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INFORMATICA\ARCHIVOS_OI 2019\ESTADISTICAS 2019\ESTADISTICAS DICIEMBRE 2019\PRESENTACION\web\"/>
    </mc:Choice>
  </mc:AlternateContent>
  <bookViews>
    <workbookView xWindow="0" yWindow="0" windowWidth="20460" windowHeight="7755"/>
  </bookViews>
  <sheets>
    <sheet name="ACUMULADO 2019" sheetId="1" r:id="rId1"/>
    <sheet name="ACUMULADO 2019 AME" sheetId="2" r:id="rId2"/>
  </sheets>
  <externalReferences>
    <externalReference r:id="rId3"/>
    <externalReference r:id="rId4"/>
    <externalReference r:id="rId5"/>
  </externalReferences>
  <definedNames>
    <definedName name="_xlnm.Print_Area" localSheetId="0">'ACUMULADO 2019'!#REF!</definedName>
    <definedName name="_xlnm.Print_Area" localSheetId="1">'ACUMULADO 2019 AME'!$A$1:$V$37</definedName>
    <definedName name="Print_Area" localSheetId="0">'ACUMULADO 2019'!$A$1:$O$38</definedName>
    <definedName name="Print_Area" localSheetId="1">'ACUMULADO 2019 AME'!$A$1:$V$37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H32" i="2"/>
  <c r="K32" i="2"/>
  <c r="N32" i="2"/>
  <c r="Q32" i="2"/>
  <c r="B32" i="2"/>
  <c r="O33" i="1"/>
  <c r="N33" i="1"/>
  <c r="N32" i="1"/>
  <c r="D32" i="1"/>
  <c r="F32" i="1"/>
  <c r="H32" i="1"/>
  <c r="J32" i="1"/>
  <c r="L32" i="1"/>
  <c r="B32" i="1"/>
  <c r="Q30" i="2" l="1"/>
  <c r="N30" i="2"/>
  <c r="K30" i="2"/>
  <c r="H30" i="2"/>
  <c r="E30" i="2"/>
  <c r="B30" i="2"/>
  <c r="V31" i="2"/>
  <c r="U31" i="2"/>
  <c r="T31" i="2"/>
  <c r="N30" i="1"/>
  <c r="O31" i="1"/>
  <c r="N31" i="1"/>
  <c r="L30" i="1"/>
  <c r="J30" i="1"/>
  <c r="H30" i="1"/>
  <c r="F30" i="1"/>
  <c r="D30" i="1"/>
  <c r="B30" i="1"/>
  <c r="B28" i="1"/>
  <c r="T30" i="2" l="1"/>
  <c r="O29" i="1"/>
  <c r="N29" i="1"/>
  <c r="N28" i="1" s="1"/>
  <c r="D28" i="1"/>
  <c r="F28" i="1"/>
  <c r="H28" i="1"/>
  <c r="J28" i="1"/>
  <c r="L28" i="1"/>
  <c r="T29" i="2"/>
  <c r="T28" i="2" s="1"/>
  <c r="V29" i="2"/>
  <c r="U29" i="2"/>
  <c r="E28" i="2"/>
  <c r="H28" i="2"/>
  <c r="K28" i="2"/>
  <c r="N28" i="2"/>
  <c r="Q28" i="2"/>
  <c r="B28" i="2"/>
  <c r="C23" i="1" l="1"/>
  <c r="B23" i="1"/>
  <c r="B22" i="1"/>
  <c r="C19" i="1"/>
  <c r="B19" i="1"/>
  <c r="B16" i="1"/>
  <c r="C21" i="1"/>
  <c r="B21" i="1"/>
  <c r="G25" i="1"/>
  <c r="F25" i="1"/>
  <c r="F24" i="1"/>
  <c r="C25" i="1"/>
  <c r="B25" i="1"/>
  <c r="B24" i="1"/>
  <c r="M27" i="1"/>
  <c r="L27" i="1"/>
  <c r="L26" i="1" s="1"/>
  <c r="K27" i="1"/>
  <c r="J27" i="1"/>
  <c r="J26" i="1" s="1"/>
  <c r="I27" i="1"/>
  <c r="H27" i="1"/>
  <c r="G27" i="1"/>
  <c r="F27" i="1"/>
  <c r="F26" i="1" s="1"/>
  <c r="E27" i="1"/>
  <c r="D27" i="1"/>
  <c r="D26" i="1" s="1"/>
  <c r="C27" i="1"/>
  <c r="B27" i="1"/>
  <c r="D17" i="2"/>
  <c r="C17" i="2"/>
  <c r="B17" i="2"/>
  <c r="B16" i="2" s="1"/>
  <c r="D25" i="2"/>
  <c r="C25" i="2"/>
  <c r="B25" i="2"/>
  <c r="B24" i="2" s="1"/>
  <c r="D23" i="2"/>
  <c r="C23" i="2"/>
  <c r="B23" i="2"/>
  <c r="B22" i="2"/>
  <c r="J25" i="2"/>
  <c r="I25" i="2"/>
  <c r="S27" i="2"/>
  <c r="R27" i="2"/>
  <c r="Q26" i="2" s="1"/>
  <c r="Q27" i="2"/>
  <c r="P27" i="2"/>
  <c r="O27" i="2"/>
  <c r="N27" i="2"/>
  <c r="N26" i="2" s="1"/>
  <c r="M27" i="2"/>
  <c r="L27" i="2"/>
  <c r="K27" i="2"/>
  <c r="J27" i="2"/>
  <c r="I27" i="2"/>
  <c r="H27" i="2"/>
  <c r="G27" i="2"/>
  <c r="F27" i="2"/>
  <c r="E27" i="2"/>
  <c r="D27" i="2"/>
  <c r="C27" i="2"/>
  <c r="B27" i="2"/>
  <c r="H25" i="2"/>
  <c r="E26" i="2" l="1"/>
  <c r="H26" i="2"/>
  <c r="H26" i="1"/>
  <c r="T27" i="2"/>
  <c r="U27" i="2"/>
  <c r="K26" i="2"/>
  <c r="N27" i="1"/>
  <c r="V27" i="2"/>
  <c r="O27" i="1"/>
  <c r="B18" i="1"/>
  <c r="B20" i="1"/>
  <c r="B26" i="1"/>
  <c r="B26" i="2"/>
  <c r="N11" i="1"/>
  <c r="N26" i="1" l="1"/>
  <c r="T26" i="2"/>
  <c r="S25" i="2"/>
  <c r="R25" i="2"/>
  <c r="Q25" i="2"/>
  <c r="P25" i="2"/>
  <c r="O25" i="2"/>
  <c r="N25" i="2"/>
  <c r="M25" i="2"/>
  <c r="L25" i="2"/>
  <c r="K25" i="2"/>
  <c r="G25" i="2"/>
  <c r="F25" i="2"/>
  <c r="E25" i="2"/>
  <c r="M25" i="1"/>
  <c r="L25" i="1"/>
  <c r="K25" i="1"/>
  <c r="J25" i="1"/>
  <c r="I25" i="1"/>
  <c r="H25" i="1"/>
  <c r="H24" i="1" s="1"/>
  <c r="E25" i="1"/>
  <c r="D25" i="1"/>
  <c r="Q24" i="2" l="1"/>
  <c r="E24" i="2"/>
  <c r="J24" i="1"/>
  <c r="O25" i="1"/>
  <c r="N25" i="1"/>
  <c r="H24" i="2"/>
  <c r="N24" i="2"/>
  <c r="L24" i="1"/>
  <c r="N24" i="1" s="1"/>
  <c r="T25" i="2"/>
  <c r="U25" i="2"/>
  <c r="D24" i="1"/>
  <c r="V25" i="2"/>
  <c r="K24" i="2"/>
  <c r="R17" i="2"/>
  <c r="S17" i="2"/>
  <c r="Q17" i="2"/>
  <c r="G17" i="2"/>
  <c r="F17" i="2"/>
  <c r="E17" i="2"/>
  <c r="T24" i="2" l="1"/>
  <c r="B10" i="1"/>
  <c r="D10" i="1"/>
  <c r="F10" i="1"/>
  <c r="H10" i="1"/>
  <c r="L10" i="1"/>
  <c r="N10" i="1"/>
  <c r="B12" i="1"/>
  <c r="N12" i="1" s="1"/>
  <c r="D12" i="1"/>
  <c r="F12" i="1"/>
  <c r="H12" i="1"/>
  <c r="J12" i="1"/>
  <c r="L12" i="1"/>
  <c r="B14" i="1"/>
  <c r="D14" i="1"/>
  <c r="F14" i="1"/>
  <c r="H14" i="1"/>
  <c r="J14" i="1"/>
  <c r="L14" i="1"/>
  <c r="N15" i="1"/>
  <c r="N14" i="1" s="1"/>
  <c r="O15" i="1"/>
  <c r="D16" i="1"/>
  <c r="F16" i="1"/>
  <c r="H16" i="1"/>
  <c r="J16" i="1"/>
  <c r="L16" i="1"/>
  <c r="N17" i="1"/>
  <c r="O17" i="1"/>
  <c r="D21" i="1"/>
  <c r="D20" i="1" s="1"/>
  <c r="E21" i="1"/>
  <c r="F21" i="1"/>
  <c r="F20" i="1" s="1"/>
  <c r="G21" i="1"/>
  <c r="H21" i="1"/>
  <c r="I21" i="1"/>
  <c r="J21" i="1"/>
  <c r="J20" i="1" s="1"/>
  <c r="K21" i="1"/>
  <c r="L21" i="1"/>
  <c r="L20" i="1" s="1"/>
  <c r="M21" i="1"/>
  <c r="M23" i="1"/>
  <c r="L23" i="1"/>
  <c r="L22" i="1" s="1"/>
  <c r="K23" i="1"/>
  <c r="J23" i="1"/>
  <c r="I23" i="1"/>
  <c r="H23" i="1"/>
  <c r="H22" i="1" s="1"/>
  <c r="E23" i="1"/>
  <c r="D23" i="1"/>
  <c r="D22" i="1" s="1"/>
  <c r="S23" i="2"/>
  <c r="R23" i="2"/>
  <c r="Q23" i="2"/>
  <c r="P23" i="2"/>
  <c r="O23" i="2"/>
  <c r="N23" i="2"/>
  <c r="M23" i="2"/>
  <c r="L23" i="2"/>
  <c r="K23" i="2"/>
  <c r="H22" i="2"/>
  <c r="G23" i="2"/>
  <c r="F23" i="2"/>
  <c r="E23" i="2"/>
  <c r="K22" i="2" l="1"/>
  <c r="E22" i="2"/>
  <c r="Q22" i="2"/>
  <c r="N16" i="1"/>
  <c r="T23" i="2"/>
  <c r="U23" i="2"/>
  <c r="V23" i="2"/>
  <c r="N23" i="1"/>
  <c r="N22" i="2"/>
  <c r="O23" i="1"/>
  <c r="O21" i="1"/>
  <c r="H20" i="1"/>
  <c r="J22" i="1"/>
  <c r="N20" i="1"/>
  <c r="N21" i="1"/>
  <c r="S21" i="2"/>
  <c r="R21" i="2"/>
  <c r="Q21" i="2"/>
  <c r="P21" i="2"/>
  <c r="O21" i="2"/>
  <c r="N21" i="2"/>
  <c r="N20" i="2" s="1"/>
  <c r="M21" i="2"/>
  <c r="L21" i="2"/>
  <c r="K21" i="2"/>
  <c r="J21" i="2"/>
  <c r="I21" i="2"/>
  <c r="H21" i="2"/>
  <c r="G21" i="2"/>
  <c r="F21" i="2"/>
  <c r="E21" i="2"/>
  <c r="D21" i="2"/>
  <c r="C21" i="2"/>
  <c r="B21" i="2"/>
  <c r="P17" i="2"/>
  <c r="N17" i="2"/>
  <c r="M17" i="2"/>
  <c r="L17" i="2"/>
  <c r="K17" i="2"/>
  <c r="H20" i="2" l="1"/>
  <c r="T22" i="2"/>
  <c r="E20" i="2"/>
  <c r="N22" i="1"/>
  <c r="T21" i="2"/>
  <c r="K20" i="2"/>
  <c r="V21" i="2"/>
  <c r="K16" i="2"/>
  <c r="Q20" i="2"/>
  <c r="U21" i="2"/>
  <c r="V17" i="2"/>
  <c r="T17" i="2"/>
  <c r="Q16" i="2"/>
  <c r="U17" i="2"/>
  <c r="E16" i="2"/>
  <c r="N16" i="2"/>
  <c r="B20" i="2"/>
  <c r="T20" i="2" l="1"/>
  <c r="T16" i="2"/>
  <c r="T14" i="2" l="1"/>
  <c r="V15" i="2"/>
  <c r="U15" i="2"/>
  <c r="T15" i="2"/>
  <c r="Q14" i="2"/>
  <c r="N14" i="2"/>
  <c r="K14" i="2"/>
  <c r="H14" i="2"/>
  <c r="E14" i="2"/>
  <c r="B14" i="2"/>
  <c r="A6" i="2" l="1"/>
  <c r="A6" i="1"/>
  <c r="V13" i="2" l="1"/>
  <c r="U13" i="2"/>
  <c r="T13" i="2"/>
  <c r="Q12" i="2"/>
  <c r="N12" i="2"/>
  <c r="K12" i="2"/>
  <c r="H12" i="2"/>
  <c r="E12" i="2"/>
  <c r="B12" i="2"/>
  <c r="T12" i="2" l="1"/>
  <c r="O35" i="1"/>
  <c r="N35" i="1"/>
  <c r="N34" i="1" l="1"/>
  <c r="V11" i="2"/>
  <c r="V35" i="2" s="1"/>
  <c r="U11" i="2"/>
  <c r="U35" i="2" s="1"/>
  <c r="T11" i="2"/>
  <c r="T35" i="2" s="1"/>
  <c r="E10" i="2"/>
  <c r="H10" i="2"/>
  <c r="K10" i="2"/>
  <c r="Q10" i="2"/>
  <c r="B10" i="2"/>
  <c r="T10" i="2" l="1"/>
  <c r="D35" i="2" l="1"/>
  <c r="L35" i="2"/>
  <c r="N35" i="2"/>
  <c r="I35" i="2"/>
  <c r="F35" i="2"/>
  <c r="H35" i="2"/>
  <c r="P35" i="2"/>
  <c r="K35" i="2"/>
  <c r="S35" i="2"/>
  <c r="E35" i="2"/>
  <c r="M35" i="2"/>
  <c r="G35" i="2"/>
  <c r="O35" i="2"/>
  <c r="Q35" i="2"/>
  <c r="J35" i="2"/>
  <c r="R35" i="2"/>
  <c r="B35" i="2"/>
  <c r="C35" i="2"/>
  <c r="K34" i="2" l="1"/>
  <c r="B34" i="2"/>
  <c r="H34" i="2"/>
  <c r="N34" i="2"/>
  <c r="E34" i="2"/>
  <c r="Q34" i="2"/>
  <c r="H35" i="1"/>
  <c r="D35" i="1"/>
  <c r="M35" i="1"/>
  <c r="F35" i="1"/>
  <c r="G35" i="1"/>
  <c r="K35" i="1"/>
  <c r="J35" i="1"/>
  <c r="C35" i="1"/>
  <c r="L35" i="1"/>
  <c r="E35" i="1"/>
  <c r="I35" i="1"/>
  <c r="B35" i="1"/>
  <c r="J34" i="1" l="1"/>
  <c r="D34" i="1"/>
  <c r="H34" i="1"/>
  <c r="L34" i="1"/>
  <c r="T34" i="2"/>
  <c r="B34" i="1"/>
  <c r="F34" i="1"/>
</calcChain>
</file>

<file path=xl/sharedStrings.xml><?xml version="1.0" encoding="utf-8"?>
<sst xmlns="http://schemas.openxmlformats.org/spreadsheetml/2006/main" count="79" uniqueCount="26">
  <si>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</si>
  <si>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</si>
  <si>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</si>
  <si>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</si>
  <si>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</si>
  <si>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</si>
  <si>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</si>
  <si>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</si>
  <si>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</si>
  <si>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</si>
  <si>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</si>
  <si>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</si>
  <si>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</si>
  <si>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</si>
  <si>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</si>
  <si>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</si>
  <si>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</si>
  <si>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</si>
  <si>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</si>
  <si>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</si>
  <si>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</si>
  <si>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</si>
  <si>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</si>
  <si>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Adulto</t>
  </si>
  <si>
    <t>Medio</t>
  </si>
  <si>
    <t>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</si>
</sst>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2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4" fillId="0" borderId="0"/>
    <xf numFmtId="166" fontId="14" fillId="0" borderId="0" applyBorder="0" applyProtection="0"/>
    <xf numFmtId="0" fontId="17" fillId="0" borderId="1">
      <alignment horizontal="center" vertical="center" textRotation="90"/>
    </xf>
    <xf numFmtId="165" fontId="14" fillId="0" borderId="0" applyBorder="0" applyProtection="0"/>
    <xf numFmtId="0" fontId="13" fillId="0" borderId="0"/>
    <xf numFmtId="0" fontId="18" fillId="0" borderId="0">
      <alignment vertical="center"/>
    </xf>
    <xf numFmtId="0" fontId="13" fillId="0" borderId="0"/>
    <xf numFmtId="0" fontId="13" fillId="0" borderId="0"/>
    <xf numFmtId="0" fontId="18" fillId="0" borderId="0">
      <alignment vertical="center"/>
    </xf>
    <xf numFmtId="0" fontId="16" fillId="0" borderId="0"/>
    <xf numFmtId="0" fontId="19" fillId="0" borderId="0">
      <alignment vertical="center"/>
    </xf>
  </cellStyleXfs>
  <cellXfs count="9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/>
    </xf>
    <xf numFmtId="0" fontId="11" fillId="2" borderId="0" xfId="1" applyFont="1" applyFill="1"/>
    <xf numFmtId="0" fontId="2" fillId="2" borderId="0" xfId="1" applyFont="1" applyFill="1"/>
    <xf numFmtId="2" fontId="2" fillId="2" borderId="0" xfId="1" applyNumberFormat="1" applyFont="1" applyFill="1"/>
    <xf numFmtId="3" fontId="2" fillId="2" borderId="0" xfId="1" applyNumberFormat="1" applyFon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12" fillId="15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12" fillId="15" borderId="1" xfId="5" applyNumberFormat="1" applyFont="1" applyFill="1" applyBorder="1" applyAlignment="1">
      <alignment horizontal="center"/>
    </xf>
    <xf numFmtId="3" fontId="12" fillId="15" borderId="1" xfId="5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12" fillId="15" borderId="1" xfId="1" applyNumberFormat="1" applyFont="1" applyFill="1" applyBorder="1" applyAlignment="1">
      <alignment horizontal="center"/>
    </xf>
    <xf numFmtId="3" fontId="12" fillId="15" borderId="1" xfId="4" applyNumberFormat="1" applyFont="1" applyFill="1" applyBorder="1" applyAlignment="1">
      <alignment horizontal="center" vertical="center"/>
    </xf>
    <xf numFmtId="3" fontId="15" fillId="15" borderId="1" xfId="4" applyNumberFormat="1" applyFont="1" applyFill="1" applyBorder="1" applyAlignment="1">
      <alignment horizontal="center" vertical="center"/>
    </xf>
    <xf numFmtId="3" fontId="12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12" fillId="15" borderId="1" xfId="5" applyNumberFormat="1" applyFont="1" applyFill="1" applyBorder="1" applyAlignment="1">
      <alignment horizontal="center" vertical="center"/>
    </xf>
    <xf numFmtId="3" fontId="12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1" fontId="12" fillId="15" borderId="1" xfId="4" applyNumberFormat="1" applyFont="1" applyFill="1" applyBorder="1" applyAlignment="1">
      <alignment horizontal="center"/>
    </xf>
    <xf numFmtId="1" fontId="12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 vertical="center"/>
    </xf>
    <xf numFmtId="3" fontId="15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 vertical="center"/>
    </xf>
    <xf numFmtId="3" fontId="15" fillId="15" borderId="1" xfId="4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 vertical="center"/>
    </xf>
    <xf numFmtId="3" fontId="9" fillId="7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8" fillId="2" borderId="4" xfId="1" applyNumberFormat="1" applyFont="1" applyFill="1" applyBorder="1" applyAlignment="1">
      <alignment horizontal="center"/>
    </xf>
    <xf numFmtId="3" fontId="15" fillId="15" borderId="1" xfId="4" applyNumberFormat="1" applyFont="1" applyFill="1" applyBorder="1" applyAlignment="1">
      <alignment horizontal="center"/>
    </xf>
    <xf numFmtId="3" fontId="9" fillId="1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</cellXfs>
  <cellStyles count="17">
    <cellStyle name="Estilo 1" xfId="8"/>
    <cellStyle name="Euro" xfId="9"/>
    <cellStyle name="Normal" xfId="0" builtinId="0"/>
    <cellStyle name="Normal 2" xfId="1"/>
    <cellStyle name="Normal 2 2" xfId="2"/>
    <cellStyle name="Normal 2 2 2" xfId="4"/>
    <cellStyle name="Normal 2 3" xfId="10"/>
    <cellStyle name="Normal 2 4" xfId="11"/>
    <cellStyle name="Normal 2 5" xfId="16"/>
    <cellStyle name="Normal 3" xfId="12"/>
    <cellStyle name="Normal 4" xfId="3"/>
    <cellStyle name="Normal 4 2" xfId="5"/>
    <cellStyle name="Normal 5" xfId="13"/>
    <cellStyle name="Normal 6" xfId="14"/>
    <cellStyle name="Normal 7" xfId="6"/>
    <cellStyle name="Normal 7 2" xfId="1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9</xdr:col>
      <xdr:colOff>97971</xdr:colOff>
      <xdr:row>4</xdr:row>
      <xdr:rowOff>35379</xdr:rowOff>
    </xdr:to>
    <xdr:pic>
      <xdr:nvPicPr>
        <xdr:cNvPr id="8" name="Imagen 7" descr="C:\Users\mcampos.NAYLAMP\Downloads\barra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232321" cy="7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77932</xdr:rowOff>
    </xdr:from>
    <xdr:to>
      <xdr:col>11</xdr:col>
      <xdr:colOff>345621</xdr:colOff>
      <xdr:row>4</xdr:row>
      <xdr:rowOff>37111</xdr:rowOff>
    </xdr:to>
    <xdr:pic>
      <xdr:nvPicPr>
        <xdr:cNvPr id="5" name="Imagen 4" descr="C:\Users\mcampos.NAYLAMP\Downloads\barra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7932"/>
          <a:ext cx="8185562" cy="7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esktop\ESTADISTICAS\Estadisticas%20-%202019%20-VALI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adisticas%20-%202019%20-VALI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erv\www\naylamp\estadistica\Estadisticas201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ULADO 2019"/>
      <sheetName val="ACUMULADO 2019 AME"/>
      <sheetName val="MTRS"/>
      <sheetName val="MNS"/>
      <sheetName val="MNB"/>
      <sheetName val="MSHR"/>
      <sheetName val="MST"/>
      <sheetName val="MSCH"/>
    </sheetNames>
    <sheetDataSet>
      <sheetData sheetId="0"/>
      <sheetData sheetId="1"/>
      <sheetData sheetId="2">
        <row r="283">
          <cell r="A283">
            <v>6894</v>
          </cell>
          <cell r="B283">
            <v>1993</v>
          </cell>
          <cell r="C283">
            <v>1575</v>
          </cell>
        </row>
        <row r="322">
          <cell r="L322">
            <v>9075</v>
          </cell>
          <cell r="W322">
            <v>832</v>
          </cell>
        </row>
        <row r="360">
          <cell r="L360">
            <v>10312</v>
          </cell>
          <cell r="W360">
            <v>956</v>
          </cell>
        </row>
        <row r="400">
          <cell r="L400">
            <v>20282</v>
          </cell>
          <cell r="W400">
            <v>1352</v>
          </cell>
        </row>
        <row r="401">
          <cell r="A401">
            <v>10201</v>
          </cell>
          <cell r="B401">
            <v>4475</v>
          </cell>
          <cell r="C401">
            <v>6958</v>
          </cell>
        </row>
        <row r="439">
          <cell r="L439">
            <v>19976</v>
          </cell>
          <cell r="W439">
            <v>1452</v>
          </cell>
        </row>
        <row r="440">
          <cell r="A440">
            <v>10248</v>
          </cell>
          <cell r="C440">
            <v>6208</v>
          </cell>
        </row>
        <row r="441">
          <cell r="B441">
            <v>4972</v>
          </cell>
        </row>
        <row r="477">
          <cell r="L477">
            <v>15193</v>
          </cell>
          <cell r="W477">
            <v>1192</v>
          </cell>
        </row>
        <row r="478">
          <cell r="A478">
            <v>7012</v>
          </cell>
          <cell r="B478">
            <v>2098</v>
          </cell>
          <cell r="C478">
            <v>6232</v>
          </cell>
          <cell r="D478">
            <v>1043</v>
          </cell>
        </row>
      </sheetData>
      <sheetData sheetId="3">
        <row r="262">
          <cell r="A262">
            <v>1618</v>
          </cell>
          <cell r="B262">
            <v>1030</v>
          </cell>
          <cell r="C262">
            <v>894</v>
          </cell>
        </row>
        <row r="379">
          <cell r="L379">
            <v>7138</v>
          </cell>
          <cell r="W379">
            <v>211</v>
          </cell>
        </row>
        <row r="380">
          <cell r="A380">
            <v>2128</v>
          </cell>
          <cell r="B380">
            <v>3999</v>
          </cell>
          <cell r="C380">
            <v>1222</v>
          </cell>
        </row>
        <row r="418">
          <cell r="L418">
            <v>4592</v>
          </cell>
          <cell r="W418">
            <v>249</v>
          </cell>
        </row>
        <row r="419">
          <cell r="A419">
            <v>2266</v>
          </cell>
          <cell r="C419">
            <v>627</v>
          </cell>
        </row>
        <row r="420">
          <cell r="B420">
            <v>1948</v>
          </cell>
        </row>
        <row r="456">
          <cell r="L456">
            <v>4292</v>
          </cell>
          <cell r="W456">
            <v>214</v>
          </cell>
        </row>
        <row r="457">
          <cell r="A457">
            <v>1924</v>
          </cell>
          <cell r="B457">
            <v>146</v>
          </cell>
          <cell r="C457">
            <v>255</v>
          </cell>
          <cell r="D457">
            <v>2181</v>
          </cell>
        </row>
      </sheetData>
      <sheetData sheetId="4">
        <row r="430">
          <cell r="J430">
            <v>6178</v>
          </cell>
          <cell r="S430">
            <v>338</v>
          </cell>
        </row>
        <row r="431">
          <cell r="A431">
            <v>3500</v>
          </cell>
          <cell r="B431">
            <v>1367</v>
          </cell>
          <cell r="C431">
            <v>1649</v>
          </cell>
        </row>
        <row r="468">
          <cell r="J468">
            <v>6666</v>
          </cell>
          <cell r="S468">
            <v>252</v>
          </cell>
        </row>
        <row r="469">
          <cell r="A469">
            <v>2198</v>
          </cell>
          <cell r="B469">
            <v>2802</v>
          </cell>
          <cell r="C469">
            <v>1918</v>
          </cell>
        </row>
      </sheetData>
      <sheetData sheetId="5">
        <row r="381">
          <cell r="L381">
            <v>5915</v>
          </cell>
          <cell r="W381">
            <v>363</v>
          </cell>
        </row>
        <row r="382">
          <cell r="A382">
            <v>2456</v>
          </cell>
          <cell r="B382">
            <v>1699</v>
          </cell>
          <cell r="C382">
            <v>2123</v>
          </cell>
        </row>
        <row r="420">
          <cell r="L420">
            <v>5252</v>
          </cell>
          <cell r="W420">
            <v>475</v>
          </cell>
        </row>
        <row r="421">
          <cell r="A421">
            <v>2848</v>
          </cell>
          <cell r="C421">
            <v>1648</v>
          </cell>
        </row>
        <row r="422">
          <cell r="B422">
            <v>1231</v>
          </cell>
        </row>
        <row r="458">
          <cell r="L458">
            <v>4445</v>
          </cell>
          <cell r="W458">
            <v>398</v>
          </cell>
        </row>
        <row r="459">
          <cell r="A459">
            <v>1828</v>
          </cell>
          <cell r="B459">
            <v>842</v>
          </cell>
          <cell r="C459">
            <v>1975</v>
          </cell>
          <cell r="D459">
            <v>198</v>
          </cell>
        </row>
      </sheetData>
      <sheetData sheetId="6">
        <row r="262">
          <cell r="A262">
            <v>2734</v>
          </cell>
          <cell r="C262">
            <v>942</v>
          </cell>
        </row>
        <row r="378">
          <cell r="L378">
            <v>7790</v>
          </cell>
          <cell r="W378">
            <v>676</v>
          </cell>
        </row>
        <row r="379">
          <cell r="A379">
            <v>3629</v>
          </cell>
          <cell r="B379">
            <v>1723</v>
          </cell>
          <cell r="C379">
            <v>3114</v>
          </cell>
        </row>
        <row r="417">
          <cell r="L417">
            <v>7838</v>
          </cell>
          <cell r="W417">
            <v>692</v>
          </cell>
        </row>
        <row r="418">
          <cell r="A418">
            <v>4762</v>
          </cell>
          <cell r="B418">
            <v>1449</v>
          </cell>
          <cell r="C418">
            <v>2319</v>
          </cell>
        </row>
        <row r="456">
          <cell r="L456">
            <v>7026</v>
          </cell>
          <cell r="W456">
            <v>580</v>
          </cell>
        </row>
        <row r="457">
          <cell r="A457">
            <v>3354</v>
          </cell>
          <cell r="B457">
            <v>882</v>
          </cell>
          <cell r="C457">
            <v>3114</v>
          </cell>
          <cell r="D457">
            <v>256</v>
          </cell>
        </row>
      </sheetData>
      <sheetData sheetId="7">
        <row r="258">
          <cell r="A258">
            <v>156</v>
          </cell>
          <cell r="B258">
            <v>183</v>
          </cell>
          <cell r="C258">
            <v>463</v>
          </cell>
        </row>
        <row r="374">
          <cell r="K374">
            <v>1169</v>
          </cell>
          <cell r="T374">
            <v>11</v>
          </cell>
        </row>
        <row r="375">
          <cell r="A375">
            <v>293</v>
          </cell>
          <cell r="B375">
            <v>181</v>
          </cell>
          <cell r="C375">
            <v>706</v>
          </cell>
        </row>
        <row r="413">
          <cell r="K413">
            <v>980</v>
          </cell>
          <cell r="T413">
            <v>9</v>
          </cell>
        </row>
        <row r="414">
          <cell r="A414">
            <v>323</v>
          </cell>
          <cell r="B414">
            <v>240</v>
          </cell>
          <cell r="C414">
            <v>426</v>
          </cell>
        </row>
        <row r="451">
          <cell r="K451">
            <v>1820</v>
          </cell>
          <cell r="T451">
            <v>4</v>
          </cell>
        </row>
        <row r="452">
          <cell r="A452">
            <v>325</v>
          </cell>
          <cell r="B452">
            <v>228</v>
          </cell>
          <cell r="C452">
            <v>1271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ULADO 2019"/>
      <sheetName val="ACUMULADO 2019 AME"/>
      <sheetName val="MTRS"/>
      <sheetName val="MNS"/>
      <sheetName val="MNB"/>
      <sheetName val="MSHR"/>
      <sheetName val="MST"/>
      <sheetName val="MSCH"/>
    </sheetNames>
    <sheetDataSet>
      <sheetData sheetId="0"/>
      <sheetData sheetId="1"/>
      <sheetData sheetId="2">
        <row r="354">
          <cell r="L354">
            <v>10312</v>
          </cell>
        </row>
        <row r="355">
          <cell r="A355">
            <v>5279</v>
          </cell>
          <cell r="B355">
            <v>2231</v>
          </cell>
          <cell r="C355">
            <v>3758</v>
          </cell>
        </row>
      </sheetData>
      <sheetData sheetId="3">
        <row r="338">
          <cell r="L338">
            <v>3205</v>
          </cell>
          <cell r="W338">
            <v>147</v>
          </cell>
        </row>
        <row r="339">
          <cell r="A339">
            <v>1000</v>
          </cell>
          <cell r="B339">
            <v>1946</v>
          </cell>
          <cell r="C339">
            <v>406</v>
          </cell>
        </row>
      </sheetData>
      <sheetData sheetId="4">
        <row r="349">
          <cell r="J349">
            <v>3468</v>
          </cell>
          <cell r="S349">
            <v>239</v>
          </cell>
        </row>
        <row r="350">
          <cell r="A350">
            <v>1776</v>
          </cell>
          <cell r="B350">
            <v>654</v>
          </cell>
          <cell r="C350">
            <v>1277</v>
          </cell>
        </row>
      </sheetData>
      <sheetData sheetId="5">
        <row r="342">
          <cell r="L342">
            <v>4917</v>
          </cell>
          <cell r="W342">
            <v>294</v>
          </cell>
        </row>
        <row r="343">
          <cell r="A343">
            <v>1478</v>
          </cell>
          <cell r="B343">
            <v>1515</v>
          </cell>
          <cell r="C343">
            <v>2218</v>
          </cell>
        </row>
      </sheetData>
      <sheetData sheetId="6">
        <row r="339">
          <cell r="L339">
            <v>4572</v>
          </cell>
          <cell r="W339">
            <v>476</v>
          </cell>
        </row>
        <row r="340">
          <cell r="A340">
            <v>1965</v>
          </cell>
          <cell r="B340">
            <v>1320</v>
          </cell>
          <cell r="C340">
            <v>1763</v>
          </cell>
        </row>
      </sheetData>
      <sheetData sheetId="7">
        <row r="335">
          <cell r="K335">
            <v>905</v>
          </cell>
          <cell r="T335">
            <v>14</v>
          </cell>
        </row>
        <row r="336">
          <cell r="A336">
            <v>169</v>
          </cell>
          <cell r="B336">
            <v>89</v>
          </cell>
          <cell r="C336">
            <v>661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ULADO 2019"/>
      <sheetName val="ACUMULADO 2019 AME"/>
      <sheetName val="MTRS"/>
      <sheetName val="MNS"/>
      <sheetName val="MNB"/>
      <sheetName val="MSHR"/>
      <sheetName val="MST"/>
      <sheetName val="MSCH"/>
    </sheetNames>
    <sheetDataSet>
      <sheetData sheetId="0"/>
      <sheetData sheetId="1"/>
      <sheetData sheetId="2"/>
      <sheetData sheetId="3"/>
      <sheetData sheetId="4"/>
      <sheetData sheetId="5">
        <row r="264">
          <cell r="A264">
            <v>1643</v>
          </cell>
          <cell r="B264">
            <v>663</v>
          </cell>
          <cell r="C264">
            <v>555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1:O38"/>
  <sheetViews>
    <sheetView tabSelected="1"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65" t="str">
        <f>UPPER("Registro de visitantes  a los museos de Lambayeque 2019")</f>
        <v>REGISTRO DE VISITANTES  A LOS MUSEOS DE LAMBAYEQUE 2019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66" t="s">
        <v>0</v>
      </c>
      <c r="B8" s="67" t="s">
        <v>1</v>
      </c>
      <c r="C8" s="68"/>
      <c r="D8" s="69" t="s">
        <v>2</v>
      </c>
      <c r="E8" s="70"/>
      <c r="F8" s="71" t="s">
        <v>3</v>
      </c>
      <c r="G8" s="72"/>
      <c r="H8" s="73" t="s">
        <v>4</v>
      </c>
      <c r="I8" s="74"/>
      <c r="J8" s="75" t="s">
        <v>5</v>
      </c>
      <c r="K8" s="76"/>
      <c r="L8" s="77" t="s">
        <v>6</v>
      </c>
      <c r="M8" s="78"/>
      <c r="N8" s="79" t="s">
        <v>7</v>
      </c>
      <c r="O8" s="80"/>
    </row>
    <row r="9" spans="1:15" ht="18" customHeight="1">
      <c r="A9" s="66"/>
      <c r="B9" s="11" t="s">
        <v>8</v>
      </c>
      <c r="C9" s="12" t="s">
        <v>9</v>
      </c>
      <c r="D9" s="11" t="s">
        <v>8</v>
      </c>
      <c r="E9" s="12" t="s">
        <v>9</v>
      </c>
      <c r="F9" s="11" t="s">
        <v>8</v>
      </c>
      <c r="G9" s="12" t="s">
        <v>9</v>
      </c>
      <c r="H9" s="11" t="s">
        <v>8</v>
      </c>
      <c r="I9" s="12" t="s">
        <v>9</v>
      </c>
      <c r="J9" s="11" t="s">
        <v>8</v>
      </c>
      <c r="K9" s="12" t="s">
        <v>9</v>
      </c>
      <c r="L9" s="11" t="s">
        <v>8</v>
      </c>
      <c r="M9" s="12" t="s">
        <v>9</v>
      </c>
      <c r="N9" s="11" t="s">
        <v>8</v>
      </c>
      <c r="O9" s="12" t="s">
        <v>9</v>
      </c>
    </row>
    <row r="10" spans="1:15">
      <c r="A10" s="59" t="s">
        <v>10</v>
      </c>
      <c r="B10" s="56">
        <f>(B11+C11)</f>
        <v>18160</v>
      </c>
      <c r="C10" s="57"/>
      <c r="D10" s="56">
        <f>(D11+E11)</f>
        <v>3275</v>
      </c>
      <c r="E10" s="57"/>
      <c r="F10" s="56">
        <f>(F11+G11)</f>
        <v>5264</v>
      </c>
      <c r="G10" s="57"/>
      <c r="H10" s="63">
        <f>(H11+I11)</f>
        <v>4881</v>
      </c>
      <c r="I10" s="64"/>
      <c r="J10" s="63">
        <v>3124</v>
      </c>
      <c r="K10" s="64"/>
      <c r="L10" s="56">
        <f>(L11+M11)</f>
        <v>223</v>
      </c>
      <c r="M10" s="57"/>
      <c r="N10" s="61">
        <f t="shared" ref="N10" si="0">(B10+D10+F10+H10+J10+L10)</f>
        <v>34927</v>
      </c>
      <c r="O10" s="62"/>
    </row>
    <row r="11" spans="1:15">
      <c r="A11" s="59"/>
      <c r="B11" s="25">
        <v>17732</v>
      </c>
      <c r="C11" s="25">
        <v>428</v>
      </c>
      <c r="D11" s="25">
        <v>3117</v>
      </c>
      <c r="E11" s="25">
        <v>158</v>
      </c>
      <c r="F11" s="25">
        <v>4930</v>
      </c>
      <c r="G11" s="25">
        <v>334</v>
      </c>
      <c r="H11" s="27">
        <v>4580</v>
      </c>
      <c r="I11" s="27">
        <v>301</v>
      </c>
      <c r="J11" s="42">
        <v>2887</v>
      </c>
      <c r="K11" s="42">
        <v>237</v>
      </c>
      <c r="L11" s="6">
        <v>216</v>
      </c>
      <c r="M11" s="6">
        <v>7</v>
      </c>
      <c r="N11" s="26">
        <f>SUM(B11,D11,F11,H11,J11,L11)</f>
        <v>33462</v>
      </c>
      <c r="O11" s="26">
        <v>1465</v>
      </c>
    </row>
    <row r="12" spans="1:15">
      <c r="A12" s="59" t="s">
        <v>11</v>
      </c>
      <c r="B12" s="56">
        <f>(B13+C13)</f>
        <v>16035</v>
      </c>
      <c r="C12" s="57"/>
      <c r="D12" s="56">
        <f>(D13+E13)</f>
        <v>4851</v>
      </c>
      <c r="E12" s="57"/>
      <c r="F12" s="56">
        <f>(F13+G13)</f>
        <v>5289</v>
      </c>
      <c r="G12" s="57"/>
      <c r="H12" s="63">
        <f>(H13+I13)</f>
        <v>4302</v>
      </c>
      <c r="I12" s="64"/>
      <c r="J12" s="56">
        <f>(J13+K13)</f>
        <v>4728</v>
      </c>
      <c r="K12" s="57"/>
      <c r="L12" s="56">
        <f>(L13+M13)</f>
        <v>225</v>
      </c>
      <c r="M12" s="57"/>
      <c r="N12" s="61">
        <f t="shared" ref="N12" si="1">(B12+D12+F12+H12+J12+L12)</f>
        <v>35430</v>
      </c>
      <c r="O12" s="62"/>
    </row>
    <row r="13" spans="1:15">
      <c r="A13" s="59"/>
      <c r="B13" s="25">
        <v>15617</v>
      </c>
      <c r="C13" s="25">
        <v>418</v>
      </c>
      <c r="D13" s="25">
        <v>4692</v>
      </c>
      <c r="E13" s="25">
        <v>159</v>
      </c>
      <c r="F13" s="25">
        <v>4974</v>
      </c>
      <c r="G13" s="25">
        <v>315</v>
      </c>
      <c r="H13" s="25">
        <v>4038</v>
      </c>
      <c r="I13" s="25">
        <v>264</v>
      </c>
      <c r="J13" s="25">
        <v>4398</v>
      </c>
      <c r="K13" s="25">
        <v>330</v>
      </c>
      <c r="L13" s="25">
        <v>220</v>
      </c>
      <c r="M13" s="25">
        <v>5</v>
      </c>
      <c r="N13" s="26">
        <v>33939</v>
      </c>
      <c r="O13" s="26">
        <v>1491</v>
      </c>
    </row>
    <row r="14" spans="1:15">
      <c r="A14" s="59" t="s">
        <v>12</v>
      </c>
      <c r="B14" s="56">
        <f>(B15+C15)</f>
        <v>7957</v>
      </c>
      <c r="C14" s="57"/>
      <c r="D14" s="56">
        <f>(D15+E15)</f>
        <v>2635</v>
      </c>
      <c r="E14" s="57"/>
      <c r="F14" s="56">
        <f>(F15+G15)</f>
        <v>2781</v>
      </c>
      <c r="G14" s="57"/>
      <c r="H14" s="63">
        <f>(H15+I15)</f>
        <v>2289</v>
      </c>
      <c r="I14" s="64"/>
      <c r="J14" s="56">
        <f>(J15+K15)</f>
        <v>2549</v>
      </c>
      <c r="K14" s="57"/>
      <c r="L14" s="56">
        <f>(L15+M15)</f>
        <v>230</v>
      </c>
      <c r="M14" s="57"/>
      <c r="N14" s="61">
        <f>SUM(N15:O15)</f>
        <v>18441</v>
      </c>
      <c r="O14" s="62"/>
    </row>
    <row r="15" spans="1:15">
      <c r="A15" s="59"/>
      <c r="B15" s="25">
        <v>7564</v>
      </c>
      <c r="C15" s="25">
        <v>393</v>
      </c>
      <c r="D15" s="25">
        <v>2539</v>
      </c>
      <c r="E15" s="25">
        <v>96</v>
      </c>
      <c r="F15" s="25">
        <v>2586</v>
      </c>
      <c r="G15" s="25">
        <v>195</v>
      </c>
      <c r="H15" s="25">
        <v>2060</v>
      </c>
      <c r="I15" s="25">
        <v>229</v>
      </c>
      <c r="J15" s="25">
        <v>2171</v>
      </c>
      <c r="K15" s="25">
        <v>378</v>
      </c>
      <c r="L15" s="25">
        <v>224</v>
      </c>
      <c r="M15" s="25">
        <v>6</v>
      </c>
      <c r="N15" s="26">
        <f>SUM(B15,D15,F15,H15,J15,L15)</f>
        <v>17144</v>
      </c>
      <c r="O15" s="26">
        <f>SUM(C15,E15,G15,I15,K15,M15)</f>
        <v>1297</v>
      </c>
    </row>
    <row r="16" spans="1:15">
      <c r="A16" s="59" t="s">
        <v>13</v>
      </c>
      <c r="B16" s="56">
        <f>(B17+C17)</f>
        <v>10462</v>
      </c>
      <c r="C16" s="57"/>
      <c r="D16" s="56">
        <f t="shared" ref="D16" si="2">(D17+E17)</f>
        <v>3542</v>
      </c>
      <c r="E16" s="57"/>
      <c r="F16" s="56">
        <f t="shared" ref="F16" si="3">(F17+G17)</f>
        <v>3612</v>
      </c>
      <c r="G16" s="57"/>
      <c r="H16" s="56">
        <f t="shared" ref="H16" si="4">(H17+I17)</f>
        <v>2861</v>
      </c>
      <c r="I16" s="57"/>
      <c r="J16" s="56">
        <f t="shared" ref="J16" si="5">(J17+K17)</f>
        <v>4492</v>
      </c>
      <c r="K16" s="57"/>
      <c r="L16" s="56">
        <f t="shared" ref="L16" si="6">(L17+M17)</f>
        <v>802</v>
      </c>
      <c r="M16" s="57"/>
      <c r="N16" s="61">
        <f>SUM(N17:O17)</f>
        <v>25771</v>
      </c>
      <c r="O16" s="62"/>
    </row>
    <row r="17" spans="1:15">
      <c r="A17" s="59"/>
      <c r="B17" s="39">
        <v>9979</v>
      </c>
      <c r="C17" s="39">
        <v>483</v>
      </c>
      <c r="D17" s="25">
        <v>3396</v>
      </c>
      <c r="E17" s="25">
        <v>146</v>
      </c>
      <c r="F17" s="25">
        <v>3445</v>
      </c>
      <c r="G17" s="25">
        <v>167</v>
      </c>
      <c r="H17" s="25">
        <v>2543</v>
      </c>
      <c r="I17" s="25">
        <v>318</v>
      </c>
      <c r="J17" s="25">
        <v>4075</v>
      </c>
      <c r="K17" s="25">
        <v>417</v>
      </c>
      <c r="L17" s="25">
        <v>798</v>
      </c>
      <c r="M17" s="25">
        <v>4</v>
      </c>
      <c r="N17" s="26">
        <f>SUM(B17,D17,F17,H17,J17,L17)</f>
        <v>24236</v>
      </c>
      <c r="O17" s="26">
        <f>SUM(C17,E17,G17,I17,K17,M17)</f>
        <v>1535</v>
      </c>
    </row>
    <row r="18" spans="1:15">
      <c r="A18" s="59" t="s">
        <v>14</v>
      </c>
      <c r="B18" s="56">
        <f>(B19+C19)</f>
        <v>9907</v>
      </c>
      <c r="C18" s="57"/>
      <c r="D18" s="56">
        <v>2987</v>
      </c>
      <c r="E18" s="57"/>
      <c r="F18" s="56">
        <v>3583</v>
      </c>
      <c r="G18" s="57"/>
      <c r="H18" s="56">
        <v>2867</v>
      </c>
      <c r="I18" s="57"/>
      <c r="J18" s="56">
        <v>6265</v>
      </c>
      <c r="K18" s="57"/>
      <c r="L18" s="56">
        <v>502</v>
      </c>
      <c r="M18" s="57"/>
      <c r="N18" s="61">
        <v>26111</v>
      </c>
      <c r="O18" s="62"/>
    </row>
    <row r="19" spans="1:15">
      <c r="A19" s="59"/>
      <c r="B19" s="28">
        <f>[1]MTRS!L322</f>
        <v>9075</v>
      </c>
      <c r="C19" s="28">
        <f>[1]MTRS!W322</f>
        <v>832</v>
      </c>
      <c r="D19" s="25">
        <v>2829</v>
      </c>
      <c r="E19" s="25">
        <v>158</v>
      </c>
      <c r="F19" s="25">
        <v>3347</v>
      </c>
      <c r="G19" s="25">
        <v>236</v>
      </c>
      <c r="H19" s="25">
        <v>2544</v>
      </c>
      <c r="I19" s="25">
        <v>323</v>
      </c>
      <c r="J19" s="25">
        <v>5691</v>
      </c>
      <c r="K19" s="25">
        <v>574</v>
      </c>
      <c r="L19" s="25">
        <v>490</v>
      </c>
      <c r="M19" s="25">
        <v>12</v>
      </c>
      <c r="N19" s="26">
        <v>23976</v>
      </c>
      <c r="O19" s="26">
        <v>2135</v>
      </c>
    </row>
    <row r="20" spans="1:15">
      <c r="A20" s="59" t="s">
        <v>15</v>
      </c>
      <c r="B20" s="56">
        <f>(B21+C21)</f>
        <v>11268</v>
      </c>
      <c r="C20" s="57"/>
      <c r="D20" s="56">
        <f>(D21+E21)</f>
        <v>3352</v>
      </c>
      <c r="E20" s="57"/>
      <c r="F20" s="56">
        <f>(F21+G21)</f>
        <v>3707</v>
      </c>
      <c r="G20" s="57"/>
      <c r="H20" s="56">
        <f>(H21+I21)</f>
        <v>5211</v>
      </c>
      <c r="I20" s="57"/>
      <c r="J20" s="56">
        <f>(J21+K21)</f>
        <v>5048</v>
      </c>
      <c r="K20" s="57"/>
      <c r="L20" s="56">
        <f>(L21+M21)</f>
        <v>919</v>
      </c>
      <c r="M20" s="57"/>
      <c r="N20" s="61">
        <f t="shared" ref="N20:N21" si="7">(B20+D20+F20+H20+J20+L20)</f>
        <v>29505</v>
      </c>
      <c r="O20" s="62"/>
    </row>
    <row r="21" spans="1:15">
      <c r="A21" s="59"/>
      <c r="B21" s="36">
        <f>[1]MTRS!L360</f>
        <v>10312</v>
      </c>
      <c r="C21" s="36">
        <f>[1]MTRS!W360</f>
        <v>956</v>
      </c>
      <c r="D21" s="25">
        <f>[2]MNS!L338</f>
        <v>3205</v>
      </c>
      <c r="E21" s="25">
        <f>[2]MNS!W338</f>
        <v>147</v>
      </c>
      <c r="F21" s="25">
        <f>[2]MNB!J349</f>
        <v>3468</v>
      </c>
      <c r="G21" s="25">
        <f>[2]MNB!S349</f>
        <v>239</v>
      </c>
      <c r="H21" s="25">
        <f>[2]MSHR!L342</f>
        <v>4917</v>
      </c>
      <c r="I21" s="25">
        <f>[2]MSHR!W342</f>
        <v>294</v>
      </c>
      <c r="J21" s="25">
        <f>[2]MST!L339</f>
        <v>4572</v>
      </c>
      <c r="K21" s="25">
        <f>[2]MST!W339</f>
        <v>476</v>
      </c>
      <c r="L21" s="25">
        <f>[2]MSCH!$K$335</f>
        <v>905</v>
      </c>
      <c r="M21" s="25">
        <f>[2]MSCH!$T$335</f>
        <v>14</v>
      </c>
      <c r="N21" s="26">
        <f t="shared" si="7"/>
        <v>27379</v>
      </c>
      <c r="O21" s="26">
        <f>(C21+E21+G21+I21+K21+M21)</f>
        <v>2126</v>
      </c>
    </row>
    <row r="22" spans="1:15">
      <c r="A22" s="59" t="s">
        <v>16</v>
      </c>
      <c r="B22" s="56">
        <f>(B23+C23)</f>
        <v>21634</v>
      </c>
      <c r="C22" s="57"/>
      <c r="D22" s="56">
        <f>(D23+E23)</f>
        <v>7349</v>
      </c>
      <c r="E22" s="57"/>
      <c r="F22" s="56">
        <v>6758</v>
      </c>
      <c r="G22" s="57"/>
      <c r="H22" s="56">
        <f>(H23+I23)</f>
        <v>6278</v>
      </c>
      <c r="I22" s="57"/>
      <c r="J22" s="56">
        <f>(J23+K23)</f>
        <v>8466</v>
      </c>
      <c r="K22" s="57"/>
      <c r="L22" s="56">
        <f>(L23+M23)</f>
        <v>1180</v>
      </c>
      <c r="M22" s="57"/>
      <c r="N22" s="61">
        <f>SUM(N23:O23)</f>
        <v>51665</v>
      </c>
      <c r="O22" s="62"/>
    </row>
    <row r="23" spans="1:15">
      <c r="A23" s="59"/>
      <c r="B23" s="36">
        <f>[1]MTRS!L400</f>
        <v>20282</v>
      </c>
      <c r="C23" s="36">
        <f>[1]MTRS!W400</f>
        <v>1352</v>
      </c>
      <c r="D23" s="29">
        <f>[1]MNS!L379</f>
        <v>7138</v>
      </c>
      <c r="E23" s="29">
        <f>[1]MNS!W379</f>
        <v>211</v>
      </c>
      <c r="F23" s="36">
        <v>6472</v>
      </c>
      <c r="G23" s="36">
        <v>286</v>
      </c>
      <c r="H23" s="29">
        <f>[1]MSHR!L381</f>
        <v>5915</v>
      </c>
      <c r="I23" s="29">
        <f>[1]MSHR!W381</f>
        <v>363</v>
      </c>
      <c r="J23" s="29">
        <f>[1]MST!L378</f>
        <v>7790</v>
      </c>
      <c r="K23" s="29">
        <f>[1]MST!W378</f>
        <v>676</v>
      </c>
      <c r="L23" s="29">
        <f>[1]MSCH!$K$374</f>
        <v>1169</v>
      </c>
      <c r="M23" s="29">
        <f>[1]MSCH!$T$374</f>
        <v>11</v>
      </c>
      <c r="N23" s="30">
        <f>(B23+D23+F23+H23+J23+L23)</f>
        <v>48766</v>
      </c>
      <c r="O23" s="30">
        <f>(C23+E23+G23+I23+K23+M23)</f>
        <v>2899</v>
      </c>
    </row>
    <row r="24" spans="1:15">
      <c r="A24" s="59" t="s">
        <v>17</v>
      </c>
      <c r="B24" s="56">
        <f>(B25+C25)</f>
        <v>21428</v>
      </c>
      <c r="C24" s="57"/>
      <c r="D24" s="56">
        <f>(D25+E25)</f>
        <v>4841</v>
      </c>
      <c r="E24" s="57"/>
      <c r="F24" s="56">
        <f>(F25+G25)</f>
        <v>6516</v>
      </c>
      <c r="G24" s="57"/>
      <c r="H24" s="56">
        <f>(H25+I25)</f>
        <v>5727</v>
      </c>
      <c r="I24" s="57"/>
      <c r="J24" s="56">
        <f>(J25+K25)</f>
        <v>8530</v>
      </c>
      <c r="K24" s="57"/>
      <c r="L24" s="56">
        <f>(L25+M25)</f>
        <v>989</v>
      </c>
      <c r="M24" s="57"/>
      <c r="N24" s="58">
        <f t="shared" ref="N24:N27" si="8">(B24+D24+F24+H24+J24+L24)</f>
        <v>48031</v>
      </c>
      <c r="O24" s="58"/>
    </row>
    <row r="25" spans="1:15">
      <c r="A25" s="59"/>
      <c r="B25" s="32">
        <f>[1]MTRS!L439</f>
        <v>19976</v>
      </c>
      <c r="C25" s="32">
        <f>[1]MTRS!W439</f>
        <v>1452</v>
      </c>
      <c r="D25" s="32">
        <f>[1]MNS!L418</f>
        <v>4592</v>
      </c>
      <c r="E25" s="32">
        <f>[1]MNS!W418</f>
        <v>249</v>
      </c>
      <c r="F25" s="32">
        <f>[1]MNB!J430</f>
        <v>6178</v>
      </c>
      <c r="G25" s="32">
        <f>[1]MNB!S430</f>
        <v>338</v>
      </c>
      <c r="H25" s="32">
        <f>[1]MSHR!L420</f>
        <v>5252</v>
      </c>
      <c r="I25" s="32">
        <f>[1]MSHR!W420</f>
        <v>475</v>
      </c>
      <c r="J25" s="32">
        <f>[1]MST!L417</f>
        <v>7838</v>
      </c>
      <c r="K25" s="32">
        <f>[1]MST!W417</f>
        <v>692</v>
      </c>
      <c r="L25" s="32">
        <f>[1]MSCH!$K$413</f>
        <v>980</v>
      </c>
      <c r="M25" s="32">
        <f>[1]MSCH!$T$413</f>
        <v>9</v>
      </c>
      <c r="N25" s="33">
        <f t="shared" si="8"/>
        <v>44816</v>
      </c>
      <c r="O25" s="33">
        <f>(C25+E25+G25+I25+K25+M25)</f>
        <v>3215</v>
      </c>
    </row>
    <row r="26" spans="1:15">
      <c r="A26" s="59" t="s">
        <v>18</v>
      </c>
      <c r="B26" s="56">
        <f>(B27+C27)</f>
        <v>16385</v>
      </c>
      <c r="C26" s="57"/>
      <c r="D26" s="56">
        <f>(D27+E27)</f>
        <v>4506</v>
      </c>
      <c r="E26" s="57"/>
      <c r="F26" s="56">
        <f>(F27+G27)</f>
        <v>6918</v>
      </c>
      <c r="G26" s="57"/>
      <c r="H26" s="56">
        <f>(H27+I27)</f>
        <v>4843</v>
      </c>
      <c r="I26" s="57"/>
      <c r="J26" s="56">
        <f>(J27+K27)</f>
        <v>7606</v>
      </c>
      <c r="K26" s="57"/>
      <c r="L26" s="56">
        <f>(L27+M27)</f>
        <v>1824</v>
      </c>
      <c r="M26" s="57"/>
      <c r="N26" s="58">
        <f t="shared" si="8"/>
        <v>42082</v>
      </c>
      <c r="O26" s="58"/>
    </row>
    <row r="27" spans="1:15">
      <c r="A27" s="59"/>
      <c r="B27" s="32">
        <f>[1]MTRS!L477</f>
        <v>15193</v>
      </c>
      <c r="C27" s="32">
        <f>[1]MTRS!W477</f>
        <v>1192</v>
      </c>
      <c r="D27" s="32">
        <f>[1]MNS!L456</f>
        <v>4292</v>
      </c>
      <c r="E27" s="32">
        <f>[1]MNS!W456</f>
        <v>214</v>
      </c>
      <c r="F27" s="32">
        <f>[1]MNB!J468</f>
        <v>6666</v>
      </c>
      <c r="G27" s="32">
        <f>[1]MNB!S468</f>
        <v>252</v>
      </c>
      <c r="H27" s="32">
        <f>[1]MSHR!L458</f>
        <v>4445</v>
      </c>
      <c r="I27" s="32">
        <f>[1]MSHR!W458</f>
        <v>398</v>
      </c>
      <c r="J27" s="32">
        <f>[1]MST!L456</f>
        <v>7026</v>
      </c>
      <c r="K27" s="32">
        <f>[1]MST!W456</f>
        <v>580</v>
      </c>
      <c r="L27" s="32">
        <f>[1]MSCH!K451</f>
        <v>1820</v>
      </c>
      <c r="M27" s="32">
        <f>[1]MSCH!T451</f>
        <v>4</v>
      </c>
      <c r="N27" s="38">
        <f t="shared" si="8"/>
        <v>39442</v>
      </c>
      <c r="O27" s="38">
        <f>(C27+E27+G27+I27+K27+M27)</f>
        <v>2640</v>
      </c>
    </row>
    <row r="28" spans="1:15">
      <c r="A28" s="59" t="s">
        <v>19</v>
      </c>
      <c r="B28" s="56">
        <f>(B29+C29)</f>
        <v>21451</v>
      </c>
      <c r="C28" s="57"/>
      <c r="D28" s="56">
        <f t="shared" ref="D28" si="9">(D29+E29)</f>
        <v>4799</v>
      </c>
      <c r="E28" s="57"/>
      <c r="F28" s="56">
        <f t="shared" ref="F28" si="10">(F29+G29)</f>
        <v>4298</v>
      </c>
      <c r="G28" s="57"/>
      <c r="H28" s="56">
        <f t="shared" ref="H28" si="11">(H29+I29)</f>
        <v>4225</v>
      </c>
      <c r="I28" s="57"/>
      <c r="J28" s="56">
        <f t="shared" ref="J28" si="12">(J29+K29)</f>
        <v>7783</v>
      </c>
      <c r="K28" s="57"/>
      <c r="L28" s="56">
        <f t="shared" ref="L28" si="13">(L29+M29)</f>
        <v>690</v>
      </c>
      <c r="M28" s="57"/>
      <c r="N28" s="58">
        <f t="shared" ref="N28" si="14">(N29+O29)</f>
        <v>43246</v>
      </c>
      <c r="O28" s="58"/>
    </row>
    <row r="29" spans="1:15">
      <c r="A29" s="59"/>
      <c r="B29" s="23">
        <v>20243</v>
      </c>
      <c r="C29" s="23">
        <v>1208</v>
      </c>
      <c r="D29" s="23">
        <v>4673</v>
      </c>
      <c r="E29" s="23">
        <v>126</v>
      </c>
      <c r="F29" s="17">
        <v>4107</v>
      </c>
      <c r="G29" s="17">
        <v>191</v>
      </c>
      <c r="H29" s="17">
        <v>3812</v>
      </c>
      <c r="I29" s="17">
        <v>413</v>
      </c>
      <c r="J29" s="17">
        <v>7208</v>
      </c>
      <c r="K29" s="17">
        <v>575</v>
      </c>
      <c r="L29" s="17">
        <v>686</v>
      </c>
      <c r="M29" s="17">
        <v>4</v>
      </c>
      <c r="N29" s="43">
        <f t="shared" ref="N29:N31" si="15">(B29+D29+F29+H29+J29+L29)</f>
        <v>40729</v>
      </c>
      <c r="O29" s="43">
        <f>(C29+E29+G29+I29+K29+M29)</f>
        <v>2517</v>
      </c>
    </row>
    <row r="30" spans="1:15">
      <c r="A30" s="59" t="s">
        <v>20</v>
      </c>
      <c r="B30" s="56">
        <f>(B31+C31)</f>
        <v>21676</v>
      </c>
      <c r="C30" s="57"/>
      <c r="D30" s="56">
        <f t="shared" ref="D30" si="16">(D31+E31)</f>
        <v>4065</v>
      </c>
      <c r="E30" s="57"/>
      <c r="F30" s="56">
        <f t="shared" ref="F30" si="17">(F31+G31)</f>
        <v>4052</v>
      </c>
      <c r="G30" s="57"/>
      <c r="H30" s="56">
        <f t="shared" ref="H30" si="18">(H31+I31)</f>
        <v>4955</v>
      </c>
      <c r="I30" s="57"/>
      <c r="J30" s="56">
        <f t="shared" ref="J30" si="19">(J31+K31)</f>
        <v>5502</v>
      </c>
      <c r="K30" s="57"/>
      <c r="L30" s="56">
        <f t="shared" ref="L30" si="20">(L31+M31)</f>
        <v>325</v>
      </c>
      <c r="M30" s="57"/>
      <c r="N30" s="58">
        <f t="shared" ref="N30" si="21">(N31+O31)</f>
        <v>40575</v>
      </c>
      <c r="O30" s="58"/>
    </row>
    <row r="31" spans="1:15">
      <c r="A31" s="59"/>
      <c r="B31" s="23">
        <v>20677</v>
      </c>
      <c r="C31" s="23">
        <v>999</v>
      </c>
      <c r="D31" s="23">
        <v>3925</v>
      </c>
      <c r="E31" s="23">
        <v>140</v>
      </c>
      <c r="F31" s="17">
        <v>3821</v>
      </c>
      <c r="G31" s="17">
        <v>231</v>
      </c>
      <c r="H31" s="17">
        <v>4494</v>
      </c>
      <c r="I31" s="17">
        <v>461</v>
      </c>
      <c r="J31" s="17">
        <v>5011</v>
      </c>
      <c r="K31" s="17">
        <v>491</v>
      </c>
      <c r="L31" s="17">
        <v>309</v>
      </c>
      <c r="M31" s="17">
        <v>16</v>
      </c>
      <c r="N31" s="45">
        <f t="shared" si="15"/>
        <v>38237</v>
      </c>
      <c r="O31" s="45">
        <f>(C31+E31+G31+I31+K31+M31)</f>
        <v>2338</v>
      </c>
    </row>
    <row r="32" spans="1:15">
      <c r="A32" s="59" t="s">
        <v>21</v>
      </c>
      <c r="B32" s="56">
        <f>(B33+C33)</f>
        <v>9051</v>
      </c>
      <c r="C32" s="57"/>
      <c r="D32" s="56">
        <f t="shared" ref="D32" si="22">(D33+E33)</f>
        <v>1363</v>
      </c>
      <c r="E32" s="57"/>
      <c r="F32" s="56">
        <f t="shared" ref="F32" si="23">(F33+G33)</f>
        <v>2866</v>
      </c>
      <c r="G32" s="57"/>
      <c r="H32" s="56">
        <f t="shared" ref="H32" si="24">(H33+I33)</f>
        <v>2153</v>
      </c>
      <c r="I32" s="57"/>
      <c r="J32" s="56">
        <f t="shared" ref="J32" si="25">(J33+K33)</f>
        <v>3880</v>
      </c>
      <c r="K32" s="57"/>
      <c r="L32" s="56">
        <f t="shared" ref="L32" si="26">(L33+M33)</f>
        <v>186</v>
      </c>
      <c r="M32" s="57"/>
      <c r="N32" s="58">
        <f t="shared" ref="N32" si="27">(N33+O33)</f>
        <v>19499</v>
      </c>
      <c r="O32" s="58"/>
    </row>
    <row r="33" spans="1:15">
      <c r="A33" s="59"/>
      <c r="B33" s="18">
        <v>8505</v>
      </c>
      <c r="C33" s="18">
        <v>546</v>
      </c>
      <c r="D33" s="18">
        <v>1292</v>
      </c>
      <c r="E33" s="18">
        <v>71</v>
      </c>
      <c r="F33" s="18">
        <v>2655</v>
      </c>
      <c r="G33" s="18">
        <v>211</v>
      </c>
      <c r="H33" s="18">
        <v>1935</v>
      </c>
      <c r="I33" s="18">
        <v>218</v>
      </c>
      <c r="J33" s="18">
        <v>3585</v>
      </c>
      <c r="K33" s="18">
        <v>295</v>
      </c>
      <c r="L33" s="18">
        <v>179</v>
      </c>
      <c r="M33" s="18">
        <v>7</v>
      </c>
      <c r="N33" s="47">
        <f t="shared" ref="N33" si="28">(B33+D33+F33+H33+J33+L33)</f>
        <v>18151</v>
      </c>
      <c r="O33" s="47">
        <f>(C33+E33+G33+I33+K33+M33)</f>
        <v>1348</v>
      </c>
    </row>
    <row r="34" spans="1:15">
      <c r="A34" s="50" t="s">
        <v>7</v>
      </c>
      <c r="B34" s="51">
        <f>(B35+C35)</f>
        <v>185414</v>
      </c>
      <c r="C34" s="51"/>
      <c r="D34" s="52">
        <f>(D35+E35)</f>
        <v>47565</v>
      </c>
      <c r="E34" s="52"/>
      <c r="F34" s="53">
        <f>(F35+G35)</f>
        <v>55644</v>
      </c>
      <c r="G34" s="53"/>
      <c r="H34" s="54">
        <f>(H35+I35)</f>
        <v>50592</v>
      </c>
      <c r="I34" s="54"/>
      <c r="J34" s="55">
        <f>(J35+K35)</f>
        <v>67973</v>
      </c>
      <c r="K34" s="55"/>
      <c r="L34" s="48">
        <f>(L35+M35)</f>
        <v>8095</v>
      </c>
      <c r="M34" s="48"/>
      <c r="N34" s="49">
        <f>(N35+O35)</f>
        <v>415283</v>
      </c>
      <c r="O34" s="49"/>
    </row>
    <row r="35" spans="1:15" ht="16.5" customHeight="1">
      <c r="A35" s="50"/>
      <c r="B35" s="14">
        <f t="shared" ref="B35:M35" si="29">SUM(B11,B13,B15,B17,B19,B21,B23,B25,B27,B29,B31,B33)</f>
        <v>175155</v>
      </c>
      <c r="C35" s="15">
        <f t="shared" si="29"/>
        <v>10259</v>
      </c>
      <c r="D35" s="14">
        <f t="shared" si="29"/>
        <v>45690</v>
      </c>
      <c r="E35" s="15">
        <f t="shared" si="29"/>
        <v>1875</v>
      </c>
      <c r="F35" s="14">
        <f t="shared" si="29"/>
        <v>52649</v>
      </c>
      <c r="G35" s="15">
        <f t="shared" si="29"/>
        <v>2995</v>
      </c>
      <c r="H35" s="14">
        <f t="shared" si="29"/>
        <v>46535</v>
      </c>
      <c r="I35" s="15">
        <f t="shared" si="29"/>
        <v>4057</v>
      </c>
      <c r="J35" s="14">
        <f t="shared" si="29"/>
        <v>62252</v>
      </c>
      <c r="K35" s="15">
        <f t="shared" si="29"/>
        <v>5721</v>
      </c>
      <c r="L35" s="14">
        <f t="shared" si="29"/>
        <v>7996</v>
      </c>
      <c r="M35" s="15">
        <f t="shared" si="29"/>
        <v>99</v>
      </c>
      <c r="N35" s="14">
        <f>SUM(N11,N13,N15,N17,N19,N21,N23,N25,N27,N29,N31,N33)</f>
        <v>390277</v>
      </c>
      <c r="O35" s="15">
        <f>SUM(O11,O13,O15,O17,O19,O21,O23,O25,O27,O29,O31,O33)</f>
        <v>25006</v>
      </c>
    </row>
    <row r="36" spans="1:1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/>
      <c r="O36" s="8"/>
    </row>
    <row r="37" spans="1:15">
      <c r="A37" s="7" t="s">
        <v>22</v>
      </c>
      <c r="B37" s="8"/>
      <c r="C37" s="8"/>
      <c r="D37" s="8"/>
      <c r="E37" s="8"/>
      <c r="F37" s="8"/>
      <c r="G37" s="8"/>
      <c r="H37" s="8"/>
      <c r="I37" s="10"/>
      <c r="J37" s="8"/>
      <c r="K37" s="8"/>
      <c r="L37" s="8"/>
      <c r="M37" s="8"/>
      <c r="N37" s="8"/>
      <c r="O37" s="8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A6:O6"/>
    <mergeCell ref="A8:A9"/>
    <mergeCell ref="B8:C8"/>
    <mergeCell ref="D8:E8"/>
    <mergeCell ref="F8:G8"/>
    <mergeCell ref="H8:I8"/>
    <mergeCell ref="J8:K8"/>
    <mergeCell ref="L8:M8"/>
    <mergeCell ref="N8:O8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6:V38"/>
  <sheetViews>
    <sheetView zoomScale="85" zoomScaleNormal="85" zoomScaleSheetLayoutView="55" zoomScalePageLayoutView="80" workbookViewId="0">
      <selection activeCell="E30" sqref="E30:G30"/>
    </sheetView>
  </sheetViews>
  <sheetFormatPr baseColWidth="10" defaultRowHeight="15"/>
  <cols>
    <col min="1" max="1" width="16.140625" style="2" customWidth="1"/>
    <col min="2" max="2" width="11.140625" style="2" bestFit="1" customWidth="1"/>
    <col min="3" max="3" width="10.7109375" style="2" bestFit="1" customWidth="1"/>
    <col min="4" max="4" width="12.140625" style="2" bestFit="1" customWidth="1"/>
    <col min="5" max="5" width="10.5703125" style="2" bestFit="1" customWidth="1"/>
    <col min="6" max="6" width="11" style="2" bestFit="1" customWidth="1"/>
    <col min="7" max="7" width="13.5703125" style="2" bestFit="1" customWidth="1"/>
    <col min="8" max="19" width="8.42578125" style="2" customWidth="1"/>
    <col min="20" max="20" width="11.28515625" style="2" customWidth="1"/>
    <col min="21" max="22" width="9.7109375" style="2" bestFit="1" customWidth="1"/>
    <col min="23" max="111" width="11.42578125" style="2"/>
    <col min="112" max="112" width="14.7109375" style="2" customWidth="1"/>
    <col min="113" max="113" width="11.42578125" style="2"/>
    <col min="114" max="114" width="13.28515625" style="2" customWidth="1"/>
    <col min="115" max="116" width="11.42578125" style="2"/>
    <col min="117" max="117" width="12.140625" style="2" customWidth="1"/>
    <col min="118" max="122" width="11.42578125" style="2"/>
    <col min="123" max="123" width="12.42578125" style="2" customWidth="1"/>
    <col min="124" max="124" width="11.42578125" style="2"/>
    <col min="125" max="125" width="11.85546875" style="2" customWidth="1"/>
    <col min="126" max="126" width="15.28515625" style="2" customWidth="1"/>
    <col min="127" max="367" width="11.42578125" style="2"/>
    <col min="368" max="368" width="14.7109375" style="2" customWidth="1"/>
    <col min="369" max="369" width="11.42578125" style="2"/>
    <col min="370" max="370" width="13.28515625" style="2" customWidth="1"/>
    <col min="371" max="372" width="11.42578125" style="2"/>
    <col min="373" max="373" width="12.140625" style="2" customWidth="1"/>
    <col min="374" max="378" width="11.42578125" style="2"/>
    <col min="379" max="379" width="12.42578125" style="2" customWidth="1"/>
    <col min="380" max="380" width="11.42578125" style="2"/>
    <col min="381" max="381" width="11.85546875" style="2" customWidth="1"/>
    <col min="382" max="382" width="15.28515625" style="2" customWidth="1"/>
    <col min="383" max="623" width="11.42578125" style="2"/>
    <col min="624" max="624" width="14.7109375" style="2" customWidth="1"/>
    <col min="625" max="625" width="11.42578125" style="2"/>
    <col min="626" max="626" width="13.28515625" style="2" customWidth="1"/>
    <col min="627" max="628" width="11.42578125" style="2"/>
    <col min="629" max="629" width="12.140625" style="2" customWidth="1"/>
    <col min="630" max="634" width="11.42578125" style="2"/>
    <col min="635" max="635" width="12.42578125" style="2" customWidth="1"/>
    <col min="636" max="636" width="11.42578125" style="2"/>
    <col min="637" max="637" width="11.85546875" style="2" customWidth="1"/>
    <col min="638" max="638" width="15.28515625" style="2" customWidth="1"/>
    <col min="639" max="879" width="11.42578125" style="2"/>
    <col min="880" max="880" width="14.7109375" style="2" customWidth="1"/>
    <col min="881" max="881" width="11.42578125" style="2"/>
    <col min="882" max="882" width="13.28515625" style="2" customWidth="1"/>
    <col min="883" max="884" width="11.42578125" style="2"/>
    <col min="885" max="885" width="12.140625" style="2" customWidth="1"/>
    <col min="886" max="890" width="11.42578125" style="2"/>
    <col min="891" max="891" width="12.42578125" style="2" customWidth="1"/>
    <col min="892" max="892" width="11.42578125" style="2"/>
    <col min="893" max="893" width="11.85546875" style="2" customWidth="1"/>
    <col min="894" max="894" width="15.28515625" style="2" customWidth="1"/>
    <col min="895" max="1135" width="11.42578125" style="2"/>
    <col min="1136" max="1136" width="14.7109375" style="2" customWidth="1"/>
    <col min="1137" max="1137" width="11.42578125" style="2"/>
    <col min="1138" max="1138" width="13.28515625" style="2" customWidth="1"/>
    <col min="1139" max="1140" width="11.42578125" style="2"/>
    <col min="1141" max="1141" width="12.140625" style="2" customWidth="1"/>
    <col min="1142" max="1146" width="11.42578125" style="2"/>
    <col min="1147" max="1147" width="12.42578125" style="2" customWidth="1"/>
    <col min="1148" max="1148" width="11.42578125" style="2"/>
    <col min="1149" max="1149" width="11.85546875" style="2" customWidth="1"/>
    <col min="1150" max="1150" width="15.28515625" style="2" customWidth="1"/>
    <col min="1151" max="1391" width="11.42578125" style="2"/>
    <col min="1392" max="1392" width="14.7109375" style="2" customWidth="1"/>
    <col min="1393" max="1393" width="11.42578125" style="2"/>
    <col min="1394" max="1394" width="13.28515625" style="2" customWidth="1"/>
    <col min="1395" max="1396" width="11.42578125" style="2"/>
    <col min="1397" max="1397" width="12.140625" style="2" customWidth="1"/>
    <col min="1398" max="1402" width="11.42578125" style="2"/>
    <col min="1403" max="1403" width="12.42578125" style="2" customWidth="1"/>
    <col min="1404" max="1404" width="11.42578125" style="2"/>
    <col min="1405" max="1405" width="11.85546875" style="2" customWidth="1"/>
    <col min="1406" max="1406" width="15.28515625" style="2" customWidth="1"/>
    <col min="1407" max="1647" width="11.42578125" style="2"/>
    <col min="1648" max="1648" width="14.7109375" style="2" customWidth="1"/>
    <col min="1649" max="1649" width="11.42578125" style="2"/>
    <col min="1650" max="1650" width="13.28515625" style="2" customWidth="1"/>
    <col min="1651" max="1652" width="11.42578125" style="2"/>
    <col min="1653" max="1653" width="12.140625" style="2" customWidth="1"/>
    <col min="1654" max="1658" width="11.42578125" style="2"/>
    <col min="1659" max="1659" width="12.42578125" style="2" customWidth="1"/>
    <col min="1660" max="1660" width="11.42578125" style="2"/>
    <col min="1661" max="1661" width="11.85546875" style="2" customWidth="1"/>
    <col min="1662" max="1662" width="15.28515625" style="2" customWidth="1"/>
    <col min="1663" max="1903" width="11.42578125" style="2"/>
    <col min="1904" max="1904" width="14.7109375" style="2" customWidth="1"/>
    <col min="1905" max="1905" width="11.42578125" style="2"/>
    <col min="1906" max="1906" width="13.28515625" style="2" customWidth="1"/>
    <col min="1907" max="1908" width="11.42578125" style="2"/>
    <col min="1909" max="1909" width="12.140625" style="2" customWidth="1"/>
    <col min="1910" max="1914" width="11.42578125" style="2"/>
    <col min="1915" max="1915" width="12.42578125" style="2" customWidth="1"/>
    <col min="1916" max="1916" width="11.42578125" style="2"/>
    <col min="1917" max="1917" width="11.85546875" style="2" customWidth="1"/>
    <col min="1918" max="1918" width="15.28515625" style="2" customWidth="1"/>
    <col min="1919" max="2159" width="11.42578125" style="2"/>
    <col min="2160" max="2160" width="14.7109375" style="2" customWidth="1"/>
    <col min="2161" max="2161" width="11.42578125" style="2"/>
    <col min="2162" max="2162" width="13.28515625" style="2" customWidth="1"/>
    <col min="2163" max="2164" width="11.42578125" style="2"/>
    <col min="2165" max="2165" width="12.140625" style="2" customWidth="1"/>
    <col min="2166" max="2170" width="11.42578125" style="2"/>
    <col min="2171" max="2171" width="12.42578125" style="2" customWidth="1"/>
    <col min="2172" max="2172" width="11.42578125" style="2"/>
    <col min="2173" max="2173" width="11.85546875" style="2" customWidth="1"/>
    <col min="2174" max="2174" width="15.28515625" style="2" customWidth="1"/>
    <col min="2175" max="2415" width="11.42578125" style="2"/>
    <col min="2416" max="2416" width="14.7109375" style="2" customWidth="1"/>
    <col min="2417" max="2417" width="11.42578125" style="2"/>
    <col min="2418" max="2418" width="13.28515625" style="2" customWidth="1"/>
    <col min="2419" max="2420" width="11.42578125" style="2"/>
    <col min="2421" max="2421" width="12.140625" style="2" customWidth="1"/>
    <col min="2422" max="2426" width="11.42578125" style="2"/>
    <col min="2427" max="2427" width="12.42578125" style="2" customWidth="1"/>
    <col min="2428" max="2428" width="11.42578125" style="2"/>
    <col min="2429" max="2429" width="11.85546875" style="2" customWidth="1"/>
    <col min="2430" max="2430" width="15.28515625" style="2" customWidth="1"/>
    <col min="2431" max="2671" width="11.42578125" style="2"/>
    <col min="2672" max="2672" width="14.7109375" style="2" customWidth="1"/>
    <col min="2673" max="2673" width="11.42578125" style="2"/>
    <col min="2674" max="2674" width="13.28515625" style="2" customWidth="1"/>
    <col min="2675" max="2676" width="11.42578125" style="2"/>
    <col min="2677" max="2677" width="12.140625" style="2" customWidth="1"/>
    <col min="2678" max="2682" width="11.42578125" style="2"/>
    <col min="2683" max="2683" width="12.42578125" style="2" customWidth="1"/>
    <col min="2684" max="2684" width="11.42578125" style="2"/>
    <col min="2685" max="2685" width="11.85546875" style="2" customWidth="1"/>
    <col min="2686" max="2686" width="15.28515625" style="2" customWidth="1"/>
    <col min="2687" max="2927" width="11.42578125" style="2"/>
    <col min="2928" max="2928" width="14.7109375" style="2" customWidth="1"/>
    <col min="2929" max="2929" width="11.42578125" style="2"/>
    <col min="2930" max="2930" width="13.28515625" style="2" customWidth="1"/>
    <col min="2931" max="2932" width="11.42578125" style="2"/>
    <col min="2933" max="2933" width="12.140625" style="2" customWidth="1"/>
    <col min="2934" max="2938" width="11.42578125" style="2"/>
    <col min="2939" max="2939" width="12.42578125" style="2" customWidth="1"/>
    <col min="2940" max="2940" width="11.42578125" style="2"/>
    <col min="2941" max="2941" width="11.85546875" style="2" customWidth="1"/>
    <col min="2942" max="2942" width="15.28515625" style="2" customWidth="1"/>
    <col min="2943" max="3183" width="11.42578125" style="2"/>
    <col min="3184" max="3184" width="14.7109375" style="2" customWidth="1"/>
    <col min="3185" max="3185" width="11.42578125" style="2"/>
    <col min="3186" max="3186" width="13.28515625" style="2" customWidth="1"/>
    <col min="3187" max="3188" width="11.42578125" style="2"/>
    <col min="3189" max="3189" width="12.140625" style="2" customWidth="1"/>
    <col min="3190" max="3194" width="11.42578125" style="2"/>
    <col min="3195" max="3195" width="12.42578125" style="2" customWidth="1"/>
    <col min="3196" max="3196" width="11.42578125" style="2"/>
    <col min="3197" max="3197" width="11.85546875" style="2" customWidth="1"/>
    <col min="3198" max="3198" width="15.28515625" style="2" customWidth="1"/>
    <col min="3199" max="3439" width="11.42578125" style="2"/>
    <col min="3440" max="3440" width="14.7109375" style="2" customWidth="1"/>
    <col min="3441" max="3441" width="11.42578125" style="2"/>
    <col min="3442" max="3442" width="13.28515625" style="2" customWidth="1"/>
    <col min="3443" max="3444" width="11.42578125" style="2"/>
    <col min="3445" max="3445" width="12.140625" style="2" customWidth="1"/>
    <col min="3446" max="3450" width="11.42578125" style="2"/>
    <col min="3451" max="3451" width="12.42578125" style="2" customWidth="1"/>
    <col min="3452" max="3452" width="11.42578125" style="2"/>
    <col min="3453" max="3453" width="11.85546875" style="2" customWidth="1"/>
    <col min="3454" max="3454" width="15.28515625" style="2" customWidth="1"/>
    <col min="3455" max="3695" width="11.42578125" style="2"/>
    <col min="3696" max="3696" width="14.7109375" style="2" customWidth="1"/>
    <col min="3697" max="3697" width="11.42578125" style="2"/>
    <col min="3698" max="3698" width="13.28515625" style="2" customWidth="1"/>
    <col min="3699" max="3700" width="11.42578125" style="2"/>
    <col min="3701" max="3701" width="12.140625" style="2" customWidth="1"/>
    <col min="3702" max="3706" width="11.42578125" style="2"/>
    <col min="3707" max="3707" width="12.42578125" style="2" customWidth="1"/>
    <col min="3708" max="3708" width="11.42578125" style="2"/>
    <col min="3709" max="3709" width="11.85546875" style="2" customWidth="1"/>
    <col min="3710" max="3710" width="15.28515625" style="2" customWidth="1"/>
    <col min="3711" max="3951" width="11.42578125" style="2"/>
    <col min="3952" max="3952" width="14.7109375" style="2" customWidth="1"/>
    <col min="3953" max="3953" width="11.42578125" style="2"/>
    <col min="3954" max="3954" width="13.28515625" style="2" customWidth="1"/>
    <col min="3955" max="3956" width="11.42578125" style="2"/>
    <col min="3957" max="3957" width="12.140625" style="2" customWidth="1"/>
    <col min="3958" max="3962" width="11.42578125" style="2"/>
    <col min="3963" max="3963" width="12.42578125" style="2" customWidth="1"/>
    <col min="3964" max="3964" width="11.42578125" style="2"/>
    <col min="3965" max="3965" width="11.85546875" style="2" customWidth="1"/>
    <col min="3966" max="3966" width="15.28515625" style="2" customWidth="1"/>
    <col min="3967" max="4207" width="11.42578125" style="2"/>
    <col min="4208" max="4208" width="14.7109375" style="2" customWidth="1"/>
    <col min="4209" max="4209" width="11.42578125" style="2"/>
    <col min="4210" max="4210" width="13.28515625" style="2" customWidth="1"/>
    <col min="4211" max="4212" width="11.42578125" style="2"/>
    <col min="4213" max="4213" width="12.140625" style="2" customWidth="1"/>
    <col min="4214" max="4218" width="11.42578125" style="2"/>
    <col min="4219" max="4219" width="12.42578125" style="2" customWidth="1"/>
    <col min="4220" max="4220" width="11.42578125" style="2"/>
    <col min="4221" max="4221" width="11.85546875" style="2" customWidth="1"/>
    <col min="4222" max="4222" width="15.28515625" style="2" customWidth="1"/>
    <col min="4223" max="4463" width="11.42578125" style="2"/>
    <col min="4464" max="4464" width="14.7109375" style="2" customWidth="1"/>
    <col min="4465" max="4465" width="11.42578125" style="2"/>
    <col min="4466" max="4466" width="13.28515625" style="2" customWidth="1"/>
    <col min="4467" max="4468" width="11.42578125" style="2"/>
    <col min="4469" max="4469" width="12.140625" style="2" customWidth="1"/>
    <col min="4470" max="4474" width="11.42578125" style="2"/>
    <col min="4475" max="4475" width="12.42578125" style="2" customWidth="1"/>
    <col min="4476" max="4476" width="11.42578125" style="2"/>
    <col min="4477" max="4477" width="11.85546875" style="2" customWidth="1"/>
    <col min="4478" max="4478" width="15.28515625" style="2" customWidth="1"/>
    <col min="4479" max="4719" width="11.42578125" style="2"/>
    <col min="4720" max="4720" width="14.7109375" style="2" customWidth="1"/>
    <col min="4721" max="4721" width="11.42578125" style="2"/>
    <col min="4722" max="4722" width="13.28515625" style="2" customWidth="1"/>
    <col min="4723" max="4724" width="11.42578125" style="2"/>
    <col min="4725" max="4725" width="12.140625" style="2" customWidth="1"/>
    <col min="4726" max="4730" width="11.42578125" style="2"/>
    <col min="4731" max="4731" width="12.42578125" style="2" customWidth="1"/>
    <col min="4732" max="4732" width="11.42578125" style="2"/>
    <col min="4733" max="4733" width="11.85546875" style="2" customWidth="1"/>
    <col min="4734" max="4734" width="15.28515625" style="2" customWidth="1"/>
    <col min="4735" max="4975" width="11.42578125" style="2"/>
    <col min="4976" max="4976" width="14.7109375" style="2" customWidth="1"/>
    <col min="4977" max="4977" width="11.42578125" style="2"/>
    <col min="4978" max="4978" width="13.28515625" style="2" customWidth="1"/>
    <col min="4979" max="4980" width="11.42578125" style="2"/>
    <col min="4981" max="4981" width="12.140625" style="2" customWidth="1"/>
    <col min="4982" max="4986" width="11.42578125" style="2"/>
    <col min="4987" max="4987" width="12.42578125" style="2" customWidth="1"/>
    <col min="4988" max="4988" width="11.42578125" style="2"/>
    <col min="4989" max="4989" width="11.85546875" style="2" customWidth="1"/>
    <col min="4990" max="4990" width="15.28515625" style="2" customWidth="1"/>
    <col min="4991" max="5231" width="11.42578125" style="2"/>
    <col min="5232" max="5232" width="14.7109375" style="2" customWidth="1"/>
    <col min="5233" max="5233" width="11.42578125" style="2"/>
    <col min="5234" max="5234" width="13.28515625" style="2" customWidth="1"/>
    <col min="5235" max="5236" width="11.42578125" style="2"/>
    <col min="5237" max="5237" width="12.140625" style="2" customWidth="1"/>
    <col min="5238" max="5242" width="11.42578125" style="2"/>
    <col min="5243" max="5243" width="12.42578125" style="2" customWidth="1"/>
    <col min="5244" max="5244" width="11.42578125" style="2"/>
    <col min="5245" max="5245" width="11.85546875" style="2" customWidth="1"/>
    <col min="5246" max="5246" width="15.28515625" style="2" customWidth="1"/>
    <col min="5247" max="5487" width="11.42578125" style="2"/>
    <col min="5488" max="5488" width="14.7109375" style="2" customWidth="1"/>
    <col min="5489" max="5489" width="11.42578125" style="2"/>
    <col min="5490" max="5490" width="13.28515625" style="2" customWidth="1"/>
    <col min="5491" max="5492" width="11.42578125" style="2"/>
    <col min="5493" max="5493" width="12.140625" style="2" customWidth="1"/>
    <col min="5494" max="5498" width="11.42578125" style="2"/>
    <col min="5499" max="5499" width="12.42578125" style="2" customWidth="1"/>
    <col min="5500" max="5500" width="11.42578125" style="2"/>
    <col min="5501" max="5501" width="11.85546875" style="2" customWidth="1"/>
    <col min="5502" max="5502" width="15.28515625" style="2" customWidth="1"/>
    <col min="5503" max="5743" width="11.42578125" style="2"/>
    <col min="5744" max="5744" width="14.7109375" style="2" customWidth="1"/>
    <col min="5745" max="5745" width="11.42578125" style="2"/>
    <col min="5746" max="5746" width="13.28515625" style="2" customWidth="1"/>
    <col min="5747" max="5748" width="11.42578125" style="2"/>
    <col min="5749" max="5749" width="12.140625" style="2" customWidth="1"/>
    <col min="5750" max="5754" width="11.42578125" style="2"/>
    <col min="5755" max="5755" width="12.42578125" style="2" customWidth="1"/>
    <col min="5756" max="5756" width="11.42578125" style="2"/>
    <col min="5757" max="5757" width="11.85546875" style="2" customWidth="1"/>
    <col min="5758" max="5758" width="15.28515625" style="2" customWidth="1"/>
    <col min="5759" max="5999" width="11.42578125" style="2"/>
    <col min="6000" max="6000" width="14.7109375" style="2" customWidth="1"/>
    <col min="6001" max="6001" width="11.42578125" style="2"/>
    <col min="6002" max="6002" width="13.28515625" style="2" customWidth="1"/>
    <col min="6003" max="6004" width="11.42578125" style="2"/>
    <col min="6005" max="6005" width="12.140625" style="2" customWidth="1"/>
    <col min="6006" max="6010" width="11.42578125" style="2"/>
    <col min="6011" max="6011" width="12.42578125" style="2" customWidth="1"/>
    <col min="6012" max="6012" width="11.42578125" style="2"/>
    <col min="6013" max="6013" width="11.85546875" style="2" customWidth="1"/>
    <col min="6014" max="6014" width="15.28515625" style="2" customWidth="1"/>
    <col min="6015" max="6255" width="11.42578125" style="2"/>
    <col min="6256" max="6256" width="14.7109375" style="2" customWidth="1"/>
    <col min="6257" max="6257" width="11.42578125" style="2"/>
    <col min="6258" max="6258" width="13.28515625" style="2" customWidth="1"/>
    <col min="6259" max="6260" width="11.42578125" style="2"/>
    <col min="6261" max="6261" width="12.140625" style="2" customWidth="1"/>
    <col min="6262" max="6266" width="11.42578125" style="2"/>
    <col min="6267" max="6267" width="12.42578125" style="2" customWidth="1"/>
    <col min="6268" max="6268" width="11.42578125" style="2"/>
    <col min="6269" max="6269" width="11.85546875" style="2" customWidth="1"/>
    <col min="6270" max="6270" width="15.28515625" style="2" customWidth="1"/>
    <col min="6271" max="6511" width="11.42578125" style="2"/>
    <col min="6512" max="6512" width="14.7109375" style="2" customWidth="1"/>
    <col min="6513" max="6513" width="11.42578125" style="2"/>
    <col min="6514" max="6514" width="13.28515625" style="2" customWidth="1"/>
    <col min="6515" max="6516" width="11.42578125" style="2"/>
    <col min="6517" max="6517" width="12.140625" style="2" customWidth="1"/>
    <col min="6518" max="6522" width="11.42578125" style="2"/>
    <col min="6523" max="6523" width="12.42578125" style="2" customWidth="1"/>
    <col min="6524" max="6524" width="11.42578125" style="2"/>
    <col min="6525" max="6525" width="11.85546875" style="2" customWidth="1"/>
    <col min="6526" max="6526" width="15.28515625" style="2" customWidth="1"/>
    <col min="6527" max="6767" width="11.42578125" style="2"/>
    <col min="6768" max="6768" width="14.7109375" style="2" customWidth="1"/>
    <col min="6769" max="6769" width="11.42578125" style="2"/>
    <col min="6770" max="6770" width="13.28515625" style="2" customWidth="1"/>
    <col min="6771" max="6772" width="11.42578125" style="2"/>
    <col min="6773" max="6773" width="12.140625" style="2" customWidth="1"/>
    <col min="6774" max="6778" width="11.42578125" style="2"/>
    <col min="6779" max="6779" width="12.42578125" style="2" customWidth="1"/>
    <col min="6780" max="6780" width="11.42578125" style="2"/>
    <col min="6781" max="6781" width="11.85546875" style="2" customWidth="1"/>
    <col min="6782" max="6782" width="15.28515625" style="2" customWidth="1"/>
    <col min="6783" max="7023" width="11.42578125" style="2"/>
    <col min="7024" max="7024" width="14.7109375" style="2" customWidth="1"/>
    <col min="7025" max="7025" width="11.42578125" style="2"/>
    <col min="7026" max="7026" width="13.28515625" style="2" customWidth="1"/>
    <col min="7027" max="7028" width="11.42578125" style="2"/>
    <col min="7029" max="7029" width="12.140625" style="2" customWidth="1"/>
    <col min="7030" max="7034" width="11.42578125" style="2"/>
    <col min="7035" max="7035" width="12.42578125" style="2" customWidth="1"/>
    <col min="7036" max="7036" width="11.42578125" style="2"/>
    <col min="7037" max="7037" width="11.85546875" style="2" customWidth="1"/>
    <col min="7038" max="7038" width="15.28515625" style="2" customWidth="1"/>
    <col min="7039" max="7279" width="11.42578125" style="2"/>
    <col min="7280" max="7280" width="14.7109375" style="2" customWidth="1"/>
    <col min="7281" max="7281" width="11.42578125" style="2"/>
    <col min="7282" max="7282" width="13.28515625" style="2" customWidth="1"/>
    <col min="7283" max="7284" width="11.42578125" style="2"/>
    <col min="7285" max="7285" width="12.140625" style="2" customWidth="1"/>
    <col min="7286" max="7290" width="11.42578125" style="2"/>
    <col min="7291" max="7291" width="12.42578125" style="2" customWidth="1"/>
    <col min="7292" max="7292" width="11.42578125" style="2"/>
    <col min="7293" max="7293" width="11.85546875" style="2" customWidth="1"/>
    <col min="7294" max="7294" width="15.28515625" style="2" customWidth="1"/>
    <col min="7295" max="7535" width="11.42578125" style="2"/>
    <col min="7536" max="7536" width="14.7109375" style="2" customWidth="1"/>
    <col min="7537" max="7537" width="11.42578125" style="2"/>
    <col min="7538" max="7538" width="13.28515625" style="2" customWidth="1"/>
    <col min="7539" max="7540" width="11.42578125" style="2"/>
    <col min="7541" max="7541" width="12.140625" style="2" customWidth="1"/>
    <col min="7542" max="7546" width="11.42578125" style="2"/>
    <col min="7547" max="7547" width="12.42578125" style="2" customWidth="1"/>
    <col min="7548" max="7548" width="11.42578125" style="2"/>
    <col min="7549" max="7549" width="11.85546875" style="2" customWidth="1"/>
    <col min="7550" max="7550" width="15.28515625" style="2" customWidth="1"/>
    <col min="7551" max="7791" width="11.42578125" style="2"/>
    <col min="7792" max="7792" width="14.7109375" style="2" customWidth="1"/>
    <col min="7793" max="7793" width="11.42578125" style="2"/>
    <col min="7794" max="7794" width="13.28515625" style="2" customWidth="1"/>
    <col min="7795" max="7796" width="11.42578125" style="2"/>
    <col min="7797" max="7797" width="12.140625" style="2" customWidth="1"/>
    <col min="7798" max="7802" width="11.42578125" style="2"/>
    <col min="7803" max="7803" width="12.42578125" style="2" customWidth="1"/>
    <col min="7804" max="7804" width="11.42578125" style="2"/>
    <col min="7805" max="7805" width="11.85546875" style="2" customWidth="1"/>
    <col min="7806" max="7806" width="15.28515625" style="2" customWidth="1"/>
    <col min="7807" max="8047" width="11.42578125" style="2"/>
    <col min="8048" max="8048" width="14.7109375" style="2" customWidth="1"/>
    <col min="8049" max="8049" width="11.42578125" style="2"/>
    <col min="8050" max="8050" width="13.28515625" style="2" customWidth="1"/>
    <col min="8051" max="8052" width="11.42578125" style="2"/>
    <col min="8053" max="8053" width="12.140625" style="2" customWidth="1"/>
    <col min="8054" max="8058" width="11.42578125" style="2"/>
    <col min="8059" max="8059" width="12.42578125" style="2" customWidth="1"/>
    <col min="8060" max="8060" width="11.42578125" style="2"/>
    <col min="8061" max="8061" width="11.85546875" style="2" customWidth="1"/>
    <col min="8062" max="8062" width="15.28515625" style="2" customWidth="1"/>
    <col min="8063" max="8303" width="11.42578125" style="2"/>
    <col min="8304" max="8304" width="14.7109375" style="2" customWidth="1"/>
    <col min="8305" max="8305" width="11.42578125" style="2"/>
    <col min="8306" max="8306" width="13.28515625" style="2" customWidth="1"/>
    <col min="8307" max="8308" width="11.42578125" style="2"/>
    <col min="8309" max="8309" width="12.140625" style="2" customWidth="1"/>
    <col min="8310" max="8314" width="11.42578125" style="2"/>
    <col min="8315" max="8315" width="12.42578125" style="2" customWidth="1"/>
    <col min="8316" max="8316" width="11.42578125" style="2"/>
    <col min="8317" max="8317" width="11.85546875" style="2" customWidth="1"/>
    <col min="8318" max="8318" width="15.28515625" style="2" customWidth="1"/>
    <col min="8319" max="8559" width="11.42578125" style="2"/>
    <col min="8560" max="8560" width="14.7109375" style="2" customWidth="1"/>
    <col min="8561" max="8561" width="11.42578125" style="2"/>
    <col min="8562" max="8562" width="13.28515625" style="2" customWidth="1"/>
    <col min="8563" max="8564" width="11.42578125" style="2"/>
    <col min="8565" max="8565" width="12.140625" style="2" customWidth="1"/>
    <col min="8566" max="8570" width="11.42578125" style="2"/>
    <col min="8571" max="8571" width="12.42578125" style="2" customWidth="1"/>
    <col min="8572" max="8572" width="11.42578125" style="2"/>
    <col min="8573" max="8573" width="11.85546875" style="2" customWidth="1"/>
    <col min="8574" max="8574" width="15.28515625" style="2" customWidth="1"/>
    <col min="8575" max="8815" width="11.42578125" style="2"/>
    <col min="8816" max="8816" width="14.7109375" style="2" customWidth="1"/>
    <col min="8817" max="8817" width="11.42578125" style="2"/>
    <col min="8818" max="8818" width="13.28515625" style="2" customWidth="1"/>
    <col min="8819" max="8820" width="11.42578125" style="2"/>
    <col min="8821" max="8821" width="12.140625" style="2" customWidth="1"/>
    <col min="8822" max="8826" width="11.42578125" style="2"/>
    <col min="8827" max="8827" width="12.42578125" style="2" customWidth="1"/>
    <col min="8828" max="8828" width="11.42578125" style="2"/>
    <col min="8829" max="8829" width="11.85546875" style="2" customWidth="1"/>
    <col min="8830" max="8830" width="15.28515625" style="2" customWidth="1"/>
    <col min="8831" max="9071" width="11.42578125" style="2"/>
    <col min="9072" max="9072" width="14.7109375" style="2" customWidth="1"/>
    <col min="9073" max="9073" width="11.42578125" style="2"/>
    <col min="9074" max="9074" width="13.28515625" style="2" customWidth="1"/>
    <col min="9075" max="9076" width="11.42578125" style="2"/>
    <col min="9077" max="9077" width="12.140625" style="2" customWidth="1"/>
    <col min="9078" max="9082" width="11.42578125" style="2"/>
    <col min="9083" max="9083" width="12.42578125" style="2" customWidth="1"/>
    <col min="9084" max="9084" width="11.42578125" style="2"/>
    <col min="9085" max="9085" width="11.85546875" style="2" customWidth="1"/>
    <col min="9086" max="9086" width="15.28515625" style="2" customWidth="1"/>
    <col min="9087" max="9327" width="11.42578125" style="2"/>
    <col min="9328" max="9328" width="14.7109375" style="2" customWidth="1"/>
    <col min="9329" max="9329" width="11.42578125" style="2"/>
    <col min="9330" max="9330" width="13.28515625" style="2" customWidth="1"/>
    <col min="9331" max="9332" width="11.42578125" style="2"/>
    <col min="9333" max="9333" width="12.140625" style="2" customWidth="1"/>
    <col min="9334" max="9338" width="11.42578125" style="2"/>
    <col min="9339" max="9339" width="12.42578125" style="2" customWidth="1"/>
    <col min="9340" max="9340" width="11.42578125" style="2"/>
    <col min="9341" max="9341" width="11.85546875" style="2" customWidth="1"/>
    <col min="9342" max="9342" width="15.28515625" style="2" customWidth="1"/>
    <col min="9343" max="9583" width="11.42578125" style="2"/>
    <col min="9584" max="9584" width="14.7109375" style="2" customWidth="1"/>
    <col min="9585" max="9585" width="11.42578125" style="2"/>
    <col min="9586" max="9586" width="13.28515625" style="2" customWidth="1"/>
    <col min="9587" max="9588" width="11.42578125" style="2"/>
    <col min="9589" max="9589" width="12.140625" style="2" customWidth="1"/>
    <col min="9590" max="9594" width="11.42578125" style="2"/>
    <col min="9595" max="9595" width="12.42578125" style="2" customWidth="1"/>
    <col min="9596" max="9596" width="11.42578125" style="2"/>
    <col min="9597" max="9597" width="11.85546875" style="2" customWidth="1"/>
    <col min="9598" max="9598" width="15.28515625" style="2" customWidth="1"/>
    <col min="9599" max="9839" width="11.42578125" style="2"/>
    <col min="9840" max="9840" width="14.7109375" style="2" customWidth="1"/>
    <col min="9841" max="9841" width="11.42578125" style="2"/>
    <col min="9842" max="9842" width="13.28515625" style="2" customWidth="1"/>
    <col min="9843" max="9844" width="11.42578125" style="2"/>
    <col min="9845" max="9845" width="12.140625" style="2" customWidth="1"/>
    <col min="9846" max="9850" width="11.42578125" style="2"/>
    <col min="9851" max="9851" width="12.42578125" style="2" customWidth="1"/>
    <col min="9852" max="9852" width="11.42578125" style="2"/>
    <col min="9853" max="9853" width="11.85546875" style="2" customWidth="1"/>
    <col min="9854" max="9854" width="15.28515625" style="2" customWidth="1"/>
    <col min="9855" max="10095" width="11.42578125" style="2"/>
    <col min="10096" max="10096" width="14.7109375" style="2" customWidth="1"/>
    <col min="10097" max="10097" width="11.42578125" style="2"/>
    <col min="10098" max="10098" width="13.28515625" style="2" customWidth="1"/>
    <col min="10099" max="10100" width="11.42578125" style="2"/>
    <col min="10101" max="10101" width="12.140625" style="2" customWidth="1"/>
    <col min="10102" max="10106" width="11.42578125" style="2"/>
    <col min="10107" max="10107" width="12.42578125" style="2" customWidth="1"/>
    <col min="10108" max="10108" width="11.42578125" style="2"/>
    <col min="10109" max="10109" width="11.85546875" style="2" customWidth="1"/>
    <col min="10110" max="10110" width="15.28515625" style="2" customWidth="1"/>
    <col min="10111" max="10351" width="11.42578125" style="2"/>
    <col min="10352" max="10352" width="14.7109375" style="2" customWidth="1"/>
    <col min="10353" max="10353" width="11.42578125" style="2"/>
    <col min="10354" max="10354" width="13.28515625" style="2" customWidth="1"/>
    <col min="10355" max="10356" width="11.42578125" style="2"/>
    <col min="10357" max="10357" width="12.140625" style="2" customWidth="1"/>
    <col min="10358" max="10362" width="11.42578125" style="2"/>
    <col min="10363" max="10363" width="12.42578125" style="2" customWidth="1"/>
    <col min="10364" max="10364" width="11.42578125" style="2"/>
    <col min="10365" max="10365" width="11.85546875" style="2" customWidth="1"/>
    <col min="10366" max="10366" width="15.28515625" style="2" customWidth="1"/>
    <col min="10367" max="10607" width="11.42578125" style="2"/>
    <col min="10608" max="10608" width="14.7109375" style="2" customWidth="1"/>
    <col min="10609" max="10609" width="11.42578125" style="2"/>
    <col min="10610" max="10610" width="13.28515625" style="2" customWidth="1"/>
    <col min="10611" max="10612" width="11.42578125" style="2"/>
    <col min="10613" max="10613" width="12.140625" style="2" customWidth="1"/>
    <col min="10614" max="10618" width="11.42578125" style="2"/>
    <col min="10619" max="10619" width="12.42578125" style="2" customWidth="1"/>
    <col min="10620" max="10620" width="11.42578125" style="2"/>
    <col min="10621" max="10621" width="11.85546875" style="2" customWidth="1"/>
    <col min="10622" max="10622" width="15.28515625" style="2" customWidth="1"/>
    <col min="10623" max="10863" width="11.42578125" style="2"/>
    <col min="10864" max="10864" width="14.7109375" style="2" customWidth="1"/>
    <col min="10865" max="10865" width="11.42578125" style="2"/>
    <col min="10866" max="10866" width="13.28515625" style="2" customWidth="1"/>
    <col min="10867" max="10868" width="11.42578125" style="2"/>
    <col min="10869" max="10869" width="12.140625" style="2" customWidth="1"/>
    <col min="10870" max="10874" width="11.42578125" style="2"/>
    <col min="10875" max="10875" width="12.42578125" style="2" customWidth="1"/>
    <col min="10876" max="10876" width="11.42578125" style="2"/>
    <col min="10877" max="10877" width="11.85546875" style="2" customWidth="1"/>
    <col min="10878" max="10878" width="15.28515625" style="2" customWidth="1"/>
    <col min="10879" max="11119" width="11.42578125" style="2"/>
    <col min="11120" max="11120" width="14.7109375" style="2" customWidth="1"/>
    <col min="11121" max="11121" width="11.42578125" style="2"/>
    <col min="11122" max="11122" width="13.28515625" style="2" customWidth="1"/>
    <col min="11123" max="11124" width="11.42578125" style="2"/>
    <col min="11125" max="11125" width="12.140625" style="2" customWidth="1"/>
    <col min="11126" max="11130" width="11.42578125" style="2"/>
    <col min="11131" max="11131" width="12.42578125" style="2" customWidth="1"/>
    <col min="11132" max="11132" width="11.42578125" style="2"/>
    <col min="11133" max="11133" width="11.85546875" style="2" customWidth="1"/>
    <col min="11134" max="11134" width="15.28515625" style="2" customWidth="1"/>
    <col min="11135" max="11375" width="11.42578125" style="2"/>
    <col min="11376" max="11376" width="14.7109375" style="2" customWidth="1"/>
    <col min="11377" max="11377" width="11.42578125" style="2"/>
    <col min="11378" max="11378" width="13.28515625" style="2" customWidth="1"/>
    <col min="11379" max="11380" width="11.42578125" style="2"/>
    <col min="11381" max="11381" width="12.140625" style="2" customWidth="1"/>
    <col min="11382" max="11386" width="11.42578125" style="2"/>
    <col min="11387" max="11387" width="12.42578125" style="2" customWidth="1"/>
    <col min="11388" max="11388" width="11.42578125" style="2"/>
    <col min="11389" max="11389" width="11.85546875" style="2" customWidth="1"/>
    <col min="11390" max="11390" width="15.28515625" style="2" customWidth="1"/>
    <col min="11391" max="11631" width="11.42578125" style="2"/>
    <col min="11632" max="11632" width="14.7109375" style="2" customWidth="1"/>
    <col min="11633" max="11633" width="11.42578125" style="2"/>
    <col min="11634" max="11634" width="13.28515625" style="2" customWidth="1"/>
    <col min="11635" max="11636" width="11.42578125" style="2"/>
    <col min="11637" max="11637" width="12.140625" style="2" customWidth="1"/>
    <col min="11638" max="11642" width="11.42578125" style="2"/>
    <col min="11643" max="11643" width="12.42578125" style="2" customWidth="1"/>
    <col min="11644" max="11644" width="11.42578125" style="2"/>
    <col min="11645" max="11645" width="11.85546875" style="2" customWidth="1"/>
    <col min="11646" max="11646" width="15.28515625" style="2" customWidth="1"/>
    <col min="11647" max="11887" width="11.42578125" style="2"/>
    <col min="11888" max="11888" width="14.7109375" style="2" customWidth="1"/>
    <col min="11889" max="11889" width="11.42578125" style="2"/>
    <col min="11890" max="11890" width="13.28515625" style="2" customWidth="1"/>
    <col min="11891" max="11892" width="11.42578125" style="2"/>
    <col min="11893" max="11893" width="12.140625" style="2" customWidth="1"/>
    <col min="11894" max="11898" width="11.42578125" style="2"/>
    <col min="11899" max="11899" width="12.42578125" style="2" customWidth="1"/>
    <col min="11900" max="11900" width="11.42578125" style="2"/>
    <col min="11901" max="11901" width="11.85546875" style="2" customWidth="1"/>
    <col min="11902" max="11902" width="15.28515625" style="2" customWidth="1"/>
    <col min="11903" max="12143" width="11.42578125" style="2"/>
    <col min="12144" max="12144" width="14.7109375" style="2" customWidth="1"/>
    <col min="12145" max="12145" width="11.42578125" style="2"/>
    <col min="12146" max="12146" width="13.28515625" style="2" customWidth="1"/>
    <col min="12147" max="12148" width="11.42578125" style="2"/>
    <col min="12149" max="12149" width="12.140625" style="2" customWidth="1"/>
    <col min="12150" max="12154" width="11.42578125" style="2"/>
    <col min="12155" max="12155" width="12.42578125" style="2" customWidth="1"/>
    <col min="12156" max="12156" width="11.42578125" style="2"/>
    <col min="12157" max="12157" width="11.85546875" style="2" customWidth="1"/>
    <col min="12158" max="12158" width="15.28515625" style="2" customWidth="1"/>
    <col min="12159" max="12399" width="11.42578125" style="2"/>
    <col min="12400" max="12400" width="14.7109375" style="2" customWidth="1"/>
    <col min="12401" max="12401" width="11.42578125" style="2"/>
    <col min="12402" max="12402" width="13.28515625" style="2" customWidth="1"/>
    <col min="12403" max="12404" width="11.42578125" style="2"/>
    <col min="12405" max="12405" width="12.140625" style="2" customWidth="1"/>
    <col min="12406" max="12410" width="11.42578125" style="2"/>
    <col min="12411" max="12411" width="12.42578125" style="2" customWidth="1"/>
    <col min="12412" max="12412" width="11.42578125" style="2"/>
    <col min="12413" max="12413" width="11.85546875" style="2" customWidth="1"/>
    <col min="12414" max="12414" width="15.28515625" style="2" customWidth="1"/>
    <col min="12415" max="12655" width="11.42578125" style="2"/>
    <col min="12656" max="12656" width="14.7109375" style="2" customWidth="1"/>
    <col min="12657" max="12657" width="11.42578125" style="2"/>
    <col min="12658" max="12658" width="13.28515625" style="2" customWidth="1"/>
    <col min="12659" max="12660" width="11.42578125" style="2"/>
    <col min="12661" max="12661" width="12.140625" style="2" customWidth="1"/>
    <col min="12662" max="12666" width="11.42578125" style="2"/>
    <col min="12667" max="12667" width="12.42578125" style="2" customWidth="1"/>
    <col min="12668" max="12668" width="11.42578125" style="2"/>
    <col min="12669" max="12669" width="11.85546875" style="2" customWidth="1"/>
    <col min="12670" max="12670" width="15.28515625" style="2" customWidth="1"/>
    <col min="12671" max="12911" width="11.42578125" style="2"/>
    <col min="12912" max="12912" width="14.7109375" style="2" customWidth="1"/>
    <col min="12913" max="12913" width="11.42578125" style="2"/>
    <col min="12914" max="12914" width="13.28515625" style="2" customWidth="1"/>
    <col min="12915" max="12916" width="11.42578125" style="2"/>
    <col min="12917" max="12917" width="12.140625" style="2" customWidth="1"/>
    <col min="12918" max="12922" width="11.42578125" style="2"/>
    <col min="12923" max="12923" width="12.42578125" style="2" customWidth="1"/>
    <col min="12924" max="12924" width="11.42578125" style="2"/>
    <col min="12925" max="12925" width="11.85546875" style="2" customWidth="1"/>
    <col min="12926" max="12926" width="15.28515625" style="2" customWidth="1"/>
    <col min="12927" max="13167" width="11.42578125" style="2"/>
    <col min="13168" max="13168" width="14.7109375" style="2" customWidth="1"/>
    <col min="13169" max="13169" width="11.42578125" style="2"/>
    <col min="13170" max="13170" width="13.28515625" style="2" customWidth="1"/>
    <col min="13171" max="13172" width="11.42578125" style="2"/>
    <col min="13173" max="13173" width="12.140625" style="2" customWidth="1"/>
    <col min="13174" max="13178" width="11.42578125" style="2"/>
    <col min="13179" max="13179" width="12.42578125" style="2" customWidth="1"/>
    <col min="13180" max="13180" width="11.42578125" style="2"/>
    <col min="13181" max="13181" width="11.85546875" style="2" customWidth="1"/>
    <col min="13182" max="13182" width="15.28515625" style="2" customWidth="1"/>
    <col min="13183" max="13423" width="11.42578125" style="2"/>
    <col min="13424" max="13424" width="14.7109375" style="2" customWidth="1"/>
    <col min="13425" max="13425" width="11.42578125" style="2"/>
    <col min="13426" max="13426" width="13.28515625" style="2" customWidth="1"/>
    <col min="13427" max="13428" width="11.42578125" style="2"/>
    <col min="13429" max="13429" width="12.140625" style="2" customWidth="1"/>
    <col min="13430" max="13434" width="11.42578125" style="2"/>
    <col min="13435" max="13435" width="12.42578125" style="2" customWidth="1"/>
    <col min="13436" max="13436" width="11.42578125" style="2"/>
    <col min="13437" max="13437" width="11.85546875" style="2" customWidth="1"/>
    <col min="13438" max="13438" width="15.28515625" style="2" customWidth="1"/>
    <col min="13439" max="13679" width="11.42578125" style="2"/>
    <col min="13680" max="13680" width="14.7109375" style="2" customWidth="1"/>
    <col min="13681" max="13681" width="11.42578125" style="2"/>
    <col min="13682" max="13682" width="13.28515625" style="2" customWidth="1"/>
    <col min="13683" max="13684" width="11.42578125" style="2"/>
    <col min="13685" max="13685" width="12.140625" style="2" customWidth="1"/>
    <col min="13686" max="13690" width="11.42578125" style="2"/>
    <col min="13691" max="13691" width="12.42578125" style="2" customWidth="1"/>
    <col min="13692" max="13692" width="11.42578125" style="2"/>
    <col min="13693" max="13693" width="11.85546875" style="2" customWidth="1"/>
    <col min="13694" max="13694" width="15.28515625" style="2" customWidth="1"/>
    <col min="13695" max="13935" width="11.42578125" style="2"/>
    <col min="13936" max="13936" width="14.7109375" style="2" customWidth="1"/>
    <col min="13937" max="13937" width="11.42578125" style="2"/>
    <col min="13938" max="13938" width="13.28515625" style="2" customWidth="1"/>
    <col min="13939" max="13940" width="11.42578125" style="2"/>
    <col min="13941" max="13941" width="12.140625" style="2" customWidth="1"/>
    <col min="13942" max="13946" width="11.42578125" style="2"/>
    <col min="13947" max="13947" width="12.42578125" style="2" customWidth="1"/>
    <col min="13948" max="13948" width="11.42578125" style="2"/>
    <col min="13949" max="13949" width="11.85546875" style="2" customWidth="1"/>
    <col min="13950" max="13950" width="15.28515625" style="2" customWidth="1"/>
    <col min="13951" max="14191" width="11.42578125" style="2"/>
    <col min="14192" max="14192" width="14.7109375" style="2" customWidth="1"/>
    <col min="14193" max="14193" width="11.42578125" style="2"/>
    <col min="14194" max="14194" width="13.28515625" style="2" customWidth="1"/>
    <col min="14195" max="14196" width="11.42578125" style="2"/>
    <col min="14197" max="14197" width="12.140625" style="2" customWidth="1"/>
    <col min="14198" max="14202" width="11.42578125" style="2"/>
    <col min="14203" max="14203" width="12.42578125" style="2" customWidth="1"/>
    <col min="14204" max="14204" width="11.42578125" style="2"/>
    <col min="14205" max="14205" width="11.85546875" style="2" customWidth="1"/>
    <col min="14206" max="14206" width="15.28515625" style="2" customWidth="1"/>
    <col min="14207" max="14447" width="11.42578125" style="2"/>
    <col min="14448" max="14448" width="14.7109375" style="2" customWidth="1"/>
    <col min="14449" max="14449" width="11.42578125" style="2"/>
    <col min="14450" max="14450" width="13.28515625" style="2" customWidth="1"/>
    <col min="14451" max="14452" width="11.42578125" style="2"/>
    <col min="14453" max="14453" width="12.140625" style="2" customWidth="1"/>
    <col min="14454" max="14458" width="11.42578125" style="2"/>
    <col min="14459" max="14459" width="12.42578125" style="2" customWidth="1"/>
    <col min="14460" max="14460" width="11.42578125" style="2"/>
    <col min="14461" max="14461" width="11.85546875" style="2" customWidth="1"/>
    <col min="14462" max="14462" width="15.28515625" style="2" customWidth="1"/>
    <col min="14463" max="14703" width="11.42578125" style="2"/>
    <col min="14704" max="14704" width="14.7109375" style="2" customWidth="1"/>
    <col min="14705" max="14705" width="11.42578125" style="2"/>
    <col min="14706" max="14706" width="13.28515625" style="2" customWidth="1"/>
    <col min="14707" max="14708" width="11.42578125" style="2"/>
    <col min="14709" max="14709" width="12.140625" style="2" customWidth="1"/>
    <col min="14710" max="14714" width="11.42578125" style="2"/>
    <col min="14715" max="14715" width="12.42578125" style="2" customWidth="1"/>
    <col min="14716" max="14716" width="11.42578125" style="2"/>
    <col min="14717" max="14717" width="11.85546875" style="2" customWidth="1"/>
    <col min="14718" max="14718" width="15.28515625" style="2" customWidth="1"/>
    <col min="14719" max="14959" width="11.42578125" style="2"/>
    <col min="14960" max="14960" width="14.7109375" style="2" customWidth="1"/>
    <col min="14961" max="14961" width="11.42578125" style="2"/>
    <col min="14962" max="14962" width="13.28515625" style="2" customWidth="1"/>
    <col min="14963" max="14964" width="11.42578125" style="2"/>
    <col min="14965" max="14965" width="12.140625" style="2" customWidth="1"/>
    <col min="14966" max="14970" width="11.42578125" style="2"/>
    <col min="14971" max="14971" width="12.42578125" style="2" customWidth="1"/>
    <col min="14972" max="14972" width="11.42578125" style="2"/>
    <col min="14973" max="14973" width="11.85546875" style="2" customWidth="1"/>
    <col min="14974" max="14974" width="15.28515625" style="2" customWidth="1"/>
    <col min="14975" max="15215" width="11.42578125" style="2"/>
    <col min="15216" max="15216" width="14.7109375" style="2" customWidth="1"/>
    <col min="15217" max="15217" width="11.42578125" style="2"/>
    <col min="15218" max="15218" width="13.28515625" style="2" customWidth="1"/>
    <col min="15219" max="15220" width="11.42578125" style="2"/>
    <col min="15221" max="15221" width="12.140625" style="2" customWidth="1"/>
    <col min="15222" max="15226" width="11.42578125" style="2"/>
    <col min="15227" max="15227" width="12.42578125" style="2" customWidth="1"/>
    <col min="15228" max="15228" width="11.42578125" style="2"/>
    <col min="15229" max="15229" width="11.85546875" style="2" customWidth="1"/>
    <col min="15230" max="15230" width="15.28515625" style="2" customWidth="1"/>
    <col min="15231" max="15471" width="11.42578125" style="2"/>
    <col min="15472" max="15472" width="14.7109375" style="2" customWidth="1"/>
    <col min="15473" max="15473" width="11.42578125" style="2"/>
    <col min="15474" max="15474" width="13.28515625" style="2" customWidth="1"/>
    <col min="15475" max="15476" width="11.42578125" style="2"/>
    <col min="15477" max="15477" width="12.140625" style="2" customWidth="1"/>
    <col min="15478" max="15482" width="11.42578125" style="2"/>
    <col min="15483" max="15483" width="12.42578125" style="2" customWidth="1"/>
    <col min="15484" max="15484" width="11.42578125" style="2"/>
    <col min="15485" max="15485" width="11.85546875" style="2" customWidth="1"/>
    <col min="15486" max="15486" width="15.28515625" style="2" customWidth="1"/>
    <col min="15487" max="15727" width="11.42578125" style="2"/>
    <col min="15728" max="15728" width="14.7109375" style="2" customWidth="1"/>
    <col min="15729" max="15729" width="11.42578125" style="2"/>
    <col min="15730" max="15730" width="13.28515625" style="2" customWidth="1"/>
    <col min="15731" max="15732" width="11.42578125" style="2"/>
    <col min="15733" max="15733" width="12.140625" style="2" customWidth="1"/>
    <col min="15734" max="15738" width="11.42578125" style="2"/>
    <col min="15739" max="15739" width="12.42578125" style="2" customWidth="1"/>
    <col min="15740" max="15740" width="11.42578125" style="2"/>
    <col min="15741" max="15741" width="11.85546875" style="2" customWidth="1"/>
    <col min="15742" max="15742" width="15.28515625" style="2" customWidth="1"/>
    <col min="15743" max="15983" width="11.42578125" style="2"/>
    <col min="15984" max="15984" width="14.7109375" style="2" customWidth="1"/>
    <col min="15985" max="15985" width="11.42578125" style="2"/>
    <col min="15986" max="15986" width="13.28515625" style="2" customWidth="1"/>
    <col min="15987" max="15988" width="11.42578125" style="2"/>
    <col min="15989" max="15989" width="12.140625" style="2" customWidth="1"/>
    <col min="15990" max="15994" width="11.42578125" style="2"/>
    <col min="15995" max="15995" width="12.42578125" style="2" customWidth="1"/>
    <col min="15996" max="15996" width="11.42578125" style="2"/>
    <col min="15997" max="15997" width="11.85546875" style="2" customWidth="1"/>
    <col min="15998" max="15998" width="15.28515625" style="2" customWidth="1"/>
    <col min="15999" max="16384" width="11.42578125" style="2"/>
  </cols>
  <sheetData>
    <row r="6" spans="1:22" ht="18">
      <c r="A6" s="65" t="str">
        <f>UPPER("Registro de visitantes  a los museos de Lambayeque 2019")</f>
        <v>REGISTRO DE VISITANTES  A LOS MUSEOS DE LAMBAYEQUE 2019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15.75">
      <c r="A7" s="4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5" customHeight="1">
      <c r="A8" s="66" t="s">
        <v>0</v>
      </c>
      <c r="B8" s="67" t="s">
        <v>1</v>
      </c>
      <c r="C8" s="81"/>
      <c r="D8" s="68"/>
      <c r="E8" s="69" t="s">
        <v>2</v>
      </c>
      <c r="F8" s="82"/>
      <c r="G8" s="70"/>
      <c r="H8" s="71" t="s">
        <v>3</v>
      </c>
      <c r="I8" s="83"/>
      <c r="J8" s="72"/>
      <c r="K8" s="73" t="s">
        <v>4</v>
      </c>
      <c r="L8" s="84"/>
      <c r="M8" s="74"/>
      <c r="N8" s="75" t="s">
        <v>5</v>
      </c>
      <c r="O8" s="85"/>
      <c r="P8" s="76"/>
      <c r="Q8" s="86" t="s">
        <v>6</v>
      </c>
      <c r="R8" s="87"/>
      <c r="S8" s="88"/>
      <c r="T8" s="79" t="s">
        <v>7</v>
      </c>
      <c r="U8" s="89"/>
      <c r="V8" s="80"/>
    </row>
    <row r="9" spans="1:22" ht="27" customHeight="1">
      <c r="A9" s="66"/>
      <c r="B9" s="11" t="s">
        <v>23</v>
      </c>
      <c r="C9" s="12" t="s">
        <v>24</v>
      </c>
      <c r="D9" s="13" t="s">
        <v>25</v>
      </c>
      <c r="E9" s="11" t="s">
        <v>23</v>
      </c>
      <c r="F9" s="12" t="s">
        <v>24</v>
      </c>
      <c r="G9" s="13" t="s">
        <v>25</v>
      </c>
      <c r="H9" s="11" t="s">
        <v>23</v>
      </c>
      <c r="I9" s="12" t="s">
        <v>24</v>
      </c>
      <c r="J9" s="13" t="s">
        <v>25</v>
      </c>
      <c r="K9" s="11" t="s">
        <v>23</v>
      </c>
      <c r="L9" s="12" t="s">
        <v>24</v>
      </c>
      <c r="M9" s="13" t="s">
        <v>25</v>
      </c>
      <c r="N9" s="11" t="s">
        <v>23</v>
      </c>
      <c r="O9" s="12" t="s">
        <v>24</v>
      </c>
      <c r="P9" s="13" t="s">
        <v>25</v>
      </c>
      <c r="Q9" s="11" t="s">
        <v>23</v>
      </c>
      <c r="R9" s="12" t="s">
        <v>24</v>
      </c>
      <c r="S9" s="13" t="s">
        <v>25</v>
      </c>
      <c r="T9" s="11" t="s">
        <v>23</v>
      </c>
      <c r="U9" s="12" t="s">
        <v>24</v>
      </c>
      <c r="V9" s="13" t="s">
        <v>25</v>
      </c>
    </row>
    <row r="10" spans="1:22">
      <c r="A10" s="59" t="s">
        <v>10</v>
      </c>
      <c r="B10" s="60">
        <f>SUM(B11:D11)</f>
        <v>18160</v>
      </c>
      <c r="C10" s="60"/>
      <c r="D10" s="60"/>
      <c r="E10" s="60">
        <f t="shared" ref="E10" si="0">SUM(E11:G11)</f>
        <v>3275</v>
      </c>
      <c r="F10" s="60"/>
      <c r="G10" s="60"/>
      <c r="H10" s="60">
        <f t="shared" ref="H10" si="1">SUM(H11:J11)</f>
        <v>5264</v>
      </c>
      <c r="I10" s="60"/>
      <c r="J10" s="60"/>
      <c r="K10" s="60">
        <f t="shared" ref="K10" si="2">SUM(K11:M11)</f>
        <v>4881</v>
      </c>
      <c r="L10" s="60"/>
      <c r="M10" s="60"/>
      <c r="N10" s="56">
        <v>3124</v>
      </c>
      <c r="O10" s="91"/>
      <c r="P10" s="57"/>
      <c r="Q10" s="60">
        <f t="shared" ref="Q10" si="3">SUM(Q11:S11)</f>
        <v>223</v>
      </c>
      <c r="R10" s="60"/>
      <c r="S10" s="60"/>
      <c r="T10" s="90">
        <f t="shared" ref="T10" si="4">SUM(T11:V11)</f>
        <v>34927</v>
      </c>
      <c r="U10" s="90"/>
      <c r="V10" s="90"/>
    </row>
    <row r="11" spans="1:22">
      <c r="A11" s="59"/>
      <c r="B11" s="17">
        <v>10663</v>
      </c>
      <c r="C11" s="17">
        <v>4207</v>
      </c>
      <c r="D11" s="17">
        <v>3290</v>
      </c>
      <c r="E11" s="17">
        <v>1569</v>
      </c>
      <c r="F11" s="17">
        <v>960</v>
      </c>
      <c r="G11" s="17">
        <v>746</v>
      </c>
      <c r="H11" s="17">
        <v>3218</v>
      </c>
      <c r="I11" s="17">
        <v>1116</v>
      </c>
      <c r="J11" s="17">
        <v>930</v>
      </c>
      <c r="K11" s="17">
        <v>2634</v>
      </c>
      <c r="L11" s="17">
        <v>1183</v>
      </c>
      <c r="M11" s="17">
        <v>1064</v>
      </c>
      <c r="N11" s="41">
        <v>1889</v>
      </c>
      <c r="O11" s="41">
        <v>630</v>
      </c>
      <c r="P11" s="41">
        <v>605</v>
      </c>
      <c r="Q11" s="17">
        <v>104</v>
      </c>
      <c r="R11" s="17">
        <v>60</v>
      </c>
      <c r="S11" s="17">
        <v>59</v>
      </c>
      <c r="T11" s="19">
        <f>SUM(B11,E11,H11,K11,N11,Q11)</f>
        <v>20077</v>
      </c>
      <c r="U11" s="19">
        <f>SUM(C11,F11,I11,L11,O11,R11)</f>
        <v>8156</v>
      </c>
      <c r="V11" s="19">
        <f>SUM(D11,G11,J11,M11,P11,S11)</f>
        <v>6694</v>
      </c>
    </row>
    <row r="12" spans="1:22">
      <c r="A12" s="59" t="s">
        <v>11</v>
      </c>
      <c r="B12" s="60">
        <f>SUM(B13:D13)</f>
        <v>16035</v>
      </c>
      <c r="C12" s="60"/>
      <c r="D12" s="60"/>
      <c r="E12" s="60">
        <f t="shared" ref="E12" si="5">SUM(E13:G13)</f>
        <v>4851</v>
      </c>
      <c r="F12" s="60"/>
      <c r="G12" s="60"/>
      <c r="H12" s="60">
        <f t="shared" ref="H12" si="6">SUM(H13:J13)</f>
        <v>5289</v>
      </c>
      <c r="I12" s="60"/>
      <c r="J12" s="60"/>
      <c r="K12" s="60">
        <f t="shared" ref="K12" si="7">SUM(K13:M13)</f>
        <v>4302</v>
      </c>
      <c r="L12" s="60"/>
      <c r="M12" s="60"/>
      <c r="N12" s="60">
        <f t="shared" ref="N12" si="8">SUM(N13:P13)</f>
        <v>4728</v>
      </c>
      <c r="O12" s="60"/>
      <c r="P12" s="60"/>
      <c r="Q12" s="60">
        <f t="shared" ref="Q12" si="9">SUM(Q13:S13)</f>
        <v>225</v>
      </c>
      <c r="R12" s="60"/>
      <c r="S12" s="60"/>
      <c r="T12" s="90">
        <f t="shared" ref="T12" si="10">SUM(T13:V13)</f>
        <v>35430</v>
      </c>
      <c r="U12" s="90"/>
      <c r="V12" s="90"/>
    </row>
    <row r="13" spans="1:22">
      <c r="A13" s="59"/>
      <c r="B13" s="17">
        <v>9395</v>
      </c>
      <c r="C13" s="17">
        <v>3811</v>
      </c>
      <c r="D13" s="17">
        <v>2829</v>
      </c>
      <c r="E13" s="17">
        <v>2153</v>
      </c>
      <c r="F13" s="17">
        <v>1906</v>
      </c>
      <c r="G13" s="17">
        <v>792</v>
      </c>
      <c r="H13" s="17">
        <v>3132</v>
      </c>
      <c r="I13" s="17">
        <v>1095</v>
      </c>
      <c r="J13" s="17">
        <v>1062</v>
      </c>
      <c r="K13" s="17">
        <v>2361</v>
      </c>
      <c r="L13" s="17">
        <v>991</v>
      </c>
      <c r="M13" s="17">
        <v>950</v>
      </c>
      <c r="N13" s="17">
        <v>2686</v>
      </c>
      <c r="O13" s="17">
        <v>1103</v>
      </c>
      <c r="P13" s="17">
        <v>939</v>
      </c>
      <c r="Q13" s="17">
        <v>85</v>
      </c>
      <c r="R13" s="17">
        <v>70</v>
      </c>
      <c r="S13" s="17">
        <v>70</v>
      </c>
      <c r="T13" s="19">
        <f>SUM(B13,E13,H13,K13,N13,Q13)</f>
        <v>19812</v>
      </c>
      <c r="U13" s="19">
        <f>SUM(C13,F13,I13,L13,O13,R13)</f>
        <v>8976</v>
      </c>
      <c r="V13" s="19">
        <f>SUM(D13,G13,J13,M13,P13,S13)</f>
        <v>6642</v>
      </c>
    </row>
    <row r="14" spans="1:22">
      <c r="A14" s="59" t="s">
        <v>12</v>
      </c>
      <c r="B14" s="60">
        <f>SUM(B15:D15)</f>
        <v>7957</v>
      </c>
      <c r="C14" s="60"/>
      <c r="D14" s="60"/>
      <c r="E14" s="60">
        <f t="shared" ref="E14" si="11">SUM(E15:G15)</f>
        <v>2635</v>
      </c>
      <c r="F14" s="60"/>
      <c r="G14" s="60"/>
      <c r="H14" s="60">
        <f t="shared" ref="H14" si="12">SUM(H15:J15)</f>
        <v>2781</v>
      </c>
      <c r="I14" s="60"/>
      <c r="J14" s="60"/>
      <c r="K14" s="60">
        <f t="shared" ref="K14" si="13">SUM(K15:M15)</f>
        <v>2289</v>
      </c>
      <c r="L14" s="60"/>
      <c r="M14" s="60"/>
      <c r="N14" s="60">
        <f t="shared" ref="N14" si="14">SUM(N15:P15)</f>
        <v>2549</v>
      </c>
      <c r="O14" s="60"/>
      <c r="P14" s="60"/>
      <c r="Q14" s="60">
        <f t="shared" ref="Q14" si="15">SUM(Q15:S15)</f>
        <v>230</v>
      </c>
      <c r="R14" s="60"/>
      <c r="S14" s="60"/>
      <c r="T14" s="90">
        <f t="shared" ref="T14" si="16">SUM(T15:V15)</f>
        <v>18441</v>
      </c>
      <c r="U14" s="90"/>
      <c r="V14" s="90"/>
    </row>
    <row r="15" spans="1:22">
      <c r="A15" s="59"/>
      <c r="B15" s="17">
        <v>4945</v>
      </c>
      <c r="C15" s="17">
        <v>1800</v>
      </c>
      <c r="D15" s="17">
        <v>1212</v>
      </c>
      <c r="E15" s="17">
        <v>1236</v>
      </c>
      <c r="F15" s="17">
        <v>789</v>
      </c>
      <c r="G15" s="17">
        <v>610</v>
      </c>
      <c r="H15" s="17">
        <v>1691</v>
      </c>
      <c r="I15" s="17">
        <v>427</v>
      </c>
      <c r="J15" s="17">
        <v>663</v>
      </c>
      <c r="K15" s="17">
        <v>1498</v>
      </c>
      <c r="L15" s="17">
        <v>442</v>
      </c>
      <c r="M15" s="17">
        <v>349</v>
      </c>
      <c r="N15" s="17">
        <v>1484</v>
      </c>
      <c r="O15" s="17">
        <v>638</v>
      </c>
      <c r="P15" s="17">
        <v>427</v>
      </c>
      <c r="Q15" s="17">
        <v>129</v>
      </c>
      <c r="R15" s="17">
        <v>66</v>
      </c>
      <c r="S15" s="17">
        <v>35</v>
      </c>
      <c r="T15" s="20">
        <f>SUM(B15,E15,H15,K15,N15,Q15)</f>
        <v>10983</v>
      </c>
      <c r="U15" s="20">
        <f>SUM(C15,F15,I15,L15,O15,R15)</f>
        <v>4162</v>
      </c>
      <c r="V15" s="20">
        <f>SUM(D15,G15,J15,M15,P15,S15)</f>
        <v>3296</v>
      </c>
    </row>
    <row r="16" spans="1:22">
      <c r="A16" s="59" t="s">
        <v>13</v>
      </c>
      <c r="B16" s="60">
        <f>B17+C17+D17</f>
        <v>10462</v>
      </c>
      <c r="C16" s="60"/>
      <c r="D16" s="60"/>
      <c r="E16" s="60">
        <f t="shared" ref="E16" si="17">SUM(E17:G17)</f>
        <v>3542</v>
      </c>
      <c r="F16" s="60"/>
      <c r="G16" s="60"/>
      <c r="H16" s="60">
        <v>3612</v>
      </c>
      <c r="I16" s="60"/>
      <c r="J16" s="60"/>
      <c r="K16" s="60">
        <f>K17+L17+M17</f>
        <v>2861</v>
      </c>
      <c r="L16" s="60"/>
      <c r="M16" s="60"/>
      <c r="N16" s="60">
        <f t="shared" ref="N16" si="18">SUM(N17:P17)</f>
        <v>4492</v>
      </c>
      <c r="O16" s="60"/>
      <c r="P16" s="60"/>
      <c r="Q16" s="60">
        <f t="shared" ref="Q16" si="19">SUM(Q17:S17)</f>
        <v>802</v>
      </c>
      <c r="R16" s="60"/>
      <c r="S16" s="60"/>
      <c r="T16" s="90">
        <f t="shared" ref="T16" si="20">SUM(T17:V17)</f>
        <v>25771</v>
      </c>
      <c r="U16" s="90"/>
      <c r="V16" s="90"/>
    </row>
    <row r="17" spans="1:22">
      <c r="A17" s="59"/>
      <c r="B17" s="37">
        <f>[1]MTRS!A283</f>
        <v>6894</v>
      </c>
      <c r="C17" s="37">
        <f>[1]MTRS!B283</f>
        <v>1993</v>
      </c>
      <c r="D17" s="37">
        <f>[1]MTRS!C283</f>
        <v>1575</v>
      </c>
      <c r="E17" s="22">
        <f>[1]MNS!A262</f>
        <v>1618</v>
      </c>
      <c r="F17" s="22">
        <f>[1]MNS!B262</f>
        <v>1030</v>
      </c>
      <c r="G17" s="22">
        <f>[1]MNS!C262</f>
        <v>894</v>
      </c>
      <c r="H17" s="37">
        <v>1729</v>
      </c>
      <c r="I17" s="37">
        <v>1311</v>
      </c>
      <c r="J17" s="37">
        <v>572</v>
      </c>
      <c r="K17" s="17">
        <f>[3]MSHR!A264</f>
        <v>1643</v>
      </c>
      <c r="L17" s="17">
        <f>[3]MSHR!B264</f>
        <v>663</v>
      </c>
      <c r="M17" s="17">
        <f>[3]MSHR!C264</f>
        <v>555</v>
      </c>
      <c r="N17" s="22">
        <f>[1]MST!A262</f>
        <v>2734</v>
      </c>
      <c r="O17" s="22">
        <v>816</v>
      </c>
      <c r="P17" s="22">
        <f>[1]MST!C262</f>
        <v>942</v>
      </c>
      <c r="Q17" s="22">
        <f>[1]MSCH!A258</f>
        <v>156</v>
      </c>
      <c r="R17" s="31">
        <f>[1]MSCH!B258</f>
        <v>183</v>
      </c>
      <c r="S17" s="31">
        <f>[1]MSCH!C258</f>
        <v>463</v>
      </c>
      <c r="T17" s="21">
        <f>SUM(B17,E17,H17,K17,N17,Q17)</f>
        <v>14774</v>
      </c>
      <c r="U17" s="21">
        <f>SUM(C17,F17,I17,L17,O17,R17)</f>
        <v>5996</v>
      </c>
      <c r="V17" s="21">
        <f>SUM(D17,G17,J17,M17,P17,S17)</f>
        <v>5001</v>
      </c>
    </row>
    <row r="18" spans="1:22">
      <c r="A18" s="59" t="s">
        <v>14</v>
      </c>
      <c r="B18" s="60">
        <v>9907</v>
      </c>
      <c r="C18" s="60"/>
      <c r="D18" s="60"/>
      <c r="E18" s="60">
        <v>2987</v>
      </c>
      <c r="F18" s="60"/>
      <c r="G18" s="60"/>
      <c r="H18" s="60">
        <v>3583</v>
      </c>
      <c r="I18" s="60"/>
      <c r="J18" s="60"/>
      <c r="K18" s="56">
        <v>2867</v>
      </c>
      <c r="L18" s="91"/>
      <c r="M18" s="57"/>
      <c r="N18" s="60">
        <v>6265</v>
      </c>
      <c r="O18" s="60"/>
      <c r="P18" s="60"/>
      <c r="Q18" s="60">
        <v>502</v>
      </c>
      <c r="R18" s="60"/>
      <c r="S18" s="60"/>
      <c r="T18" s="90">
        <v>26111</v>
      </c>
      <c r="U18" s="90"/>
      <c r="V18" s="90"/>
    </row>
    <row r="19" spans="1:22">
      <c r="A19" s="59"/>
      <c r="B19" s="17">
        <v>5785</v>
      </c>
      <c r="C19" s="17">
        <v>1867</v>
      </c>
      <c r="D19" s="17">
        <v>2255</v>
      </c>
      <c r="E19" s="17">
        <v>1246</v>
      </c>
      <c r="F19" s="17">
        <v>823</v>
      </c>
      <c r="G19" s="17">
        <v>918</v>
      </c>
      <c r="H19" s="17">
        <v>2031</v>
      </c>
      <c r="I19" s="17">
        <v>786</v>
      </c>
      <c r="J19" s="17">
        <v>766</v>
      </c>
      <c r="K19" s="17">
        <v>1675</v>
      </c>
      <c r="L19" s="17">
        <v>588</v>
      </c>
      <c r="M19" s="17">
        <v>604</v>
      </c>
      <c r="N19" s="17">
        <v>2867</v>
      </c>
      <c r="O19" s="17">
        <v>1238</v>
      </c>
      <c r="P19" s="17">
        <v>2160</v>
      </c>
      <c r="Q19" s="17">
        <v>156</v>
      </c>
      <c r="R19" s="17">
        <v>129</v>
      </c>
      <c r="S19" s="17">
        <v>217</v>
      </c>
      <c r="T19" s="24">
        <v>13760</v>
      </c>
      <c r="U19" s="24">
        <v>5431</v>
      </c>
      <c r="V19" s="24">
        <v>6920</v>
      </c>
    </row>
    <row r="20" spans="1:22">
      <c r="A20" s="59" t="s">
        <v>15</v>
      </c>
      <c r="B20" s="60">
        <f>B21+C21+D21</f>
        <v>11268</v>
      </c>
      <c r="C20" s="60"/>
      <c r="D20" s="60"/>
      <c r="E20" s="60">
        <f>E21+F21+G21</f>
        <v>3352</v>
      </c>
      <c r="F20" s="60"/>
      <c r="G20" s="60"/>
      <c r="H20" s="60">
        <f>H21+I21+J21</f>
        <v>3707</v>
      </c>
      <c r="I20" s="60"/>
      <c r="J20" s="60"/>
      <c r="K20" s="60">
        <f>K21+L21+M21</f>
        <v>5211</v>
      </c>
      <c r="L20" s="60"/>
      <c r="M20" s="60"/>
      <c r="N20" s="60">
        <f>N21+O21+P21</f>
        <v>5048</v>
      </c>
      <c r="O20" s="60"/>
      <c r="P20" s="60"/>
      <c r="Q20" s="60">
        <f>Q21+R21+S21</f>
        <v>919</v>
      </c>
      <c r="R20" s="60"/>
      <c r="S20" s="60"/>
      <c r="T20" s="90">
        <f>T21+U21+V21</f>
        <v>29505</v>
      </c>
      <c r="U20" s="90"/>
      <c r="V20" s="90"/>
    </row>
    <row r="21" spans="1:22">
      <c r="A21" s="59"/>
      <c r="B21" s="17">
        <f>[2]MTRS!A355</f>
        <v>5279</v>
      </c>
      <c r="C21" s="17">
        <f>[2]MTRS!B355</f>
        <v>2231</v>
      </c>
      <c r="D21" s="17">
        <f>[2]MTRS!C355</f>
        <v>3758</v>
      </c>
      <c r="E21" s="17">
        <f>[2]MNS!A339</f>
        <v>1000</v>
      </c>
      <c r="F21" s="17">
        <f>[2]MNS!B339</f>
        <v>1946</v>
      </c>
      <c r="G21" s="17">
        <f>[2]MNS!C339</f>
        <v>406</v>
      </c>
      <c r="H21" s="17">
        <f>[2]MNB!A350</f>
        <v>1776</v>
      </c>
      <c r="I21" s="17">
        <f>[2]MNB!B350</f>
        <v>654</v>
      </c>
      <c r="J21" s="17">
        <f>[2]MNB!C350</f>
        <v>1277</v>
      </c>
      <c r="K21" s="17">
        <f>[2]MSHR!A343</f>
        <v>1478</v>
      </c>
      <c r="L21" s="17">
        <f>[2]MSHR!B343</f>
        <v>1515</v>
      </c>
      <c r="M21" s="17">
        <f>[2]MSHR!C343</f>
        <v>2218</v>
      </c>
      <c r="N21" s="17">
        <f>[2]MST!A340</f>
        <v>1965</v>
      </c>
      <c r="O21" s="17">
        <f>[2]MST!B340</f>
        <v>1320</v>
      </c>
      <c r="P21" s="17">
        <f>[2]MST!C340</f>
        <v>1763</v>
      </c>
      <c r="Q21" s="17">
        <f>[2]MSCH!A336</f>
        <v>169</v>
      </c>
      <c r="R21" s="17">
        <f>[2]MSCH!B336</f>
        <v>89</v>
      </c>
      <c r="S21" s="17">
        <f>[2]MSCH!C336</f>
        <v>661</v>
      </c>
      <c r="T21" s="24">
        <f>(B21+E21+H21+K21+N21+Q21)</f>
        <v>11667</v>
      </c>
      <c r="U21" s="24">
        <f>(C21+F21+I21+L21+O21+R21)</f>
        <v>7755</v>
      </c>
      <c r="V21" s="24">
        <f>(D21+G21+J21+M21+P21+S21)</f>
        <v>10083</v>
      </c>
    </row>
    <row r="22" spans="1:22">
      <c r="A22" s="59" t="s">
        <v>16</v>
      </c>
      <c r="B22" s="60">
        <f>B23+C23+D23</f>
        <v>21634</v>
      </c>
      <c r="C22" s="60"/>
      <c r="D22" s="60"/>
      <c r="E22" s="60">
        <f t="shared" ref="E22" si="21">E23+F23+G23</f>
        <v>7349</v>
      </c>
      <c r="F22" s="60"/>
      <c r="G22" s="60"/>
      <c r="H22" s="60">
        <f t="shared" ref="H22" si="22">H23+I23+J23</f>
        <v>6758</v>
      </c>
      <c r="I22" s="60"/>
      <c r="J22" s="60"/>
      <c r="K22" s="60">
        <f t="shared" ref="K22" si="23">K23+L23+M23</f>
        <v>6278</v>
      </c>
      <c r="L22" s="60"/>
      <c r="M22" s="60"/>
      <c r="N22" s="60">
        <f t="shared" ref="N22" si="24">N23+O23+P23</f>
        <v>8466</v>
      </c>
      <c r="O22" s="60"/>
      <c r="P22" s="60"/>
      <c r="Q22" s="60">
        <f t="shared" ref="Q22" si="25">Q23+R23+S23</f>
        <v>1180</v>
      </c>
      <c r="R22" s="60"/>
      <c r="S22" s="60"/>
      <c r="T22" s="90">
        <f>T23+U23+V23</f>
        <v>51665</v>
      </c>
      <c r="U22" s="90"/>
      <c r="V22" s="90"/>
    </row>
    <row r="23" spans="1:22">
      <c r="A23" s="59"/>
      <c r="B23" s="28">
        <f>[1]MTRS!A401</f>
        <v>10201</v>
      </c>
      <c r="C23" s="28">
        <f>[1]MTRS!B401</f>
        <v>4475</v>
      </c>
      <c r="D23" s="28">
        <f>[1]MTRS!C401</f>
        <v>6958</v>
      </c>
      <c r="E23" s="28">
        <f>[1]MNS!A380</f>
        <v>2128</v>
      </c>
      <c r="F23" s="28">
        <f>[1]MNS!B380</f>
        <v>3999</v>
      </c>
      <c r="G23" s="28">
        <f>[1]MNS!C380</f>
        <v>1222</v>
      </c>
      <c r="H23" s="28">
        <v>2752</v>
      </c>
      <c r="I23" s="28">
        <v>1178</v>
      </c>
      <c r="J23" s="28">
        <v>2828</v>
      </c>
      <c r="K23" s="28">
        <f>[1]MSHR!A382</f>
        <v>2456</v>
      </c>
      <c r="L23" s="28">
        <f>[1]MSHR!B382</f>
        <v>1699</v>
      </c>
      <c r="M23" s="28">
        <f>[1]MSHR!C382</f>
        <v>2123</v>
      </c>
      <c r="N23" s="28">
        <f>[1]MST!A379</f>
        <v>3629</v>
      </c>
      <c r="O23" s="28">
        <f>[1]MST!B379</f>
        <v>1723</v>
      </c>
      <c r="P23" s="28">
        <f>[1]MST!C379</f>
        <v>3114</v>
      </c>
      <c r="Q23" s="28">
        <f>[1]MSCH!A375</f>
        <v>293</v>
      </c>
      <c r="R23" s="28">
        <f>[1]MSCH!B375</f>
        <v>181</v>
      </c>
      <c r="S23" s="28">
        <f>[1]MSCH!C375</f>
        <v>706</v>
      </c>
      <c r="T23" s="26">
        <f>(B23+E23+H23+K23+N23+Q23)</f>
        <v>21459</v>
      </c>
      <c r="U23" s="26">
        <f t="shared" ref="U23:V23" si="26">(C23+F23+I23+L23+O23+R23)</f>
        <v>13255</v>
      </c>
      <c r="V23" s="26">
        <f t="shared" si="26"/>
        <v>16951</v>
      </c>
    </row>
    <row r="24" spans="1:22">
      <c r="A24" s="59" t="s">
        <v>17</v>
      </c>
      <c r="B24" s="60">
        <f>B25+C25+D25</f>
        <v>21428</v>
      </c>
      <c r="C24" s="60"/>
      <c r="D24" s="60"/>
      <c r="E24" s="60">
        <f>E25+F25+G25</f>
        <v>4841</v>
      </c>
      <c r="F24" s="60"/>
      <c r="G24" s="60"/>
      <c r="H24" s="60">
        <f>H25+I25+J25</f>
        <v>6516</v>
      </c>
      <c r="I24" s="60"/>
      <c r="J24" s="60"/>
      <c r="K24" s="60">
        <f>K25+L25+M25</f>
        <v>5727</v>
      </c>
      <c r="L24" s="60"/>
      <c r="M24" s="60"/>
      <c r="N24" s="60">
        <f>N25+O25+P25</f>
        <v>8530</v>
      </c>
      <c r="O24" s="60"/>
      <c r="P24" s="60"/>
      <c r="Q24" s="60">
        <f>Q25+R25+S25</f>
        <v>989</v>
      </c>
      <c r="R24" s="60"/>
      <c r="S24" s="60"/>
      <c r="T24" s="92">
        <f>T25+U25+V25</f>
        <v>48031</v>
      </c>
      <c r="U24" s="92"/>
      <c r="V24" s="92"/>
    </row>
    <row r="25" spans="1:22">
      <c r="A25" s="59"/>
      <c r="B25" s="37">
        <f>[1]MTRS!A440</f>
        <v>10248</v>
      </c>
      <c r="C25" s="37">
        <f>[1]MTRS!B441</f>
        <v>4972</v>
      </c>
      <c r="D25" s="37">
        <f>[1]MTRS!C440</f>
        <v>6208</v>
      </c>
      <c r="E25" s="34">
        <f>[1]MNS!A419</f>
        <v>2266</v>
      </c>
      <c r="F25" s="34">
        <f>[1]MNS!B420</f>
        <v>1948</v>
      </c>
      <c r="G25" s="34">
        <f>[1]MNS!C419</f>
        <v>627</v>
      </c>
      <c r="H25" s="37">
        <f>[1]MNB!A431</f>
        <v>3500</v>
      </c>
      <c r="I25" s="37">
        <f>[1]MNB!B431</f>
        <v>1367</v>
      </c>
      <c r="J25" s="37">
        <f>[1]MNB!C431</f>
        <v>1649</v>
      </c>
      <c r="K25" s="34">
        <f>[1]MSHR!A421</f>
        <v>2848</v>
      </c>
      <c r="L25" s="34">
        <f>[1]MSHR!B422</f>
        <v>1231</v>
      </c>
      <c r="M25" s="34">
        <f>[1]MSHR!C421</f>
        <v>1648</v>
      </c>
      <c r="N25" s="34">
        <f>[1]MST!A418</f>
        <v>4762</v>
      </c>
      <c r="O25" s="34">
        <f>[1]MST!B418</f>
        <v>1449</v>
      </c>
      <c r="P25" s="34">
        <f>[1]MST!C418</f>
        <v>2319</v>
      </c>
      <c r="Q25" s="34">
        <f>[1]MSCH!A414</f>
        <v>323</v>
      </c>
      <c r="R25" s="34">
        <f>[1]MSCH!B414</f>
        <v>240</v>
      </c>
      <c r="S25" s="34">
        <f>[1]MSCH!C414</f>
        <v>426</v>
      </c>
      <c r="T25" s="35">
        <f>(B25+E25+H25+K25+N25+Q25)</f>
        <v>23947</v>
      </c>
      <c r="U25" s="35">
        <f>(C25+F25+I25+L25+O25+R25)</f>
        <v>11207</v>
      </c>
      <c r="V25" s="35">
        <f>(D25+G25+J25+M25+P25+S25)</f>
        <v>12877</v>
      </c>
    </row>
    <row r="26" spans="1:22">
      <c r="A26" s="59" t="s">
        <v>18</v>
      </c>
      <c r="B26" s="60">
        <f>B27+C27+D27</f>
        <v>16385</v>
      </c>
      <c r="C26" s="60"/>
      <c r="D26" s="60"/>
      <c r="E26" s="60">
        <f>E27+F27+G27</f>
        <v>4506</v>
      </c>
      <c r="F26" s="60"/>
      <c r="G26" s="60"/>
      <c r="H26" s="60">
        <f>H27+I27+J27</f>
        <v>6918</v>
      </c>
      <c r="I26" s="60"/>
      <c r="J26" s="60"/>
      <c r="K26" s="60">
        <f>K27+L27+M27</f>
        <v>4843</v>
      </c>
      <c r="L26" s="60"/>
      <c r="M26" s="60"/>
      <c r="N26" s="60">
        <f>N27+O27+P27</f>
        <v>7606</v>
      </c>
      <c r="O26" s="60"/>
      <c r="P26" s="60"/>
      <c r="Q26" s="60">
        <f>Q27+R27+S27</f>
        <v>1824</v>
      </c>
      <c r="R26" s="60"/>
      <c r="S26" s="60"/>
      <c r="T26" s="92">
        <f>T27+U27+V27</f>
        <v>42082</v>
      </c>
      <c r="U26" s="92"/>
      <c r="V26" s="92"/>
    </row>
    <row r="27" spans="1:22">
      <c r="A27" s="59"/>
      <c r="B27" s="37">
        <f>[1]MTRS!A478</f>
        <v>7012</v>
      </c>
      <c r="C27" s="37">
        <f>[1]MTRS!B478+[1]MTRS!D478</f>
        <v>3141</v>
      </c>
      <c r="D27" s="37">
        <f>[1]MTRS!C478</f>
        <v>6232</v>
      </c>
      <c r="E27" s="37">
        <f>[1]MNS!A457</f>
        <v>1924</v>
      </c>
      <c r="F27" s="37">
        <f>[1]MNS!B457+[1]MNS!D457</f>
        <v>2327</v>
      </c>
      <c r="G27" s="37">
        <f>[1]MNS!C457</f>
        <v>255</v>
      </c>
      <c r="H27" s="37">
        <f>[1]MNB!$A$469</f>
        <v>2198</v>
      </c>
      <c r="I27" s="37">
        <f>[1]MNB!$B$469</f>
        <v>2802</v>
      </c>
      <c r="J27" s="37">
        <f>[1]MNB!$C$469</f>
        <v>1918</v>
      </c>
      <c r="K27" s="37">
        <f>[1]MSHR!A459</f>
        <v>1828</v>
      </c>
      <c r="L27" s="37">
        <f>[1]MSHR!B459+[1]MSHR!D459</f>
        <v>1040</v>
      </c>
      <c r="M27" s="37">
        <f>[1]MSHR!C459</f>
        <v>1975</v>
      </c>
      <c r="N27" s="37">
        <f>[1]MST!A457</f>
        <v>3354</v>
      </c>
      <c r="O27" s="37">
        <f>[1]MST!B457+[1]MST!D457</f>
        <v>1138</v>
      </c>
      <c r="P27" s="37">
        <f>[1]MST!C457</f>
        <v>3114</v>
      </c>
      <c r="Q27" s="37">
        <f>[1]MSCH!A452</f>
        <v>325</v>
      </c>
      <c r="R27" s="37">
        <f>[1]MSCH!B452</f>
        <v>228</v>
      </c>
      <c r="S27" s="37">
        <f>[1]MSCH!C452</f>
        <v>1271</v>
      </c>
      <c r="T27" s="40">
        <f>(B27+E27+H27+K27+N27+Q27)</f>
        <v>16641</v>
      </c>
      <c r="U27" s="40">
        <f>(C27+F27+I27+L27+O27+R27)</f>
        <v>10676</v>
      </c>
      <c r="V27" s="40">
        <f>(D27+G27+J27+M27+P27+S27)</f>
        <v>14765</v>
      </c>
    </row>
    <row r="28" spans="1:22">
      <c r="A28" s="59" t="s">
        <v>19</v>
      </c>
      <c r="B28" s="60">
        <f>B29+C29+D29</f>
        <v>21451</v>
      </c>
      <c r="C28" s="60"/>
      <c r="D28" s="60"/>
      <c r="E28" s="60">
        <f>E29+F29+G29</f>
        <v>4799</v>
      </c>
      <c r="F28" s="60"/>
      <c r="G28" s="60"/>
      <c r="H28" s="60">
        <f t="shared" ref="H28" si="27">H29+I29+J29</f>
        <v>4298</v>
      </c>
      <c r="I28" s="60"/>
      <c r="J28" s="60"/>
      <c r="K28" s="60">
        <f t="shared" ref="K28" si="28">K29+L29+M29</f>
        <v>4225</v>
      </c>
      <c r="L28" s="60"/>
      <c r="M28" s="60"/>
      <c r="N28" s="60">
        <f t="shared" ref="N28" si="29">N29+O29+P29</f>
        <v>7783</v>
      </c>
      <c r="O28" s="60"/>
      <c r="P28" s="60"/>
      <c r="Q28" s="60">
        <f t="shared" ref="Q28" si="30">Q29+R29+S29</f>
        <v>690</v>
      </c>
      <c r="R28" s="60"/>
      <c r="S28" s="60"/>
      <c r="T28" s="92">
        <f>T29+U29+V29</f>
        <v>43246</v>
      </c>
      <c r="U28" s="92"/>
      <c r="V28" s="92"/>
    </row>
    <row r="29" spans="1:22">
      <c r="A29" s="59"/>
      <c r="B29" s="17">
        <v>8473</v>
      </c>
      <c r="C29" s="17">
        <v>3427</v>
      </c>
      <c r="D29" s="17">
        <v>9551</v>
      </c>
      <c r="E29" s="17">
        <v>1978</v>
      </c>
      <c r="F29" s="17">
        <v>2319</v>
      </c>
      <c r="G29" s="17">
        <v>502</v>
      </c>
      <c r="H29" s="17">
        <v>1895</v>
      </c>
      <c r="I29" s="17">
        <v>945</v>
      </c>
      <c r="J29" s="17">
        <v>1458</v>
      </c>
      <c r="K29" s="17">
        <v>1879</v>
      </c>
      <c r="L29" s="17">
        <v>912</v>
      </c>
      <c r="M29" s="17">
        <v>1434</v>
      </c>
      <c r="N29" s="17">
        <v>3028</v>
      </c>
      <c r="O29" s="17">
        <v>1375</v>
      </c>
      <c r="P29" s="17">
        <v>3380</v>
      </c>
      <c r="Q29" s="17">
        <v>190</v>
      </c>
      <c r="R29" s="17">
        <v>107</v>
      </c>
      <c r="S29" s="17">
        <v>393</v>
      </c>
      <c r="T29" s="44">
        <f>(B29+E29+H29+K29+N29+Q29)</f>
        <v>17443</v>
      </c>
      <c r="U29" s="44">
        <f>(C29+F29+I29+L29+O29+R29)</f>
        <v>9085</v>
      </c>
      <c r="V29" s="44">
        <f>(D29+G29+J29+M29+P29+S29)</f>
        <v>16718</v>
      </c>
    </row>
    <row r="30" spans="1:22">
      <c r="A30" s="59" t="s">
        <v>20</v>
      </c>
      <c r="B30" s="60">
        <f t="shared" ref="B30" si="31">B31+C31+D31</f>
        <v>21676</v>
      </c>
      <c r="C30" s="60"/>
      <c r="D30" s="60"/>
      <c r="E30" s="60">
        <f t="shared" ref="E30" si="32">E31+F31+G31</f>
        <v>4065</v>
      </c>
      <c r="F30" s="60"/>
      <c r="G30" s="60"/>
      <c r="H30" s="60">
        <f t="shared" ref="H30" si="33">H31+I31+J31</f>
        <v>4052</v>
      </c>
      <c r="I30" s="60"/>
      <c r="J30" s="60"/>
      <c r="K30" s="60">
        <f t="shared" ref="K30" si="34">K31+L31+M31</f>
        <v>4955</v>
      </c>
      <c r="L30" s="60"/>
      <c r="M30" s="60"/>
      <c r="N30" s="60">
        <f t="shared" ref="N30" si="35">N31+O31+P31</f>
        <v>5502</v>
      </c>
      <c r="O30" s="60"/>
      <c r="P30" s="60"/>
      <c r="Q30" s="60">
        <f t="shared" ref="Q30" si="36">Q31+R31+S31</f>
        <v>325</v>
      </c>
      <c r="R30" s="60"/>
      <c r="S30" s="60"/>
      <c r="T30" s="92">
        <f>T31+U31+V31</f>
        <v>40575</v>
      </c>
      <c r="U30" s="92"/>
      <c r="V30" s="92"/>
    </row>
    <row r="31" spans="1:22">
      <c r="A31" s="59"/>
      <c r="B31" s="17">
        <v>8136</v>
      </c>
      <c r="C31" s="17">
        <v>5907</v>
      </c>
      <c r="D31" s="17">
        <v>7633</v>
      </c>
      <c r="E31" s="17">
        <v>1213</v>
      </c>
      <c r="F31" s="17">
        <v>2543</v>
      </c>
      <c r="G31" s="17">
        <v>309</v>
      </c>
      <c r="H31" s="17">
        <v>1894</v>
      </c>
      <c r="I31" s="17">
        <v>741</v>
      </c>
      <c r="J31" s="17">
        <v>1417</v>
      </c>
      <c r="K31" s="17">
        <v>1716</v>
      </c>
      <c r="L31" s="17">
        <v>1250</v>
      </c>
      <c r="M31" s="17">
        <v>1989</v>
      </c>
      <c r="N31" s="17">
        <v>2260</v>
      </c>
      <c r="O31" s="17">
        <v>1214</v>
      </c>
      <c r="P31" s="17">
        <v>2028</v>
      </c>
      <c r="Q31" s="17">
        <v>141</v>
      </c>
      <c r="R31" s="17">
        <v>90</v>
      </c>
      <c r="S31" s="17">
        <v>94</v>
      </c>
      <c r="T31" s="46">
        <f>(B31+E31+H31+K31+N31+Q31)</f>
        <v>15360</v>
      </c>
      <c r="U31" s="46">
        <f>(C31+F31+I31+L31+O31+R31)</f>
        <v>11745</v>
      </c>
      <c r="V31" s="46">
        <f>(D31+G31+J31+M31+P31+S31)</f>
        <v>13470</v>
      </c>
    </row>
    <row r="32" spans="1:22">
      <c r="A32" s="59" t="s">
        <v>21</v>
      </c>
      <c r="B32" s="60">
        <f t="shared" ref="B32" si="37">B33+C33+D33</f>
        <v>9051</v>
      </c>
      <c r="C32" s="60"/>
      <c r="D32" s="60"/>
      <c r="E32" s="60">
        <f t="shared" ref="E32" si="38">E33+F33+G33</f>
        <v>1363</v>
      </c>
      <c r="F32" s="60"/>
      <c r="G32" s="60"/>
      <c r="H32" s="60">
        <f t="shared" ref="H32" si="39">H33+I33+J33</f>
        <v>2866</v>
      </c>
      <c r="I32" s="60"/>
      <c r="J32" s="60"/>
      <c r="K32" s="60">
        <f t="shared" ref="K32" si="40">K33+L33+M33</f>
        <v>2153</v>
      </c>
      <c r="L32" s="60"/>
      <c r="M32" s="60"/>
      <c r="N32" s="60">
        <f t="shared" ref="N32" si="41">N33+O33+P33</f>
        <v>3880</v>
      </c>
      <c r="O32" s="60"/>
      <c r="P32" s="60"/>
      <c r="Q32" s="60">
        <f t="shared" ref="Q32" si="42">Q33+R33+S33</f>
        <v>186</v>
      </c>
      <c r="R32" s="60"/>
      <c r="S32" s="60"/>
      <c r="T32" s="60">
        <v>40575</v>
      </c>
      <c r="U32" s="60"/>
      <c r="V32" s="60"/>
    </row>
    <row r="33" spans="1:22">
      <c r="A33" s="59"/>
      <c r="B33" s="17">
        <v>5015</v>
      </c>
      <c r="C33" s="17">
        <v>1988</v>
      </c>
      <c r="D33" s="17">
        <v>2048</v>
      </c>
      <c r="E33" s="17">
        <v>756</v>
      </c>
      <c r="F33" s="17">
        <v>172</v>
      </c>
      <c r="G33" s="17">
        <v>435</v>
      </c>
      <c r="H33" s="17">
        <v>1458</v>
      </c>
      <c r="I33" s="17">
        <v>658</v>
      </c>
      <c r="J33" s="17">
        <v>750</v>
      </c>
      <c r="K33" s="17">
        <v>1217</v>
      </c>
      <c r="L33" s="17">
        <v>488</v>
      </c>
      <c r="M33" s="17">
        <v>448</v>
      </c>
      <c r="N33" s="17">
        <v>2150</v>
      </c>
      <c r="O33" s="17">
        <v>715</v>
      </c>
      <c r="P33" s="17">
        <v>1015</v>
      </c>
      <c r="Q33" s="17">
        <v>93</v>
      </c>
      <c r="R33" s="17">
        <v>55</v>
      </c>
      <c r="S33" s="17">
        <v>38</v>
      </c>
      <c r="T33" s="17">
        <v>10689</v>
      </c>
      <c r="U33" s="17">
        <v>4076</v>
      </c>
      <c r="V33" s="17">
        <v>4734</v>
      </c>
    </row>
    <row r="34" spans="1:22">
      <c r="A34" s="50" t="s">
        <v>7</v>
      </c>
      <c r="B34" s="94">
        <f>B35+C35+D35</f>
        <v>185414</v>
      </c>
      <c r="C34" s="95"/>
      <c r="D34" s="96"/>
      <c r="E34" s="52">
        <f>E35+F35+G35</f>
        <v>47565</v>
      </c>
      <c r="F34" s="52"/>
      <c r="G34" s="52"/>
      <c r="H34" s="53">
        <f>H35+I35+J35</f>
        <v>55644</v>
      </c>
      <c r="I34" s="53"/>
      <c r="J34" s="53"/>
      <c r="K34" s="54">
        <f>K35+L35+M35</f>
        <v>50592</v>
      </c>
      <c r="L34" s="54"/>
      <c r="M34" s="54"/>
      <c r="N34" s="55">
        <f>N35+O35+P35</f>
        <v>67973</v>
      </c>
      <c r="O34" s="55"/>
      <c r="P34" s="55"/>
      <c r="Q34" s="93">
        <f>Q35+R35+S35</f>
        <v>8095</v>
      </c>
      <c r="R34" s="93"/>
      <c r="S34" s="93"/>
      <c r="T34" s="49">
        <f>T35+U35+V35</f>
        <v>415283</v>
      </c>
      <c r="U34" s="49"/>
      <c r="V34" s="49"/>
    </row>
    <row r="35" spans="1:22" ht="16.5" customHeight="1">
      <c r="A35" s="50"/>
      <c r="B35" s="14">
        <f t="shared" ref="B35:S35" si="43">SUM(B11,B13,B15,B17,B19,B21,B23,B25,B27,B29,B31,B33)</f>
        <v>92046</v>
      </c>
      <c r="C35" s="15">
        <f t="shared" si="43"/>
        <v>39819</v>
      </c>
      <c r="D35" s="16">
        <f t="shared" si="43"/>
        <v>53549</v>
      </c>
      <c r="E35" s="14">
        <f t="shared" si="43"/>
        <v>19087</v>
      </c>
      <c r="F35" s="15">
        <f t="shared" si="43"/>
        <v>20762</v>
      </c>
      <c r="G35" s="16">
        <f t="shared" si="43"/>
        <v>7716</v>
      </c>
      <c r="H35" s="14">
        <f t="shared" si="43"/>
        <v>27274</v>
      </c>
      <c r="I35" s="15">
        <f t="shared" si="43"/>
        <v>13080</v>
      </c>
      <c r="J35" s="16">
        <f t="shared" si="43"/>
        <v>15290</v>
      </c>
      <c r="K35" s="14">
        <f t="shared" si="43"/>
        <v>23233</v>
      </c>
      <c r="L35" s="15">
        <f t="shared" si="43"/>
        <v>12002</v>
      </c>
      <c r="M35" s="16">
        <f t="shared" si="43"/>
        <v>15357</v>
      </c>
      <c r="N35" s="14">
        <f t="shared" si="43"/>
        <v>32808</v>
      </c>
      <c r="O35" s="15">
        <f t="shared" si="43"/>
        <v>13359</v>
      </c>
      <c r="P35" s="16">
        <f t="shared" si="43"/>
        <v>21806</v>
      </c>
      <c r="Q35" s="14">
        <f t="shared" si="43"/>
        <v>2164</v>
      </c>
      <c r="R35" s="15">
        <f t="shared" si="43"/>
        <v>1498</v>
      </c>
      <c r="S35" s="16">
        <f t="shared" si="43"/>
        <v>4433</v>
      </c>
      <c r="T35" s="14">
        <f>SUM(T11,T13,T15,T17,T19,T21,T23,T25,T27,T29,T31,T33)</f>
        <v>196612</v>
      </c>
      <c r="U35" s="15">
        <f>SUM(U11,U13,U15,U17,U19,U21,U23,U25,U27,U29,U31,U33)</f>
        <v>100520</v>
      </c>
      <c r="V35" s="16">
        <f>SUM(V11,V13,V15,V17,V19,V21,V23,V25,V27,V29,V31,V33)</f>
        <v>118151</v>
      </c>
    </row>
    <row r="36" spans="1:2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>
      <c r="A37" s="7" t="s">
        <v>22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>
      <c r="B38" s="3"/>
      <c r="C38" s="3"/>
      <c r="D38" s="3"/>
      <c r="E38" s="3"/>
    </row>
  </sheetData>
  <mergeCells count="113">
    <mergeCell ref="Q34:S34"/>
    <mergeCell ref="T34:V34"/>
    <mergeCell ref="A34:A35"/>
    <mergeCell ref="B34:D34"/>
    <mergeCell ref="E34:G34"/>
    <mergeCell ref="H34:J34"/>
    <mergeCell ref="K34:M34"/>
    <mergeCell ref="N34:P34"/>
    <mergeCell ref="Q30:S30"/>
    <mergeCell ref="T30:V30"/>
    <mergeCell ref="A32:A33"/>
    <mergeCell ref="B32:D32"/>
    <mergeCell ref="E32:G32"/>
    <mergeCell ref="H32:J32"/>
    <mergeCell ref="K32:M32"/>
    <mergeCell ref="N32:P32"/>
    <mergeCell ref="Q32:S32"/>
    <mergeCell ref="T32:V32"/>
    <mergeCell ref="A30:A31"/>
    <mergeCell ref="B30:D30"/>
    <mergeCell ref="E30:G30"/>
    <mergeCell ref="H30:J30"/>
    <mergeCell ref="K30:M30"/>
    <mergeCell ref="N30:P30"/>
    <mergeCell ref="Q26:S26"/>
    <mergeCell ref="T26:V26"/>
    <mergeCell ref="A28:A29"/>
    <mergeCell ref="B28:D28"/>
    <mergeCell ref="E28:G28"/>
    <mergeCell ref="H28:J28"/>
    <mergeCell ref="K28:M28"/>
    <mergeCell ref="N28:P28"/>
    <mergeCell ref="Q28:S28"/>
    <mergeCell ref="T28:V28"/>
    <mergeCell ref="A26:A27"/>
    <mergeCell ref="B26:D26"/>
    <mergeCell ref="E26:G26"/>
    <mergeCell ref="H26:J26"/>
    <mergeCell ref="K26:M26"/>
    <mergeCell ref="N26:P26"/>
    <mergeCell ref="Q22:S22"/>
    <mergeCell ref="T22:V22"/>
    <mergeCell ref="A24:A25"/>
    <mergeCell ref="B24:D24"/>
    <mergeCell ref="E24:G24"/>
    <mergeCell ref="H24:J24"/>
    <mergeCell ref="K24:M24"/>
    <mergeCell ref="N24:P24"/>
    <mergeCell ref="Q24:S24"/>
    <mergeCell ref="T24:V24"/>
    <mergeCell ref="A22:A23"/>
    <mergeCell ref="B22:D22"/>
    <mergeCell ref="E22:G22"/>
    <mergeCell ref="H22:J22"/>
    <mergeCell ref="K22:M22"/>
    <mergeCell ref="N22:P22"/>
    <mergeCell ref="Q18:S18"/>
    <mergeCell ref="T18:V18"/>
    <mergeCell ref="A20:A21"/>
    <mergeCell ref="B20:D20"/>
    <mergeCell ref="E20:G20"/>
    <mergeCell ref="H20:J20"/>
    <mergeCell ref="K20:M20"/>
    <mergeCell ref="N20:P20"/>
    <mergeCell ref="Q20:S20"/>
    <mergeCell ref="T20:V20"/>
    <mergeCell ref="A18:A19"/>
    <mergeCell ref="B18:D18"/>
    <mergeCell ref="E18:G18"/>
    <mergeCell ref="H18:J18"/>
    <mergeCell ref="K18:M18"/>
    <mergeCell ref="N18:P18"/>
    <mergeCell ref="Q14:S14"/>
    <mergeCell ref="T14:V14"/>
    <mergeCell ref="A16:A17"/>
    <mergeCell ref="B16:D16"/>
    <mergeCell ref="E16:G16"/>
    <mergeCell ref="K16:M16"/>
    <mergeCell ref="N16:P16"/>
    <mergeCell ref="Q16:S16"/>
    <mergeCell ref="T16:V16"/>
    <mergeCell ref="A14:A15"/>
    <mergeCell ref="B14:D14"/>
    <mergeCell ref="E14:G14"/>
    <mergeCell ref="H14:J14"/>
    <mergeCell ref="K14:M14"/>
    <mergeCell ref="N14:P14"/>
    <mergeCell ref="H16:J16"/>
    <mergeCell ref="Q10:S10"/>
    <mergeCell ref="T10:V10"/>
    <mergeCell ref="A12:A13"/>
    <mergeCell ref="B12:D12"/>
    <mergeCell ref="E12:G12"/>
    <mergeCell ref="H12:J12"/>
    <mergeCell ref="K12:M12"/>
    <mergeCell ref="N12:P12"/>
    <mergeCell ref="Q12:S12"/>
    <mergeCell ref="T12:V12"/>
    <mergeCell ref="A10:A11"/>
    <mergeCell ref="B10:D10"/>
    <mergeCell ref="E10:G10"/>
    <mergeCell ref="H10:J10"/>
    <mergeCell ref="K10:M10"/>
    <mergeCell ref="N10:P10"/>
    <mergeCell ref="A6:V6"/>
    <mergeCell ref="A8:A9"/>
    <mergeCell ref="B8:D8"/>
    <mergeCell ref="E8:G8"/>
    <mergeCell ref="H8:J8"/>
    <mergeCell ref="K8:M8"/>
    <mergeCell ref="N8:P8"/>
    <mergeCell ref="Q8:S8"/>
    <mergeCell ref="T8:V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2019</vt:lpstr>
      <vt:lpstr>ACUMULADO 2019 AME</vt:lpstr>
      <vt:lpstr>'ACUMULADO 2019 AME'!Área_de_impresión</vt:lpstr>
      <vt:lpstr>'ACUMULADO 2019'!Print_Area</vt:lpstr>
      <vt:lpstr>'ACUMULADO 2019 AME'!Print_Area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Usuario General Informatica</cp:lastModifiedBy>
  <cp:lastPrinted>2018-12-17T13:31:26Z</cp:lastPrinted>
  <dcterms:created xsi:type="dcterms:W3CDTF">2018-02-26T13:14:46Z</dcterms:created>
  <dcterms:modified xsi:type="dcterms:W3CDTF">2020-01-29T15:27:14Z</dcterms:modified>
</cp:coreProperties>
</file>