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.xml" ContentType="application/vnd.openxmlformats-officedocument.themeOverride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ILLIAM\ESTUDIOS\ACCIDENTES DE TRABAJO\NOTIFICACIONES DE ACCIDENTES\2020\NOVIEMBRE\"/>
    </mc:Choice>
  </mc:AlternateContent>
  <bookViews>
    <workbookView xWindow="0" yWindow="0" windowWidth="23040" windowHeight="9405" tabRatio="916" activeTab="18"/>
  </bookViews>
  <sheets>
    <sheet name="C-1" sheetId="17" r:id="rId1"/>
    <sheet name="C-2" sheetId="18" r:id="rId2"/>
    <sheet name="C-3" sheetId="8" r:id="rId3"/>
    <sheet name="C-4" sheetId="7" r:id="rId4"/>
    <sheet name="C-5" sheetId="19" r:id="rId5"/>
    <sheet name="C-6" sheetId="20" r:id="rId6"/>
    <sheet name="C-7 (2)" sheetId="37" r:id="rId7"/>
    <sheet name="C-7" sheetId="6" state="hidden" r:id="rId8"/>
    <sheet name="C-8" sheetId="3" r:id="rId9"/>
    <sheet name="C-9" sheetId="9" r:id="rId10"/>
    <sheet name="C-10" sheetId="32" r:id="rId11"/>
    <sheet name="C-11" sheetId="25" r:id="rId12"/>
    <sheet name="C-12" sheetId="26" r:id="rId13"/>
    <sheet name="C-13" sheetId="27" r:id="rId14"/>
    <sheet name="C-14" sheetId="33" r:id="rId15"/>
    <sheet name="C-15" sheetId="28" r:id="rId16"/>
    <sheet name="C-16" sheetId="29" r:id="rId17"/>
    <sheet name="C-17" sheetId="38" r:id="rId18"/>
    <sheet name="C-18" sheetId="39" r:id="rId19"/>
  </sheets>
  <definedNames>
    <definedName name="_xlnm._FilterDatabase" localSheetId="1" hidden="1">'C-2'!$C$7:$E$23</definedName>
    <definedName name="_xlnm.Print_Area" localSheetId="0">'C-1'!$B$1:$G$35</definedName>
    <definedName name="_xlnm.Print_Area" localSheetId="10">'C-10'!$A$1:$Q$53</definedName>
    <definedName name="_xlnm.Print_Area" localSheetId="11">'C-11'!$A$1:$D$21</definedName>
    <definedName name="_xlnm.Print_Area" localSheetId="12">'C-12'!$A$1:$J$67</definedName>
    <definedName name="_xlnm.Print_Area" localSheetId="13">'C-13'!$A$1:$J$45</definedName>
    <definedName name="_xlnm.Print_Area" localSheetId="14">'C-14'!$A$1:$J$45</definedName>
    <definedName name="_xlnm.Print_Area" localSheetId="15">'C-15'!$A$1:$B$19</definedName>
    <definedName name="_xlnm.Print_Area" localSheetId="16">'C-16'!$A$1:$B$32</definedName>
    <definedName name="_xlnm.Print_Area" localSheetId="1">'C-2'!$A$1:$F$43</definedName>
    <definedName name="_xlnm.Print_Area" localSheetId="2">'C-3'!$A$1:$E$34</definedName>
    <definedName name="_xlnm.Print_Area" localSheetId="3">'C-4'!$A$1:$D$21</definedName>
    <definedName name="_xlnm.Print_Area" localSheetId="4">'C-5'!$A$1:$Q$57</definedName>
    <definedName name="_xlnm.Print_Area" localSheetId="5">'C-6'!$A$1:$Q$76</definedName>
    <definedName name="_xlnm.Print_Area" localSheetId="7">'C-7'!$A$1:$D$57</definedName>
    <definedName name="_xlnm.Print_Area" localSheetId="6">'C-7 (2)'!$A$1:$D$56</definedName>
    <definedName name="_xlnm.Print_Area" localSheetId="8">'C-8'!$A$1:$D$49</definedName>
    <definedName name="_xlnm.Print_Area" localSheetId="9">'C-9'!$A$1:$E$31</definedName>
  </definedNames>
  <calcPr calcId="162913"/>
</workbook>
</file>

<file path=xl/calcChain.xml><?xml version="1.0" encoding="utf-8"?>
<calcChain xmlns="http://schemas.openxmlformats.org/spreadsheetml/2006/main">
  <c r="G60" i="37" l="1"/>
  <c r="U20" i="20"/>
  <c r="D10" i="39"/>
  <c r="C10" i="39"/>
  <c r="B10" i="39"/>
  <c r="D8" i="39"/>
  <c r="D17" i="25"/>
  <c r="D16" i="25"/>
  <c r="AJ26" i="32"/>
  <c r="AI26" i="32"/>
  <c r="AH26" i="32"/>
  <c r="AG26" i="32"/>
  <c r="AF26" i="32"/>
  <c r="AE26" i="32"/>
  <c r="AD26" i="32"/>
  <c r="AC26" i="32"/>
  <c r="AB26" i="32"/>
  <c r="AA26" i="32"/>
  <c r="Z26" i="32"/>
  <c r="Y26" i="32"/>
  <c r="X26" i="32"/>
  <c r="W26" i="32"/>
  <c r="Q26" i="32"/>
  <c r="D12" i="3"/>
  <c r="D11" i="3"/>
  <c r="B29" i="3"/>
  <c r="C29" i="3"/>
  <c r="D17" i="7"/>
  <c r="D16" i="7"/>
  <c r="B28" i="32" l="1"/>
  <c r="B18" i="28"/>
  <c r="J12" i="27"/>
  <c r="J11" i="27"/>
  <c r="J10" i="27"/>
  <c r="J9" i="27"/>
  <c r="J12" i="26"/>
  <c r="J11" i="26"/>
  <c r="J14" i="26"/>
  <c r="J13" i="26"/>
  <c r="J10" i="26"/>
  <c r="J9" i="26"/>
  <c r="J16" i="26"/>
  <c r="J15" i="26"/>
  <c r="D15" i="25" l="1"/>
  <c r="D14" i="25"/>
  <c r="D14" i="3"/>
  <c r="D13" i="3"/>
  <c r="D14" i="37"/>
  <c r="D13" i="37"/>
  <c r="AK10" i="20"/>
  <c r="AJ10" i="20"/>
  <c r="AI10" i="20"/>
  <c r="AH10" i="20"/>
  <c r="AG10" i="20"/>
  <c r="AF10" i="20"/>
  <c r="AE10" i="20"/>
  <c r="AD10" i="20"/>
  <c r="AC10" i="20"/>
  <c r="AB10" i="20"/>
  <c r="AA10" i="20"/>
  <c r="Z10" i="20"/>
  <c r="Y10" i="20"/>
  <c r="X10" i="20"/>
  <c r="W10" i="20"/>
  <c r="Q10" i="20"/>
  <c r="AK9" i="20"/>
  <c r="AJ9" i="20"/>
  <c r="AI9" i="20"/>
  <c r="AH9" i="20"/>
  <c r="AG9" i="20"/>
  <c r="AF9" i="20"/>
  <c r="AE9" i="20"/>
  <c r="AD9" i="20"/>
  <c r="AC9" i="20"/>
  <c r="AB9" i="20"/>
  <c r="AA9" i="20"/>
  <c r="Z9" i="20"/>
  <c r="Y9" i="20"/>
  <c r="X9" i="20"/>
  <c r="W9" i="20"/>
  <c r="Q9" i="20"/>
  <c r="D18" i="7"/>
  <c r="D15" i="7"/>
  <c r="AK40" i="20" l="1"/>
  <c r="AJ40" i="20"/>
  <c r="AI40" i="20"/>
  <c r="AH40" i="20"/>
  <c r="AG40" i="20"/>
  <c r="AF40" i="20"/>
  <c r="AE40" i="20"/>
  <c r="AD40" i="20"/>
  <c r="AC40" i="20"/>
  <c r="AB40" i="20"/>
  <c r="AA40" i="20"/>
  <c r="Z40" i="20"/>
  <c r="Y40" i="20"/>
  <c r="X40" i="20"/>
  <c r="W40" i="20"/>
  <c r="Q40" i="20"/>
  <c r="AK39" i="20"/>
  <c r="AJ39" i="20"/>
  <c r="AI39" i="20"/>
  <c r="AH39" i="20"/>
  <c r="AG39" i="20"/>
  <c r="AF39" i="20"/>
  <c r="AE39" i="20"/>
  <c r="AD39" i="20"/>
  <c r="AC39" i="20"/>
  <c r="AB39" i="20"/>
  <c r="AA39" i="20"/>
  <c r="Z39" i="20"/>
  <c r="Y39" i="20"/>
  <c r="X39" i="20"/>
  <c r="W39" i="20"/>
  <c r="Q39" i="20"/>
  <c r="AK38" i="20"/>
  <c r="AJ38" i="20"/>
  <c r="AI38" i="20"/>
  <c r="AH38" i="20"/>
  <c r="AG38" i="20"/>
  <c r="AF38" i="20"/>
  <c r="AE38" i="20"/>
  <c r="AD38" i="20"/>
  <c r="AC38" i="20"/>
  <c r="AB38" i="20"/>
  <c r="AA38" i="20"/>
  <c r="Z38" i="20"/>
  <c r="Y38" i="20"/>
  <c r="X38" i="20"/>
  <c r="W38" i="20"/>
  <c r="Q38" i="20"/>
  <c r="AK37" i="20"/>
  <c r="AJ37" i="20"/>
  <c r="AI37" i="20"/>
  <c r="AH37" i="20"/>
  <c r="AG37" i="20"/>
  <c r="AF37" i="20"/>
  <c r="AE37" i="20"/>
  <c r="AD37" i="20"/>
  <c r="AC37" i="20"/>
  <c r="AB37" i="20"/>
  <c r="AA37" i="20"/>
  <c r="Z37" i="20"/>
  <c r="Y37" i="20"/>
  <c r="X37" i="20"/>
  <c r="W37" i="20"/>
  <c r="Q37" i="20"/>
  <c r="AM24" i="19"/>
  <c r="AL24" i="19"/>
  <c r="AK24" i="19"/>
  <c r="AJ24" i="19"/>
  <c r="AI24" i="19"/>
  <c r="AH24" i="19"/>
  <c r="AG24" i="19"/>
  <c r="AF24" i="19"/>
  <c r="AE24" i="19"/>
  <c r="AD24" i="19"/>
  <c r="AC24" i="19"/>
  <c r="AB24" i="19"/>
  <c r="AA24" i="19"/>
  <c r="Z24" i="19"/>
  <c r="Y24" i="19"/>
  <c r="Q24" i="19"/>
  <c r="AM23" i="19"/>
  <c r="AL23" i="19"/>
  <c r="AK23" i="19"/>
  <c r="AJ23" i="19"/>
  <c r="AI23" i="19"/>
  <c r="AH23" i="19"/>
  <c r="AG23" i="19"/>
  <c r="AF23" i="19"/>
  <c r="AE23" i="19"/>
  <c r="AD23" i="19"/>
  <c r="AC23" i="19"/>
  <c r="AB23" i="19"/>
  <c r="AA23" i="19"/>
  <c r="Z23" i="19"/>
  <c r="Y23" i="19"/>
  <c r="Q23" i="19"/>
  <c r="AM22" i="19"/>
  <c r="AL22" i="19"/>
  <c r="AK22" i="19"/>
  <c r="AJ22" i="19"/>
  <c r="AI22" i="19"/>
  <c r="AH22" i="19"/>
  <c r="AG22" i="19"/>
  <c r="AF22" i="19"/>
  <c r="AE22" i="19"/>
  <c r="AD22" i="19"/>
  <c r="AC22" i="19"/>
  <c r="AB22" i="19"/>
  <c r="AA22" i="19"/>
  <c r="Z22" i="19"/>
  <c r="Y22" i="19"/>
  <c r="Q22" i="19"/>
  <c r="AM21" i="19"/>
  <c r="AL21" i="19"/>
  <c r="AK21" i="19"/>
  <c r="AJ21" i="19"/>
  <c r="AI21" i="19"/>
  <c r="AH21" i="19"/>
  <c r="AG21" i="19"/>
  <c r="AF21" i="19"/>
  <c r="AE21" i="19"/>
  <c r="AD21" i="19"/>
  <c r="AC21" i="19"/>
  <c r="AB21" i="19"/>
  <c r="AA21" i="19"/>
  <c r="Z21" i="19"/>
  <c r="Y21" i="19"/>
  <c r="Q21" i="19"/>
  <c r="D14" i="7"/>
  <c r="D18" i="25" l="1"/>
  <c r="W11" i="20" l="1"/>
  <c r="X11" i="20"/>
  <c r="Y11" i="20"/>
  <c r="Z11" i="20"/>
  <c r="AA11" i="20"/>
  <c r="AB11" i="20"/>
  <c r="AC11" i="20"/>
  <c r="AD11" i="20"/>
  <c r="AE11" i="20"/>
  <c r="AF11" i="20"/>
  <c r="AG11" i="20"/>
  <c r="AH11" i="20"/>
  <c r="AI11" i="20"/>
  <c r="AJ11" i="20"/>
  <c r="AK11" i="20"/>
  <c r="W12" i="20"/>
  <c r="X12" i="20"/>
  <c r="Y12" i="20"/>
  <c r="Z12" i="20"/>
  <c r="AA12" i="20"/>
  <c r="AB12" i="20"/>
  <c r="AC12" i="20"/>
  <c r="AD12" i="20"/>
  <c r="AE12" i="20"/>
  <c r="AF12" i="20"/>
  <c r="AG12" i="20"/>
  <c r="AH12" i="20"/>
  <c r="AI12" i="20"/>
  <c r="AJ12" i="20"/>
  <c r="AK12" i="20"/>
  <c r="W13" i="20"/>
  <c r="X13" i="20"/>
  <c r="Y13" i="20"/>
  <c r="Z13" i="20"/>
  <c r="AA13" i="20"/>
  <c r="AB13" i="20"/>
  <c r="AC13" i="20"/>
  <c r="AD13" i="20"/>
  <c r="AE13" i="20"/>
  <c r="AF13" i="20"/>
  <c r="AG13" i="20"/>
  <c r="AH13" i="20"/>
  <c r="AI13" i="20"/>
  <c r="AJ13" i="20"/>
  <c r="AK13" i="20"/>
  <c r="W14" i="20"/>
  <c r="X14" i="20"/>
  <c r="Y14" i="20"/>
  <c r="Z14" i="20"/>
  <c r="AA14" i="20"/>
  <c r="AB14" i="20"/>
  <c r="AC14" i="20"/>
  <c r="AD14" i="20"/>
  <c r="AE14" i="20"/>
  <c r="AF14" i="20"/>
  <c r="AG14" i="20"/>
  <c r="AH14" i="20"/>
  <c r="AI14" i="20"/>
  <c r="AJ14" i="20"/>
  <c r="AK14" i="20"/>
  <c r="W15" i="20"/>
  <c r="X15" i="20"/>
  <c r="Y15" i="20"/>
  <c r="Z15" i="20"/>
  <c r="AA15" i="20"/>
  <c r="AB15" i="20"/>
  <c r="AC15" i="20"/>
  <c r="AD15" i="20"/>
  <c r="AE15" i="20"/>
  <c r="AF15" i="20"/>
  <c r="AG15" i="20"/>
  <c r="AH15" i="20"/>
  <c r="AI15" i="20"/>
  <c r="AJ15" i="20"/>
  <c r="AK15" i="20"/>
  <c r="W16" i="20"/>
  <c r="X16" i="20"/>
  <c r="Y16" i="20"/>
  <c r="Z16" i="20"/>
  <c r="AA16" i="20"/>
  <c r="AB16" i="20"/>
  <c r="AC16" i="20"/>
  <c r="AD16" i="20"/>
  <c r="AE16" i="20"/>
  <c r="AF16" i="20"/>
  <c r="AG16" i="20"/>
  <c r="AH16" i="20"/>
  <c r="AI16" i="20"/>
  <c r="AJ16" i="20"/>
  <c r="AK16" i="20"/>
  <c r="W17" i="20"/>
  <c r="X17" i="20"/>
  <c r="Y17" i="20"/>
  <c r="Z17" i="20"/>
  <c r="AA17" i="20"/>
  <c r="AB17" i="20"/>
  <c r="AC17" i="20"/>
  <c r="AD17" i="20"/>
  <c r="AE17" i="20"/>
  <c r="AF17" i="20"/>
  <c r="AG17" i="20"/>
  <c r="AH17" i="20"/>
  <c r="AI17" i="20"/>
  <c r="AJ17" i="20"/>
  <c r="AK17" i="20"/>
  <c r="W18" i="20"/>
  <c r="X18" i="20"/>
  <c r="Y18" i="20"/>
  <c r="Z18" i="20"/>
  <c r="AA18" i="20"/>
  <c r="AB18" i="20"/>
  <c r="AC18" i="20"/>
  <c r="AD18" i="20"/>
  <c r="AE18" i="20"/>
  <c r="AF18" i="20"/>
  <c r="AG18" i="20"/>
  <c r="AH18" i="20"/>
  <c r="AI18" i="20"/>
  <c r="AJ18" i="20"/>
  <c r="AK18" i="20"/>
  <c r="W19" i="20"/>
  <c r="X19" i="20"/>
  <c r="Y19" i="20"/>
  <c r="Z19" i="20"/>
  <c r="AA19" i="20"/>
  <c r="AB19" i="20"/>
  <c r="AC19" i="20"/>
  <c r="AD19" i="20"/>
  <c r="AE19" i="20"/>
  <c r="AF19" i="20"/>
  <c r="AG19" i="20"/>
  <c r="AH19" i="20"/>
  <c r="AI19" i="20"/>
  <c r="AJ19" i="20"/>
  <c r="AK19" i="20"/>
  <c r="W20" i="20"/>
  <c r="X20" i="20"/>
  <c r="Y20" i="20"/>
  <c r="Z20" i="20"/>
  <c r="AA20" i="20"/>
  <c r="AB20" i="20"/>
  <c r="AC20" i="20"/>
  <c r="AD20" i="20"/>
  <c r="AE20" i="20"/>
  <c r="AF20" i="20"/>
  <c r="AG20" i="20"/>
  <c r="AH20" i="20"/>
  <c r="AI20" i="20"/>
  <c r="AJ20" i="20"/>
  <c r="AK20" i="20"/>
  <c r="W21" i="20"/>
  <c r="X21" i="20"/>
  <c r="Y21" i="20"/>
  <c r="Z21" i="20"/>
  <c r="AA21" i="20"/>
  <c r="AB21" i="20"/>
  <c r="AC21" i="20"/>
  <c r="AD21" i="20"/>
  <c r="AE21" i="20"/>
  <c r="AF21" i="20"/>
  <c r="AG21" i="20"/>
  <c r="AH21" i="20"/>
  <c r="AI21" i="20"/>
  <c r="AJ21" i="20"/>
  <c r="AK21" i="20"/>
  <c r="W22" i="20"/>
  <c r="X22" i="20"/>
  <c r="Y22" i="20"/>
  <c r="Z22" i="20"/>
  <c r="AA22" i="20"/>
  <c r="AB22" i="20"/>
  <c r="AC22" i="20"/>
  <c r="AD22" i="20"/>
  <c r="AE22" i="20"/>
  <c r="AF22" i="20"/>
  <c r="AG22" i="20"/>
  <c r="AH22" i="20"/>
  <c r="AI22" i="20"/>
  <c r="AJ22" i="20"/>
  <c r="AK22" i="20"/>
  <c r="W23" i="20"/>
  <c r="X23" i="20"/>
  <c r="Y23" i="20"/>
  <c r="Z23" i="20"/>
  <c r="AA23" i="20"/>
  <c r="AB23" i="20"/>
  <c r="AC23" i="20"/>
  <c r="AD23" i="20"/>
  <c r="AE23" i="20"/>
  <c r="AF23" i="20"/>
  <c r="AG23" i="20"/>
  <c r="AH23" i="20"/>
  <c r="AI23" i="20"/>
  <c r="AJ23" i="20"/>
  <c r="AK23" i="20"/>
  <c r="W24" i="20"/>
  <c r="X24" i="20"/>
  <c r="Y24" i="20"/>
  <c r="Z24" i="20"/>
  <c r="AA24" i="20"/>
  <c r="AB24" i="20"/>
  <c r="AC24" i="20"/>
  <c r="AD24" i="20"/>
  <c r="AE24" i="20"/>
  <c r="AF24" i="20"/>
  <c r="AG24" i="20"/>
  <c r="AH24" i="20"/>
  <c r="AI24" i="20"/>
  <c r="AJ24" i="20"/>
  <c r="AK24" i="20"/>
  <c r="W25" i="20"/>
  <c r="X25" i="20"/>
  <c r="Y25" i="20"/>
  <c r="Z25" i="20"/>
  <c r="AA25" i="20"/>
  <c r="AB25" i="20"/>
  <c r="AC25" i="20"/>
  <c r="AD25" i="20"/>
  <c r="AE25" i="20"/>
  <c r="AF25" i="20"/>
  <c r="AG25" i="20"/>
  <c r="AH25" i="20"/>
  <c r="AI25" i="20"/>
  <c r="AJ25" i="20"/>
  <c r="AK25" i="20"/>
  <c r="W26" i="20"/>
  <c r="X26" i="20"/>
  <c r="Y26" i="20"/>
  <c r="Z26" i="20"/>
  <c r="AA26" i="20"/>
  <c r="AB26" i="20"/>
  <c r="AC26" i="20"/>
  <c r="AD26" i="20"/>
  <c r="AE26" i="20"/>
  <c r="AF26" i="20"/>
  <c r="AG26" i="20"/>
  <c r="AH26" i="20"/>
  <c r="AI26" i="20"/>
  <c r="AJ26" i="20"/>
  <c r="AK26" i="20"/>
  <c r="W27" i="20"/>
  <c r="X27" i="20"/>
  <c r="Y27" i="20"/>
  <c r="Z27" i="20"/>
  <c r="AA27" i="20"/>
  <c r="AB27" i="20"/>
  <c r="AC27" i="20"/>
  <c r="AD27" i="20"/>
  <c r="AE27" i="20"/>
  <c r="AF27" i="20"/>
  <c r="AG27" i="20"/>
  <c r="AH27" i="20"/>
  <c r="AI27" i="20"/>
  <c r="AJ27" i="20"/>
  <c r="AK27" i="20"/>
  <c r="W28" i="20"/>
  <c r="X28" i="20"/>
  <c r="Y28" i="20"/>
  <c r="Z28" i="20"/>
  <c r="AA28" i="20"/>
  <c r="AB28" i="20"/>
  <c r="AC28" i="20"/>
  <c r="AD28" i="20"/>
  <c r="AE28" i="20"/>
  <c r="AF28" i="20"/>
  <c r="AG28" i="20"/>
  <c r="AH28" i="20"/>
  <c r="AI28" i="20"/>
  <c r="AJ28" i="20"/>
  <c r="AK28" i="20"/>
  <c r="W29" i="20"/>
  <c r="X29" i="20"/>
  <c r="Y29" i="20"/>
  <c r="Z29" i="20"/>
  <c r="AA29" i="20"/>
  <c r="AB29" i="20"/>
  <c r="AC29" i="20"/>
  <c r="AD29" i="20"/>
  <c r="AE29" i="20"/>
  <c r="AF29" i="20"/>
  <c r="AG29" i="20"/>
  <c r="AH29" i="20"/>
  <c r="AI29" i="20"/>
  <c r="AJ29" i="20"/>
  <c r="AK29" i="20"/>
  <c r="W30" i="20"/>
  <c r="X30" i="20"/>
  <c r="Y30" i="20"/>
  <c r="Z30" i="20"/>
  <c r="AA30" i="20"/>
  <c r="AB30" i="20"/>
  <c r="AC30" i="20"/>
  <c r="AD30" i="20"/>
  <c r="AE30" i="20"/>
  <c r="AF30" i="20"/>
  <c r="AG30" i="20"/>
  <c r="AH30" i="20"/>
  <c r="AI30" i="20"/>
  <c r="AJ30" i="20"/>
  <c r="AK30" i="20"/>
  <c r="W31" i="20"/>
  <c r="X31" i="20"/>
  <c r="Y31" i="20"/>
  <c r="Z31" i="20"/>
  <c r="AA31" i="20"/>
  <c r="AB31" i="20"/>
  <c r="AC31" i="20"/>
  <c r="AD31" i="20"/>
  <c r="AE31" i="20"/>
  <c r="AF31" i="20"/>
  <c r="AG31" i="20"/>
  <c r="AH31" i="20"/>
  <c r="AI31" i="20"/>
  <c r="AJ31" i="20"/>
  <c r="AK31" i="20"/>
  <c r="W32" i="20"/>
  <c r="X32" i="20"/>
  <c r="Y32" i="20"/>
  <c r="Z32" i="20"/>
  <c r="AA32" i="20"/>
  <c r="AB32" i="20"/>
  <c r="AC32" i="20"/>
  <c r="AD32" i="20"/>
  <c r="AE32" i="20"/>
  <c r="AF32" i="20"/>
  <c r="AG32" i="20"/>
  <c r="AH32" i="20"/>
  <c r="AI32" i="20"/>
  <c r="AJ32" i="20"/>
  <c r="AK32" i="20"/>
  <c r="W33" i="20"/>
  <c r="X33" i="20"/>
  <c r="Y33" i="20"/>
  <c r="Z33" i="20"/>
  <c r="AA33" i="20"/>
  <c r="AB33" i="20"/>
  <c r="AC33" i="20"/>
  <c r="AD33" i="20"/>
  <c r="AE33" i="20"/>
  <c r="AF33" i="20"/>
  <c r="AG33" i="20"/>
  <c r="AH33" i="20"/>
  <c r="AI33" i="20"/>
  <c r="AJ33" i="20"/>
  <c r="AK33" i="20"/>
  <c r="W34" i="20"/>
  <c r="X34" i="20"/>
  <c r="Y34" i="20"/>
  <c r="Z34" i="20"/>
  <c r="AA34" i="20"/>
  <c r="AB34" i="20"/>
  <c r="AC34" i="20"/>
  <c r="AD34" i="20"/>
  <c r="AE34" i="20"/>
  <c r="AF34" i="20"/>
  <c r="AG34" i="20"/>
  <c r="AH34" i="20"/>
  <c r="AI34" i="20"/>
  <c r="AJ34" i="20"/>
  <c r="AK34" i="20"/>
  <c r="W35" i="20"/>
  <c r="X35" i="20"/>
  <c r="Y35" i="20"/>
  <c r="Z35" i="20"/>
  <c r="AA35" i="20"/>
  <c r="AB35" i="20"/>
  <c r="AC35" i="20"/>
  <c r="AD35" i="20"/>
  <c r="AE35" i="20"/>
  <c r="AF35" i="20"/>
  <c r="AG35" i="20"/>
  <c r="AH35" i="20"/>
  <c r="AI35" i="20"/>
  <c r="AJ35" i="20"/>
  <c r="AK35" i="20"/>
  <c r="W36" i="20"/>
  <c r="X36" i="20"/>
  <c r="Y36" i="20"/>
  <c r="Z36" i="20"/>
  <c r="AA36" i="20"/>
  <c r="AB36" i="20"/>
  <c r="AC36" i="20"/>
  <c r="AD36" i="20"/>
  <c r="AE36" i="20"/>
  <c r="AF36" i="20"/>
  <c r="AG36" i="20"/>
  <c r="AH36" i="20"/>
  <c r="AI36" i="20"/>
  <c r="AJ36" i="20"/>
  <c r="AK36" i="20"/>
  <c r="W41" i="20"/>
  <c r="X41" i="20"/>
  <c r="Y41" i="20"/>
  <c r="Z41" i="20"/>
  <c r="AA41" i="20"/>
  <c r="AB41" i="20"/>
  <c r="AC41" i="20"/>
  <c r="AD41" i="20"/>
  <c r="AE41" i="20"/>
  <c r="AF41" i="20"/>
  <c r="AG41" i="20"/>
  <c r="AH41" i="20"/>
  <c r="AI41" i="20"/>
  <c r="AJ41" i="20"/>
  <c r="AK41" i="20"/>
  <c r="W42" i="20"/>
  <c r="X42" i="20"/>
  <c r="Y42" i="20"/>
  <c r="Z42" i="20"/>
  <c r="AA42" i="20"/>
  <c r="AB42" i="20"/>
  <c r="AC42" i="20"/>
  <c r="AD42" i="20"/>
  <c r="AE42" i="20"/>
  <c r="AF42" i="20"/>
  <c r="AG42" i="20"/>
  <c r="AH42" i="20"/>
  <c r="AI42" i="20"/>
  <c r="AJ42" i="20"/>
  <c r="AK42" i="20"/>
  <c r="W43" i="20"/>
  <c r="X43" i="20"/>
  <c r="Y43" i="20"/>
  <c r="Z43" i="20"/>
  <c r="AA43" i="20"/>
  <c r="AB43" i="20"/>
  <c r="AC43" i="20"/>
  <c r="AD43" i="20"/>
  <c r="AE43" i="20"/>
  <c r="AF43" i="20"/>
  <c r="AG43" i="20"/>
  <c r="AH43" i="20"/>
  <c r="AI43" i="20"/>
  <c r="AJ43" i="20"/>
  <c r="AK43" i="20"/>
  <c r="W44" i="20"/>
  <c r="X44" i="20"/>
  <c r="Y44" i="20"/>
  <c r="Z44" i="20"/>
  <c r="AA44" i="20"/>
  <c r="AB44" i="20"/>
  <c r="AC44" i="20"/>
  <c r="AD44" i="20"/>
  <c r="AE44" i="20"/>
  <c r="AF44" i="20"/>
  <c r="AG44" i="20"/>
  <c r="AH44" i="20"/>
  <c r="AI44" i="20"/>
  <c r="AJ44" i="20"/>
  <c r="AK44" i="20"/>
  <c r="W45" i="20"/>
  <c r="X45" i="20"/>
  <c r="Y45" i="20"/>
  <c r="Z45" i="20"/>
  <c r="AA45" i="20"/>
  <c r="AB45" i="20"/>
  <c r="AC45" i="20"/>
  <c r="AD45" i="20"/>
  <c r="AE45" i="20"/>
  <c r="AF45" i="20"/>
  <c r="AG45" i="20"/>
  <c r="AH45" i="20"/>
  <c r="AI45" i="20"/>
  <c r="AJ45" i="20"/>
  <c r="AK45" i="20"/>
  <c r="AK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Y12" i="19"/>
  <c r="Z12" i="19"/>
  <c r="AA12" i="19"/>
  <c r="AB12" i="19"/>
  <c r="AC12" i="19"/>
  <c r="AD12" i="19"/>
  <c r="AE12" i="19"/>
  <c r="AF12" i="19"/>
  <c r="AG12" i="19"/>
  <c r="AH12" i="19"/>
  <c r="AI12" i="19"/>
  <c r="AJ12" i="19"/>
  <c r="AK12" i="19"/>
  <c r="AL12" i="19"/>
  <c r="AM12" i="19"/>
  <c r="Y13" i="19"/>
  <c r="Z13" i="19"/>
  <c r="AA13" i="19"/>
  <c r="AB13" i="19"/>
  <c r="AC13" i="19"/>
  <c r="AD13" i="19"/>
  <c r="AE13" i="19"/>
  <c r="AF13" i="19"/>
  <c r="AG13" i="19"/>
  <c r="AH13" i="19"/>
  <c r="AI13" i="19"/>
  <c r="AJ13" i="19"/>
  <c r="AK13" i="19"/>
  <c r="AL13" i="19"/>
  <c r="AM13" i="19"/>
  <c r="Y14" i="19"/>
  <c r="Z14" i="19"/>
  <c r="AA14" i="19"/>
  <c r="AB14" i="19"/>
  <c r="AC14" i="19"/>
  <c r="AD14" i="19"/>
  <c r="AE14" i="19"/>
  <c r="AF14" i="19"/>
  <c r="AG14" i="19"/>
  <c r="AH14" i="19"/>
  <c r="AI14" i="19"/>
  <c r="AJ14" i="19"/>
  <c r="AK14" i="19"/>
  <c r="AL14" i="19"/>
  <c r="AM14" i="19"/>
  <c r="Y15" i="19"/>
  <c r="Z15" i="19"/>
  <c r="AA15" i="19"/>
  <c r="AB15" i="19"/>
  <c r="AC15" i="19"/>
  <c r="AD15" i="19"/>
  <c r="AE15" i="19"/>
  <c r="AF15" i="19"/>
  <c r="AG15" i="19"/>
  <c r="AH15" i="19"/>
  <c r="AI15" i="19"/>
  <c r="AJ15" i="19"/>
  <c r="AK15" i="19"/>
  <c r="AL15" i="19"/>
  <c r="AM15" i="19"/>
  <c r="Y16" i="19"/>
  <c r="Z16" i="19"/>
  <c r="AA16" i="19"/>
  <c r="AB16" i="19"/>
  <c r="AC16" i="19"/>
  <c r="AD16" i="19"/>
  <c r="AE16" i="19"/>
  <c r="AF16" i="19"/>
  <c r="AG16" i="19"/>
  <c r="AH16" i="19"/>
  <c r="AI16" i="19"/>
  <c r="AJ16" i="19"/>
  <c r="AK16" i="19"/>
  <c r="AL16" i="19"/>
  <c r="AM16" i="19"/>
  <c r="Y17" i="19"/>
  <c r="Z17" i="19"/>
  <c r="AA17" i="19"/>
  <c r="AB17" i="19"/>
  <c r="AC17" i="19"/>
  <c r="AD17" i="19"/>
  <c r="AE17" i="19"/>
  <c r="AF17" i="19"/>
  <c r="AG17" i="19"/>
  <c r="AH17" i="19"/>
  <c r="AI17" i="19"/>
  <c r="AJ17" i="19"/>
  <c r="AK17" i="19"/>
  <c r="AL17" i="19"/>
  <c r="AM17" i="19"/>
  <c r="Y18" i="19"/>
  <c r="Z18" i="19"/>
  <c r="AA18" i="19"/>
  <c r="AB18" i="19"/>
  <c r="AC18" i="19"/>
  <c r="AD18" i="19"/>
  <c r="AE18" i="19"/>
  <c r="AF18" i="19"/>
  <c r="AG18" i="19"/>
  <c r="AH18" i="19"/>
  <c r="AI18" i="19"/>
  <c r="AJ18" i="19"/>
  <c r="AK18" i="19"/>
  <c r="AL18" i="19"/>
  <c r="AM18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AL19" i="19"/>
  <c r="AM19" i="19"/>
  <c r="Y20" i="19"/>
  <c r="Z20" i="19"/>
  <c r="AA20" i="19"/>
  <c r="AB20" i="19"/>
  <c r="AC20" i="19"/>
  <c r="AD20" i="19"/>
  <c r="AE20" i="19"/>
  <c r="AF20" i="19"/>
  <c r="AG20" i="19"/>
  <c r="AH20" i="19"/>
  <c r="AI20" i="19"/>
  <c r="AJ20" i="19"/>
  <c r="AK20" i="19"/>
  <c r="AL20" i="19"/>
  <c r="AM20" i="19"/>
  <c r="Y25" i="19"/>
  <c r="Z25" i="19"/>
  <c r="AA25" i="19"/>
  <c r="AB25" i="19"/>
  <c r="AC25" i="19"/>
  <c r="AD25" i="19"/>
  <c r="AE25" i="19"/>
  <c r="AF25" i="19"/>
  <c r="AG25" i="19"/>
  <c r="AH25" i="19"/>
  <c r="AI25" i="19"/>
  <c r="AJ25" i="19"/>
  <c r="AK25" i="19"/>
  <c r="AL25" i="19"/>
  <c r="AM25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AL26" i="19"/>
  <c r="AM26" i="19"/>
  <c r="Y27" i="19"/>
  <c r="Z27" i="19"/>
  <c r="AA27" i="19"/>
  <c r="AB27" i="19"/>
  <c r="AC27" i="19"/>
  <c r="AD27" i="19"/>
  <c r="AE27" i="19"/>
  <c r="AF27" i="19"/>
  <c r="AG27" i="19"/>
  <c r="AH27" i="19"/>
  <c r="AI27" i="19"/>
  <c r="AJ27" i="19"/>
  <c r="AK27" i="19"/>
  <c r="AL27" i="19"/>
  <c r="AM27" i="19"/>
  <c r="Y28" i="19"/>
  <c r="Z28" i="19"/>
  <c r="AA28" i="19"/>
  <c r="AB28" i="19"/>
  <c r="AC28" i="19"/>
  <c r="AD28" i="19"/>
  <c r="AE28" i="19"/>
  <c r="AF28" i="19"/>
  <c r="AG28" i="19"/>
  <c r="AH28" i="19"/>
  <c r="AI28" i="19"/>
  <c r="AJ28" i="19"/>
  <c r="AK28" i="19"/>
  <c r="AL28" i="19"/>
  <c r="AM28" i="19"/>
  <c r="Y29" i="19"/>
  <c r="Z29" i="19"/>
  <c r="AA29" i="19"/>
  <c r="AB29" i="19"/>
  <c r="AC29" i="19"/>
  <c r="AD29" i="19"/>
  <c r="AE29" i="19"/>
  <c r="AF29" i="19"/>
  <c r="AG29" i="19"/>
  <c r="AH29" i="19"/>
  <c r="AI29" i="19"/>
  <c r="AJ29" i="19"/>
  <c r="AK29" i="19"/>
  <c r="AL29" i="19"/>
  <c r="AM29" i="19"/>
  <c r="Y30" i="19"/>
  <c r="Z30" i="19"/>
  <c r="AA30" i="19"/>
  <c r="AB30" i="19"/>
  <c r="AC30" i="19"/>
  <c r="AD30" i="19"/>
  <c r="AE30" i="19"/>
  <c r="AF30" i="19"/>
  <c r="AG30" i="19"/>
  <c r="AH30" i="19"/>
  <c r="AI30" i="19"/>
  <c r="AJ30" i="19"/>
  <c r="AK30" i="19"/>
  <c r="AL30" i="19"/>
  <c r="AM30" i="19"/>
  <c r="Y8" i="19"/>
  <c r="Z8" i="19"/>
  <c r="AA8" i="19"/>
  <c r="AB8" i="19"/>
  <c r="AC8" i="19"/>
  <c r="AD8" i="19"/>
  <c r="AE8" i="19"/>
  <c r="AF8" i="19"/>
  <c r="AG8" i="19"/>
  <c r="AH8" i="19"/>
  <c r="AI8" i="19"/>
  <c r="AJ8" i="19"/>
  <c r="AK8" i="19"/>
  <c r="AL8" i="19"/>
  <c r="AM8" i="19"/>
  <c r="Y9" i="19"/>
  <c r="Z9" i="19"/>
  <c r="AA9" i="19"/>
  <c r="AB9" i="19"/>
  <c r="AC9" i="19"/>
  <c r="AD9" i="19"/>
  <c r="AE9" i="19"/>
  <c r="AF9" i="19"/>
  <c r="AG9" i="19"/>
  <c r="AH9" i="19"/>
  <c r="AI9" i="19"/>
  <c r="AJ9" i="19"/>
  <c r="AK9" i="19"/>
  <c r="AL9" i="19"/>
  <c r="AM9" i="19"/>
  <c r="Y10" i="19"/>
  <c r="Z10" i="19"/>
  <c r="AA10" i="19"/>
  <c r="AB10" i="19"/>
  <c r="AC10" i="19"/>
  <c r="AD10" i="19"/>
  <c r="AE10" i="19"/>
  <c r="AF10" i="19"/>
  <c r="AG10" i="19"/>
  <c r="AH10" i="19"/>
  <c r="AI10" i="19"/>
  <c r="AJ10" i="19"/>
  <c r="AK10" i="19"/>
  <c r="AL10" i="19"/>
  <c r="AM10" i="19"/>
  <c r="Y11" i="19"/>
  <c r="Z11" i="19"/>
  <c r="AA11" i="19"/>
  <c r="AB11" i="19"/>
  <c r="AC11" i="19"/>
  <c r="AD11" i="19"/>
  <c r="AE11" i="19"/>
  <c r="AF11" i="19"/>
  <c r="AG11" i="19"/>
  <c r="AH11" i="19"/>
  <c r="AI11" i="19"/>
  <c r="AJ11" i="19"/>
  <c r="AK11" i="19"/>
  <c r="AL11" i="19"/>
  <c r="AM11" i="19"/>
  <c r="Z7" i="19"/>
  <c r="AA7" i="19"/>
  <c r="AB7" i="19"/>
  <c r="AC7" i="19"/>
  <c r="AD7" i="19"/>
  <c r="AE7" i="19"/>
  <c r="AF7" i="19"/>
  <c r="AG7" i="19"/>
  <c r="AH7" i="19"/>
  <c r="AI7" i="19"/>
  <c r="AJ7" i="19"/>
  <c r="AK7" i="19"/>
  <c r="AL7" i="19"/>
  <c r="AM7" i="19"/>
  <c r="D9" i="39"/>
  <c r="E34" i="33"/>
  <c r="D34" i="33"/>
  <c r="C34" i="33"/>
  <c r="F13" i="27"/>
  <c r="E13" i="27"/>
  <c r="E17" i="26"/>
  <c r="D17" i="26"/>
  <c r="C17" i="26"/>
  <c r="D13" i="25"/>
  <c r="D26" i="3"/>
  <c r="D25" i="3"/>
  <c r="D41" i="37"/>
  <c r="D40" i="37"/>
  <c r="Q26" i="20"/>
  <c r="Q25" i="20"/>
  <c r="B46" i="20"/>
  <c r="C46" i="20"/>
  <c r="D46" i="20"/>
  <c r="E46" i="20"/>
  <c r="F46" i="20"/>
  <c r="G46" i="20"/>
  <c r="H46" i="20"/>
  <c r="I46" i="20"/>
  <c r="J46" i="20"/>
  <c r="K46" i="20"/>
  <c r="L46" i="20"/>
  <c r="M46" i="20"/>
  <c r="N46" i="20"/>
  <c r="O46" i="20"/>
  <c r="P46" i="20"/>
  <c r="D13" i="7"/>
  <c r="U58" i="19" l="1"/>
  <c r="G34" i="33"/>
  <c r="G13" i="27"/>
  <c r="D12" i="25"/>
  <c r="J28" i="32"/>
  <c r="D24" i="3"/>
  <c r="D23" i="3"/>
  <c r="D42" i="37"/>
  <c r="D39" i="37"/>
  <c r="Q35" i="20"/>
  <c r="Q34" i="20"/>
  <c r="Q33" i="20"/>
  <c r="Q32" i="20"/>
  <c r="Q31" i="20"/>
  <c r="Q30" i="20"/>
  <c r="I31" i="19"/>
  <c r="V11" i="19"/>
  <c r="Q11" i="19"/>
  <c r="V10" i="19"/>
  <c r="Q10" i="19"/>
  <c r="Q19" i="19"/>
  <c r="Q18" i="19"/>
  <c r="Q17" i="19"/>
  <c r="Q16" i="19"/>
  <c r="D12" i="7"/>
  <c r="M10" i="38" l="1"/>
  <c r="L10" i="38"/>
  <c r="K10" i="38"/>
  <c r="J10" i="38"/>
  <c r="I10" i="38"/>
  <c r="H10" i="38"/>
  <c r="G10" i="38"/>
  <c r="F10" i="38"/>
  <c r="E10" i="38"/>
  <c r="D10" i="38"/>
  <c r="C10" i="38"/>
  <c r="B10" i="38"/>
  <c r="N9" i="38"/>
  <c r="N8" i="38"/>
  <c r="B12" i="29"/>
  <c r="I34" i="33"/>
  <c r="H34" i="33"/>
  <c r="F34" i="33"/>
  <c r="B34" i="33"/>
  <c r="J33" i="33"/>
  <c r="J32" i="33"/>
  <c r="J31" i="33"/>
  <c r="J30" i="33"/>
  <c r="J29" i="33"/>
  <c r="J28" i="33"/>
  <c r="J27" i="33"/>
  <c r="J26" i="33"/>
  <c r="J25" i="33"/>
  <c r="J24" i="33"/>
  <c r="J23" i="33"/>
  <c r="J22" i="33"/>
  <c r="J21" i="33"/>
  <c r="J20" i="33"/>
  <c r="J19" i="33"/>
  <c r="J18" i="33"/>
  <c r="J17" i="33"/>
  <c r="J16" i="33"/>
  <c r="J15" i="33"/>
  <c r="J14" i="33"/>
  <c r="J13" i="33"/>
  <c r="J12" i="33"/>
  <c r="J11" i="33"/>
  <c r="J10" i="33"/>
  <c r="J9" i="33"/>
  <c r="J8" i="33"/>
  <c r="I13" i="27"/>
  <c r="H13" i="27"/>
  <c r="D13" i="27"/>
  <c r="C13" i="27"/>
  <c r="B13" i="27"/>
  <c r="J8" i="27"/>
  <c r="I17" i="26"/>
  <c r="H17" i="26"/>
  <c r="G17" i="26"/>
  <c r="F17" i="26"/>
  <c r="B17" i="26"/>
  <c r="J8" i="26"/>
  <c r="C19" i="25"/>
  <c r="B19" i="25"/>
  <c r="D11" i="25"/>
  <c r="D10" i="25"/>
  <c r="D9" i="25"/>
  <c r="D8" i="25"/>
  <c r="P28" i="32"/>
  <c r="O28" i="32"/>
  <c r="N28" i="32"/>
  <c r="M28" i="32"/>
  <c r="L28" i="32"/>
  <c r="K28" i="32"/>
  <c r="I28" i="32"/>
  <c r="H28" i="32"/>
  <c r="G28" i="32"/>
  <c r="F28" i="32"/>
  <c r="E28" i="32"/>
  <c r="D28" i="32"/>
  <c r="C28" i="32"/>
  <c r="AJ27" i="32"/>
  <c r="AI27" i="32"/>
  <c r="AH27" i="32"/>
  <c r="AG27" i="32"/>
  <c r="AF27" i="32"/>
  <c r="AE27" i="32"/>
  <c r="AD27" i="32"/>
  <c r="AC27" i="32"/>
  <c r="AB27" i="32"/>
  <c r="AA27" i="32"/>
  <c r="Z27" i="32"/>
  <c r="Y27" i="32"/>
  <c r="X27" i="32"/>
  <c r="W27" i="32"/>
  <c r="Q27" i="32"/>
  <c r="AJ25" i="32"/>
  <c r="AI25" i="32"/>
  <c r="AH25" i="32"/>
  <c r="AG25" i="32"/>
  <c r="AF25" i="32"/>
  <c r="AE25" i="32"/>
  <c r="AD25" i="32"/>
  <c r="AC25" i="32"/>
  <c r="AB25" i="32"/>
  <c r="AA25" i="32"/>
  <c r="Z25" i="32"/>
  <c r="Y25" i="32"/>
  <c r="X25" i="32"/>
  <c r="W25" i="32"/>
  <c r="Q25" i="32"/>
  <c r="AJ24" i="32"/>
  <c r="AI24" i="32"/>
  <c r="AH24" i="32"/>
  <c r="AG24" i="32"/>
  <c r="AF24" i="32"/>
  <c r="AE24" i="32"/>
  <c r="AD24" i="32"/>
  <c r="AC24" i="32"/>
  <c r="AB24" i="32"/>
  <c r="AA24" i="32"/>
  <c r="Z24" i="32"/>
  <c r="Y24" i="32"/>
  <c r="X24" i="32"/>
  <c r="W24" i="32"/>
  <c r="Q24" i="32"/>
  <c r="AJ23" i="32"/>
  <c r="AI23" i="32"/>
  <c r="AH23" i="32"/>
  <c r="AG23" i="32"/>
  <c r="AF23" i="32"/>
  <c r="AE23" i="32"/>
  <c r="AD23" i="32"/>
  <c r="AC23" i="32"/>
  <c r="AB23" i="32"/>
  <c r="AA23" i="32"/>
  <c r="Z23" i="32"/>
  <c r="Y23" i="32"/>
  <c r="X23" i="32"/>
  <c r="W23" i="32"/>
  <c r="Q23" i="32"/>
  <c r="AJ22" i="32"/>
  <c r="AI22" i="32"/>
  <c r="AH22" i="32"/>
  <c r="AG22" i="32"/>
  <c r="AF22" i="32"/>
  <c r="AE22" i="32"/>
  <c r="AD22" i="32"/>
  <c r="AC22" i="32"/>
  <c r="AB22" i="32"/>
  <c r="AA22" i="32"/>
  <c r="Z22" i="32"/>
  <c r="Y22" i="32"/>
  <c r="X22" i="32"/>
  <c r="W22" i="32"/>
  <c r="Q22" i="32"/>
  <c r="AJ21" i="32"/>
  <c r="AI21" i="32"/>
  <c r="AH21" i="32"/>
  <c r="AG21" i="32"/>
  <c r="AF21" i="32"/>
  <c r="AE21" i="32"/>
  <c r="AD21" i="32"/>
  <c r="AC21" i="32"/>
  <c r="AB21" i="32"/>
  <c r="AA21" i="32"/>
  <c r="Z21" i="32"/>
  <c r="Y21" i="32"/>
  <c r="X21" i="32"/>
  <c r="W21" i="32"/>
  <c r="Q21" i="32"/>
  <c r="AJ20" i="32"/>
  <c r="AI20" i="32"/>
  <c r="AH20" i="32"/>
  <c r="AG20" i="32"/>
  <c r="AF20" i="32"/>
  <c r="AE20" i="32"/>
  <c r="AD20" i="32"/>
  <c r="AC20" i="32"/>
  <c r="AB20" i="32"/>
  <c r="AA20" i="32"/>
  <c r="Z20" i="32"/>
  <c r="Y20" i="32"/>
  <c r="X20" i="32"/>
  <c r="W20" i="32"/>
  <c r="Q20" i="32"/>
  <c r="AJ19" i="32"/>
  <c r="AI19" i="32"/>
  <c r="AH19" i="32"/>
  <c r="AG19" i="32"/>
  <c r="AF19" i="32"/>
  <c r="AE19" i="32"/>
  <c r="AD19" i="32"/>
  <c r="AC19" i="32"/>
  <c r="AB19" i="32"/>
  <c r="AA19" i="32"/>
  <c r="Z19" i="32"/>
  <c r="Y19" i="32"/>
  <c r="X19" i="32"/>
  <c r="W19" i="32"/>
  <c r="Q19" i="32"/>
  <c r="AJ18" i="32"/>
  <c r="AI18" i="32"/>
  <c r="AH18" i="32"/>
  <c r="AG18" i="32"/>
  <c r="AF18" i="32"/>
  <c r="AE18" i="32"/>
  <c r="AD18" i="32"/>
  <c r="AC18" i="32"/>
  <c r="AB18" i="32"/>
  <c r="AA18" i="32"/>
  <c r="Z18" i="32"/>
  <c r="Y18" i="32"/>
  <c r="X18" i="32"/>
  <c r="W18" i="32"/>
  <c r="Q18" i="32"/>
  <c r="AJ17" i="32"/>
  <c r="AI17" i="32"/>
  <c r="AH17" i="32"/>
  <c r="AG17" i="32"/>
  <c r="AF17" i="32"/>
  <c r="AE17" i="32"/>
  <c r="AD17" i="32"/>
  <c r="AC17" i="32"/>
  <c r="AB17" i="32"/>
  <c r="AA17" i="32"/>
  <c r="Z17" i="32"/>
  <c r="Y17" i="32"/>
  <c r="X17" i="32"/>
  <c r="W17" i="32"/>
  <c r="Q17" i="32"/>
  <c r="AJ16" i="32"/>
  <c r="AI16" i="32"/>
  <c r="AH16" i="32"/>
  <c r="AG16" i="32"/>
  <c r="AF16" i="32"/>
  <c r="AE16" i="32"/>
  <c r="AD16" i="32"/>
  <c r="AC16" i="32"/>
  <c r="AB16" i="32"/>
  <c r="AA16" i="32"/>
  <c r="Z16" i="32"/>
  <c r="Y16" i="32"/>
  <c r="X16" i="32"/>
  <c r="W16" i="32"/>
  <c r="Q16" i="32"/>
  <c r="AJ15" i="32"/>
  <c r="AI15" i="32"/>
  <c r="AH15" i="32"/>
  <c r="AG15" i="32"/>
  <c r="AF15" i="32"/>
  <c r="AE15" i="32"/>
  <c r="AD15" i="32"/>
  <c r="AC15" i="32"/>
  <c r="AB15" i="32"/>
  <c r="AA15" i="32"/>
  <c r="Z15" i="32"/>
  <c r="Y15" i="32"/>
  <c r="X15" i="32"/>
  <c r="W15" i="32"/>
  <c r="T15" i="32"/>
  <c r="U14" i="32" s="1"/>
  <c r="Q15" i="32"/>
  <c r="AJ14" i="32"/>
  <c r="AI14" i="32"/>
  <c r="AH14" i="32"/>
  <c r="AG14" i="32"/>
  <c r="AF14" i="32"/>
  <c r="AE14" i="32"/>
  <c r="AD14" i="32"/>
  <c r="AC14" i="32"/>
  <c r="AB14" i="32"/>
  <c r="AA14" i="32"/>
  <c r="Z14" i="32"/>
  <c r="Y14" i="32"/>
  <c r="X14" i="32"/>
  <c r="W14" i="32"/>
  <c r="Q14" i="32"/>
  <c r="AJ13" i="32"/>
  <c r="AI13" i="32"/>
  <c r="AH13" i="32"/>
  <c r="AG13" i="32"/>
  <c r="AF13" i="32"/>
  <c r="AE13" i="32"/>
  <c r="AD13" i="32"/>
  <c r="AC13" i="32"/>
  <c r="AB13" i="32"/>
  <c r="AA13" i="32"/>
  <c r="Z13" i="32"/>
  <c r="Y13" i="32"/>
  <c r="X13" i="32"/>
  <c r="W13" i="32"/>
  <c r="Q13" i="32"/>
  <c r="AJ12" i="32"/>
  <c r="AI12" i="32"/>
  <c r="AH12" i="32"/>
  <c r="AG12" i="32"/>
  <c r="AF12" i="32"/>
  <c r="AE12" i="32"/>
  <c r="AD12" i="32"/>
  <c r="AC12" i="32"/>
  <c r="AB12" i="32"/>
  <c r="AA12" i="32"/>
  <c r="Z12" i="32"/>
  <c r="Y12" i="32"/>
  <c r="X12" i="32"/>
  <c r="W12" i="32"/>
  <c r="Q12" i="32"/>
  <c r="AJ11" i="32"/>
  <c r="AI11" i="32"/>
  <c r="AH11" i="32"/>
  <c r="AG11" i="32"/>
  <c r="AF11" i="32"/>
  <c r="AE11" i="32"/>
  <c r="AD11" i="32"/>
  <c r="AC11" i="32"/>
  <c r="AB11" i="32"/>
  <c r="AA11" i="32"/>
  <c r="Z11" i="32"/>
  <c r="Y11" i="32"/>
  <c r="X11" i="32"/>
  <c r="W11" i="32"/>
  <c r="Q11" i="32"/>
  <c r="AJ10" i="32"/>
  <c r="AI10" i="32"/>
  <c r="AH10" i="32"/>
  <c r="AG10" i="32"/>
  <c r="AF10" i="32"/>
  <c r="AE10" i="32"/>
  <c r="AD10" i="32"/>
  <c r="AC10" i="32"/>
  <c r="AB10" i="32"/>
  <c r="AA10" i="32"/>
  <c r="Z10" i="32"/>
  <c r="Y10" i="32"/>
  <c r="X10" i="32"/>
  <c r="W10" i="32"/>
  <c r="Q10" i="32"/>
  <c r="AJ9" i="32"/>
  <c r="AI9" i="32"/>
  <c r="AH9" i="32"/>
  <c r="AG9" i="32"/>
  <c r="AF9" i="32"/>
  <c r="AE9" i="32"/>
  <c r="AD9" i="32"/>
  <c r="AC9" i="32"/>
  <c r="AB9" i="32"/>
  <c r="AA9" i="32"/>
  <c r="Z9" i="32"/>
  <c r="Y9" i="32"/>
  <c r="X9" i="32"/>
  <c r="W9" i="32"/>
  <c r="Q9" i="32"/>
  <c r="AJ8" i="32"/>
  <c r="AI8" i="32"/>
  <c r="AH8" i="32"/>
  <c r="AG8" i="32"/>
  <c r="AF8" i="32"/>
  <c r="AE8" i="32"/>
  <c r="AD8" i="32"/>
  <c r="AC8" i="32"/>
  <c r="AB8" i="32"/>
  <c r="AA8" i="32"/>
  <c r="Z8" i="32"/>
  <c r="Y8" i="32"/>
  <c r="X8" i="32"/>
  <c r="W8" i="32"/>
  <c r="Q8" i="32"/>
  <c r="D14" i="9"/>
  <c r="H7" i="9" s="1"/>
  <c r="D13" i="9"/>
  <c r="D12" i="9"/>
  <c r="H10" i="9" s="1"/>
  <c r="D11" i="9"/>
  <c r="H9" i="9" s="1"/>
  <c r="D10" i="9"/>
  <c r="H11" i="9" s="1"/>
  <c r="C9" i="9"/>
  <c r="C15" i="9" s="1"/>
  <c r="B9" i="9"/>
  <c r="D9" i="9" s="1"/>
  <c r="D8" i="9"/>
  <c r="H8" i="9" s="1"/>
  <c r="D28" i="3"/>
  <c r="D27" i="3"/>
  <c r="D22" i="3"/>
  <c r="D21" i="3"/>
  <c r="D20" i="3"/>
  <c r="D19" i="3"/>
  <c r="D18" i="3"/>
  <c r="D17" i="3"/>
  <c r="D16" i="3"/>
  <c r="D15" i="3"/>
  <c r="D10" i="3"/>
  <c r="D9" i="3"/>
  <c r="D8" i="3"/>
  <c r="H55" i="6"/>
  <c r="G55" i="6"/>
  <c r="H54" i="6"/>
  <c r="H53" i="6"/>
  <c r="H52" i="6"/>
  <c r="H51" i="6"/>
  <c r="H50" i="6"/>
  <c r="H49" i="6"/>
  <c r="H48" i="6"/>
  <c r="D46" i="6"/>
  <c r="C46" i="6"/>
  <c r="B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H59" i="37"/>
  <c r="H58" i="37"/>
  <c r="H57" i="37"/>
  <c r="H56" i="37"/>
  <c r="H55" i="37"/>
  <c r="H54" i="37"/>
  <c r="H53" i="37"/>
  <c r="H52" i="37"/>
  <c r="H51" i="37"/>
  <c r="C46" i="37"/>
  <c r="B46" i="37"/>
  <c r="D45" i="37"/>
  <c r="D44" i="37"/>
  <c r="D43" i="37"/>
  <c r="D38" i="37"/>
  <c r="D37" i="37"/>
  <c r="D36" i="37"/>
  <c r="D35" i="37"/>
  <c r="D34" i="37"/>
  <c r="D33" i="37"/>
  <c r="D32" i="37"/>
  <c r="D31" i="37"/>
  <c r="D30" i="37"/>
  <c r="D29" i="37"/>
  <c r="D28" i="37"/>
  <c r="D27" i="37"/>
  <c r="D26" i="37"/>
  <c r="D25" i="37"/>
  <c r="D24" i="37"/>
  <c r="D23" i="37"/>
  <c r="D22" i="37"/>
  <c r="D21" i="37"/>
  <c r="D20" i="37"/>
  <c r="D19" i="37"/>
  <c r="D18" i="37"/>
  <c r="D17" i="37"/>
  <c r="D16" i="37"/>
  <c r="D15" i="37"/>
  <c r="D12" i="37"/>
  <c r="D11" i="37"/>
  <c r="D10" i="37"/>
  <c r="D9" i="37"/>
  <c r="D8" i="37"/>
  <c r="Y130" i="20"/>
  <c r="X100" i="20"/>
  <c r="V61" i="20"/>
  <c r="Q45" i="20"/>
  <c r="Q44" i="20"/>
  <c r="Q43" i="20"/>
  <c r="Q42" i="20"/>
  <c r="Q41" i="20"/>
  <c r="Q36" i="20"/>
  <c r="Q29" i="20"/>
  <c r="Q28" i="20"/>
  <c r="Q27" i="20"/>
  <c r="Q24" i="20"/>
  <c r="Q23" i="20"/>
  <c r="Q22" i="20"/>
  <c r="Q21" i="20"/>
  <c r="Q20" i="20"/>
  <c r="Q19" i="20"/>
  <c r="Q18" i="20"/>
  <c r="Q17" i="20"/>
  <c r="Q16" i="20"/>
  <c r="Q15" i="20"/>
  <c r="Q14" i="20"/>
  <c r="Q13" i="20"/>
  <c r="Q12" i="20"/>
  <c r="Q11" i="20"/>
  <c r="W8" i="20"/>
  <c r="Q8" i="20"/>
  <c r="P31" i="19"/>
  <c r="O31" i="19"/>
  <c r="N31" i="19"/>
  <c r="M31" i="19"/>
  <c r="L31" i="19"/>
  <c r="K31" i="19"/>
  <c r="J31" i="19"/>
  <c r="H31" i="19"/>
  <c r="G31" i="19"/>
  <c r="F31" i="19"/>
  <c r="E31" i="19"/>
  <c r="D31" i="19"/>
  <c r="C31" i="19"/>
  <c r="B31" i="19"/>
  <c r="Q30" i="19"/>
  <c r="Q29" i="19"/>
  <c r="Q28" i="19"/>
  <c r="Q27" i="19"/>
  <c r="Q26" i="19"/>
  <c r="Q25" i="19"/>
  <c r="Q20" i="19"/>
  <c r="Q15" i="19"/>
  <c r="U14" i="19"/>
  <c r="Q14" i="19"/>
  <c r="V13" i="19"/>
  <c r="Q13" i="19"/>
  <c r="V12" i="19"/>
  <c r="Q12" i="19"/>
  <c r="V9" i="19"/>
  <c r="Q9" i="19"/>
  <c r="V8" i="19"/>
  <c r="Q8" i="19"/>
  <c r="Y7" i="19"/>
  <c r="V7" i="19"/>
  <c r="Q7" i="19"/>
  <c r="V6" i="19"/>
  <c r="V5" i="19"/>
  <c r="V4" i="19"/>
  <c r="C19" i="7"/>
  <c r="B19" i="7"/>
  <c r="D11" i="7"/>
  <c r="D10" i="7"/>
  <c r="D9" i="7"/>
  <c r="D8" i="7"/>
  <c r="D18" i="8"/>
  <c r="C18" i="8"/>
  <c r="B18" i="8"/>
  <c r="E17" i="8"/>
  <c r="E16" i="8"/>
  <c r="E15" i="8"/>
  <c r="E14" i="8"/>
  <c r="E13" i="8"/>
  <c r="E12" i="8"/>
  <c r="E11" i="8"/>
  <c r="E10" i="8"/>
  <c r="E9" i="8"/>
  <c r="E8" i="8"/>
  <c r="K115" i="18"/>
  <c r="L113" i="18"/>
  <c r="L112" i="18"/>
  <c r="L111" i="18"/>
  <c r="L110" i="18"/>
  <c r="L109" i="18"/>
  <c r="L108" i="18"/>
  <c r="L107" i="18"/>
  <c r="L106" i="18"/>
  <c r="L105" i="18"/>
  <c r="J25" i="18"/>
  <c r="K23" i="18" s="1"/>
  <c r="E24" i="18"/>
  <c r="D24" i="18"/>
  <c r="C24" i="18"/>
  <c r="B24" i="18"/>
  <c r="F23" i="18"/>
  <c r="F22" i="18"/>
  <c r="O21" i="18"/>
  <c r="F21" i="18"/>
  <c r="F20" i="18"/>
  <c r="F19" i="18"/>
  <c r="F18" i="18"/>
  <c r="F17" i="18"/>
  <c r="J16" i="18"/>
  <c r="K15" i="18" s="1"/>
  <c r="F16" i="18"/>
  <c r="F15" i="18"/>
  <c r="F14" i="18"/>
  <c r="F13" i="18"/>
  <c r="F12" i="18"/>
  <c r="F11" i="18"/>
  <c r="F10" i="18"/>
  <c r="F9" i="18"/>
  <c r="F8" i="18"/>
  <c r="F34" i="17"/>
  <c r="E34" i="17"/>
  <c r="D34" i="17"/>
  <c r="C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D19" i="25" l="1"/>
  <c r="D19" i="7"/>
  <c r="N32" i="17"/>
  <c r="M32" i="17"/>
  <c r="K32" i="17"/>
  <c r="U8" i="32"/>
  <c r="U12" i="32"/>
  <c r="U9" i="32"/>
  <c r="U4" i="32"/>
  <c r="U13" i="32"/>
  <c r="U5" i="32"/>
  <c r="U10" i="32"/>
  <c r="U6" i="32"/>
  <c r="U7" i="32"/>
  <c r="N10" i="38"/>
  <c r="U11" i="32"/>
  <c r="K6" i="18"/>
  <c r="K9" i="18"/>
  <c r="K18" i="18"/>
  <c r="K10" i="18"/>
  <c r="K11" i="18"/>
  <c r="K7" i="18"/>
  <c r="K13" i="18"/>
  <c r="K19" i="18"/>
  <c r="K8" i="18"/>
  <c r="K14" i="18"/>
  <c r="K20" i="18"/>
  <c r="K24" i="18"/>
  <c r="K21" i="18"/>
  <c r="K16" i="18"/>
  <c r="K22" i="18"/>
  <c r="K17" i="18"/>
  <c r="K12" i="18"/>
  <c r="J34" i="33"/>
  <c r="J13" i="27"/>
  <c r="J17" i="26"/>
  <c r="Q28" i="32"/>
  <c r="D29" i="3"/>
  <c r="D46" i="37"/>
  <c r="Q46" i="20"/>
  <c r="Q31" i="19"/>
  <c r="E18" i="8"/>
  <c r="F24" i="18"/>
  <c r="G34" i="17"/>
  <c r="D15" i="9"/>
  <c r="E9" i="9" s="1"/>
  <c r="B15" i="9"/>
  <c r="H12" i="9"/>
  <c r="K9" i="9" s="1"/>
  <c r="J32" i="17"/>
  <c r="L32" i="17"/>
  <c r="E12" i="9" l="1"/>
  <c r="E10" i="9"/>
  <c r="H13" i="9"/>
  <c r="I10" i="9" s="1"/>
  <c r="M9" i="9"/>
  <c r="E11" i="9"/>
  <c r="E8" i="9"/>
  <c r="E15" i="9"/>
  <c r="E14" i="9"/>
  <c r="E13" i="9"/>
  <c r="I11" i="9" l="1"/>
  <c r="I8" i="9"/>
  <c r="I7" i="9"/>
  <c r="I9" i="9"/>
</calcChain>
</file>

<file path=xl/sharedStrings.xml><?xml version="1.0" encoding="utf-8"?>
<sst xmlns="http://schemas.openxmlformats.org/spreadsheetml/2006/main" count="951" uniqueCount="342">
  <si>
    <t>TOTAL</t>
  </si>
  <si>
    <t>OTROS</t>
  </si>
  <si>
    <t xml:space="preserve">TOTAL </t>
  </si>
  <si>
    <t>EMPLEADO</t>
  </si>
  <si>
    <t>OPERARIO</t>
  </si>
  <si>
    <t>BRAZO</t>
  </si>
  <si>
    <t>ANTEBRAZO</t>
  </si>
  <si>
    <t>DEDOS DE LA MANO</t>
  </si>
  <si>
    <t>RODILLA</t>
  </si>
  <si>
    <t>PIERNA</t>
  </si>
  <si>
    <t>TOBILLO</t>
  </si>
  <si>
    <t>HERIDAS CORTANTES</t>
  </si>
  <si>
    <t>TRAUMATISMOS INTERNOS</t>
  </si>
  <si>
    <t>QUEMADURAS</t>
  </si>
  <si>
    <t>HERIDAS PUNZANTES</t>
  </si>
  <si>
    <t>CONSECUENCIAS DEL ACCIDENTE</t>
  </si>
  <si>
    <t>ACCIDENTE LEVE</t>
  </si>
  <si>
    <t>ACCIDENTE INCAPACITANTE</t>
  </si>
  <si>
    <t xml:space="preserve">     - TOTAL TEMPORAL</t>
  </si>
  <si>
    <t xml:space="preserve">     - PARCIAL PERMANENTE</t>
  </si>
  <si>
    <t xml:space="preserve">     - TOTAL PERMANENTE</t>
  </si>
  <si>
    <t>ACCIDENTE MORTAL</t>
  </si>
  <si>
    <t>PARCIAL PERMANENTE</t>
  </si>
  <si>
    <t>TOTAL TEMPORAL</t>
  </si>
  <si>
    <t>A) ACCIDENTE LEVE</t>
  </si>
  <si>
    <t>B) ACCIDENTE INCAPACITANTE</t>
  </si>
  <si>
    <t>C) ACCIDENTE MORTAL</t>
  </si>
  <si>
    <t>CONTUSIONES</t>
  </si>
  <si>
    <t>FRACTURAS</t>
  </si>
  <si>
    <t>CUERPO EXTRAÑO EN OJOS</t>
  </si>
  <si>
    <t>CATEGORÍA OCUPACIONAL</t>
  </si>
  <si>
    <t>OTRAS</t>
  </si>
  <si>
    <t>FUENTE :   MTPE / OGETIC / OFICINA DE ESTADÍSTICA</t>
  </si>
  <si>
    <t>ACCIDENTES DE TRABAJO</t>
  </si>
  <si>
    <t>ACCIDENTES MORTALES</t>
  </si>
  <si>
    <t>ENFERMEDADES OCUPACIONALES</t>
  </si>
  <si>
    <t>ESCORIACIONES</t>
  </si>
  <si>
    <t>FORMA DEL INCIDENTE</t>
  </si>
  <si>
    <t>CUADRO  Nº 07</t>
  </si>
  <si>
    <t>NATURALEZA  DE  LA LESIÓN</t>
  </si>
  <si>
    <t>TIPO DE NOTIFICACIONES</t>
  </si>
  <si>
    <t xml:space="preserve">TIPO DE NOTIFICACIONES, SEGÚN  CATEGORÍA OCUPACIONAL </t>
  </si>
  <si>
    <t>HERIDA DE TEJIDOS</t>
  </si>
  <si>
    <t>AMPUTACIONES</t>
  </si>
  <si>
    <t>PIE (CON EXCEPCIÓN DE LOS DEDOS)</t>
  </si>
  <si>
    <t>MANO (CON EXCEPCIÓN DE LOS DEDOS SOLOS)</t>
  </si>
  <si>
    <t>CABEZA, UBICACIONES MÚLTIPLES</t>
  </si>
  <si>
    <t>ÓRGANO, APARATO O SISTEMA AFECTADO POR SUSTANCIAS QUÍMICAS - PLAGUICIDAS</t>
  </si>
  <si>
    <t>UBICACIONES MÚLTIPLES, COMPROMISO DE DOS O MAS ZONAS AFECTADAS ESPECIFICADAS EN LA TABLA</t>
  </si>
  <si>
    <t>TACNA</t>
  </si>
  <si>
    <t>PASCO</t>
  </si>
  <si>
    <t>PIURA</t>
  </si>
  <si>
    <t>AREQUIPA</t>
  </si>
  <si>
    <t>MOQUEGUA</t>
  </si>
  <si>
    <t>ICA</t>
  </si>
  <si>
    <t>LORETO</t>
  </si>
  <si>
    <t>CUSCO</t>
  </si>
  <si>
    <t>CALLAO</t>
  </si>
  <si>
    <t>LIMA</t>
  </si>
  <si>
    <t>HUANCAVELICA</t>
  </si>
  <si>
    <t>UCAYALI</t>
  </si>
  <si>
    <t>LAMBAYEQUE</t>
  </si>
  <si>
    <t>LA LIBERTAD</t>
  </si>
  <si>
    <t>INCIDENTES PELIGROSOS</t>
  </si>
  <si>
    <t>HOGARES PRIVADOS CON SERVICIO DOMÉSTICO</t>
  </si>
  <si>
    <t>PESCA</t>
  </si>
  <si>
    <t>ADMINISTRACIÓN PÚBLICA Y DEFENSA</t>
  </si>
  <si>
    <t>SERVICIOS SOCIALES Y DE SALUD</t>
  </si>
  <si>
    <t>INTERMEDIACIÓN FINANCIERA</t>
  </si>
  <si>
    <t>ENSEÑANZA</t>
  </si>
  <si>
    <t>HOTELES Y RESTAURANTES</t>
  </si>
  <si>
    <t>SUMINISTRO DE ELECTRICIDAD, GAS Y AGUA</t>
  </si>
  <si>
    <t>AGRICULTURA, GANADERÍA, CAZA Y SILVICULTURA</t>
  </si>
  <si>
    <t>CONSTRUCCIÓN</t>
  </si>
  <si>
    <t>INDUSTRIAS MANUFACTURERAS</t>
  </si>
  <si>
    <t xml:space="preserve">EXPLOTACIÓN DE MINAS Y CANTERAS </t>
  </si>
  <si>
    <t>ACTIVIDAD ECONÓMICA</t>
  </si>
  <si>
    <t>TIPO DE NOTIFICACIONES, SEGÚN ACTIVIDAD ECONÓMICA</t>
  </si>
  <si>
    <t>P  HOGAR.PRIVAD.CON SERV.DOMESTIC.</t>
  </si>
  <si>
    <t>O  OTRAS ACT.,SERV.COM.,SOC.Y PER.</t>
  </si>
  <si>
    <t>N  SERVICIOS SOCIALES Y DE SALUD</t>
  </si>
  <si>
    <t>M  ENSEÑANZA</t>
  </si>
  <si>
    <t>L  ADM.PÚBLICA, PLANES DE SEG.,SOC.</t>
  </si>
  <si>
    <t>K  ACT. INMOBILIARIAS, EMP. Y ALQ.</t>
  </si>
  <si>
    <t>J  INTERMEDIACIÓN FINANCIERA</t>
  </si>
  <si>
    <t>I  TRANSPORTES, ALMACENAM. Y COMUN.</t>
  </si>
  <si>
    <t>H  HOTELES Y RESTAURANTES</t>
  </si>
  <si>
    <t>G  COMERCIO, REP.DE VEHÍCULOS,AUT.,MOT.</t>
  </si>
  <si>
    <t>F  CONSTRUCCIÓN</t>
  </si>
  <si>
    <t>E  SUMIN.,ELECTRICIDAD, GAS Y AGUA</t>
  </si>
  <si>
    <t>D  INDUSTRIAS MANUFACTURERAS</t>
  </si>
  <si>
    <t>C  EXPLOTACIÓN DE MINAS Y CANTERAS</t>
  </si>
  <si>
    <t>B  PESCA</t>
  </si>
  <si>
    <t>A  AGRICULT.,GANAD.,CAZA Y SILVIC.</t>
  </si>
  <si>
    <t>I</t>
  </si>
  <si>
    <t>G</t>
  </si>
  <si>
    <t>O</t>
  </si>
  <si>
    <t>N</t>
  </si>
  <si>
    <t>K</t>
  </si>
  <si>
    <t>F</t>
  </si>
  <si>
    <t>D</t>
  </si>
  <si>
    <t>C</t>
  </si>
  <si>
    <t>FORMA DEL ACCIDENTE</t>
  </si>
  <si>
    <t>PRODUCTOS ELABORADOS</t>
  </si>
  <si>
    <t>TECHO</t>
  </si>
  <si>
    <t>SUSTANCIAS QUÍMICAS - PLAGUICIDAS</t>
  </si>
  <si>
    <t>ESCALERA</t>
  </si>
  <si>
    <t>ABERTURAS, PUERTAS,PORTONES, PERSIANAS</t>
  </si>
  <si>
    <t>MUEBLES EN GENERAL</t>
  </si>
  <si>
    <t>PISO</t>
  </si>
  <si>
    <t>MATERIAS PRIMAS</t>
  </si>
  <si>
    <t>AGENTE CAUSANTE</t>
  </si>
  <si>
    <t>OTRAS FORMAS</t>
  </si>
  <si>
    <t>E</t>
  </si>
  <si>
    <t>APRISIONAMIENTO O ATRAPAMIENTO</t>
  </si>
  <si>
    <t>VEHÍCULOS O MEDIOS DE TRANSPORTE EN GENERAL</t>
  </si>
  <si>
    <t>MÁQUINAS Y EQUIPOS EN GENERAL</t>
  </si>
  <si>
    <t>MASCULINO</t>
  </si>
  <si>
    <t>FEMENINO</t>
  </si>
  <si>
    <t>SEXO</t>
  </si>
  <si>
    <t>LIMA METROPOLITANA</t>
  </si>
  <si>
    <t>PERÚ</t>
  </si>
  <si>
    <t>FUNCIONARIO</t>
  </si>
  <si>
    <t>OBRERO</t>
  </si>
  <si>
    <t>OFICIAL</t>
  </si>
  <si>
    <t>NO DETERMINADO</t>
  </si>
  <si>
    <t>PEÓN</t>
  </si>
  <si>
    <t>MESES</t>
  </si>
  <si>
    <t xml:space="preserve">NOTIFICACIONES DE ACCIDENTES DE TRABAJO POR SEXO, SEGÚN MESES </t>
  </si>
  <si>
    <t>ANDAMIOS</t>
  </si>
  <si>
    <t>ELECTRICIDAD</t>
  </si>
  <si>
    <t>RECIPIENTES</t>
  </si>
  <si>
    <t>HERRAMIENTAS (PORTÁTILES, MANUALES, MECÁNICAS, ELÉCTRICAS,ETC.)</t>
  </si>
  <si>
    <t>APARATOS PARA IZAR O MEDIOS DE ELEVACIÓN</t>
  </si>
  <si>
    <t>ABDOMEN (PARED ABDOMINAL)</t>
  </si>
  <si>
    <t>APARATO AUDITIVO</t>
  </si>
  <si>
    <t>CODO</t>
  </si>
  <si>
    <t>CUELLO</t>
  </si>
  <si>
    <t>DEDOS DE LOS PIES</t>
  </si>
  <si>
    <t>MUÑECA</t>
  </si>
  <si>
    <t>MUSLO</t>
  </si>
  <si>
    <t>NARIZ Y SENOS PARANASALES</t>
  </si>
  <si>
    <t>BOCA (CON INCLUSIÓN DE LABIOS, DIENTES Y LENGUA)</t>
  </si>
  <si>
    <t>MIEMBRO INFERIOR, UBICACIONES MÚLTIPLES</t>
  </si>
  <si>
    <t>MIEMBRO SUPERIOR, UBICACIONES MÚLTIPLES</t>
  </si>
  <si>
    <t>LUXACIONES</t>
  </si>
  <si>
    <t xml:space="preserve">NOTIFICACIONES DE ACCIDENTES MORTALES POR SEXO, SEGÚN MESES </t>
  </si>
  <si>
    <t xml:space="preserve">NOTIFICACIONES DE INCIDENTES PELIGROSOS, SEGÚN MESES </t>
  </si>
  <si>
    <t>CAPATAZ</t>
  </si>
  <si>
    <t>VEGETALES</t>
  </si>
  <si>
    <t>NOTIFICACIONES DE ACCIDENTES MORTALES POR ACTIVIDAD ECONÓMICA, SEGÚN FORMA DEL ACCIDENTE</t>
  </si>
  <si>
    <t>NOTIFICACIONES DE ACCIDENTES MORTALES POR ACTIVIDAD ECONÓMICA, SEGÚN AGENTE CAUSANTE</t>
  </si>
  <si>
    <t>NOTIFICACIONES DE INCIDENTES PELIGROSOS, SEGÚN FORMA DEL INCIDENTE</t>
  </si>
  <si>
    <t>REGIÓN CERVICAL</t>
  </si>
  <si>
    <t>REGIÓN DORSAL</t>
  </si>
  <si>
    <t>REGIÓN LUMBOSACRA (COLUMNA VERTEBRAL Y MUSCULAR ADYACENTES)</t>
  </si>
  <si>
    <t>TUMBES</t>
  </si>
  <si>
    <t>CABLEADO DE ELECTRICIDAD</t>
  </si>
  <si>
    <t>ESTANTERÍAS</t>
  </si>
  <si>
    <t>OTRAS PARTES</t>
  </si>
  <si>
    <t>NOTIFICACIONES DE ACCIDENTES DE TRABAJO POR SEXO, SEGÚN CONSECUENCIAS DEL ACCIDENTE</t>
  </si>
  <si>
    <t>ABSOLUTO</t>
  </si>
  <si>
    <t>%</t>
  </si>
  <si>
    <t>PARTE DEL CUERPO LESIONADA</t>
  </si>
  <si>
    <t>NOTIFICACIONES DE ACCIDENTES DE TRABAJO POR SEXO, SEGÚN  PARTE  DEL CUERPO LESIONADA</t>
  </si>
  <si>
    <t>OTROS AGENTES CAUSANTES *</t>
  </si>
  <si>
    <t>AYACUCHO</t>
  </si>
  <si>
    <t>ARMA DE FUEGO</t>
  </si>
  <si>
    <t>ONDA EXPANSIVA</t>
  </si>
  <si>
    <t>CADERA</t>
  </si>
  <si>
    <t>CARA (UBICACIÓN NO CLASIFICADA EN OTRO EPÍGRAFE)</t>
  </si>
  <si>
    <t>SAN MARTÍN</t>
  </si>
  <si>
    <t>PUNO</t>
  </si>
  <si>
    <t>HUÁNUCO</t>
  </si>
  <si>
    <t>AGRICULTOR</t>
  </si>
  <si>
    <t>AMAZONAS</t>
  </si>
  <si>
    <t>APURÍMAC</t>
  </si>
  <si>
    <t>CAJAMARCA</t>
  </si>
  <si>
    <t>MADRE DE DIOS</t>
  </si>
  <si>
    <t>JUNÍN</t>
  </si>
  <si>
    <t>ANIMALES</t>
  </si>
  <si>
    <t>ARMA BLANCA</t>
  </si>
  <si>
    <t>PARALELAS</t>
  </si>
  <si>
    <t>LÍNEAS DE GAS</t>
  </si>
  <si>
    <t>NOTA: No incluye Accidentes Mortales</t>
  </si>
  <si>
    <t>RAMPAS</t>
  </si>
  <si>
    <t>VENTANAS</t>
  </si>
  <si>
    <t>APARATO GENITAL EN GENERAL</t>
  </si>
  <si>
    <t>MAMAS</t>
  </si>
  <si>
    <t>HOMBRO (INCLUSIÓN DE CLAVÍCULAS, OMÓPLATO Y AXILA)</t>
  </si>
  <si>
    <t>TÓRAX (COSTILLAS, ESTERNÓN)</t>
  </si>
  <si>
    <t xml:space="preserve">     - NO DETERMINADO</t>
  </si>
  <si>
    <t>ASIENTOS EN GENERAL</t>
  </si>
  <si>
    <t>LÍNEAS O CAÑERÍAS DE AGUA</t>
  </si>
  <si>
    <t>REGIÓN CRANEANA (CRÁNEO, CUERO CABELLUDO)</t>
  </si>
  <si>
    <t>NOTIFICACIONES 
DE INCIDENTES 
PELIGROSOS</t>
  </si>
  <si>
    <t>COMERCIO AL POR MAYOR Y AL POR MENOR, 
REP. VEHÍC. AUTOM.</t>
  </si>
  <si>
    <t>ACTIVIDADES INMOBILIARIAS, EMPRESARIALES Y 
DE ALQUILER</t>
  </si>
  <si>
    <t>TRANSPORTE, ALMACENAMIENTO Y 
COMUNICACIONES</t>
  </si>
  <si>
    <t>NOTIFICACIONES DE ACCIDENTES DE TRABAJO POR ACTIVIDAD ECONÓMICA, SEGÚN  FORMA DEL  ACCIDENTE</t>
  </si>
  <si>
    <t>NOTIFICACIONES DE ACCIDENTES DE TRABAJO POR SEXO, SEGÚN NATURALEZA DE 
LA LESIÓN</t>
  </si>
  <si>
    <t>A</t>
  </si>
  <si>
    <t>OJOS (CON INCLUSIÓN DE LOS PÁRPADOS, LA ÓRBITA Y EL NERVIO ÓPTICO)</t>
  </si>
  <si>
    <t>PIE (SOLO AFECCIONES DÉRMICAS)</t>
  </si>
  <si>
    <t>JULIO 2012</t>
  </si>
  <si>
    <t>APARATO CARDIOVASCULAR EN GENERAL</t>
  </si>
  <si>
    <t>PELVIS</t>
  </si>
  <si>
    <t>PIE (CON EXCEPCION DE LOS DEDOS)</t>
  </si>
  <si>
    <t>SISTEMA NERVIOSO EN GENERAL</t>
  </si>
  <si>
    <t>NOTIFICACIONES  DE
INCIDENTES PELIGROSOS</t>
  </si>
  <si>
    <r>
      <rPr>
        <b/>
        <sz val="8"/>
        <rFont val="Arial"/>
        <family val="2"/>
      </rPr>
      <t>Accidentes de Trabajo, Según  Parte del Cuerpo Lesionada.-</t>
    </r>
    <r>
      <rPr>
        <sz val="8"/>
        <rFont val="Arial"/>
        <family val="2"/>
      </rPr>
      <t xml:space="preserve">  De las 846 notificaciones de accidentes de trabajo, 781 correspondieron al sexo masculino y 65 al femenino. Las partes del cuerpo lesionadas en su mayor número fueron dedos de la mano con 21,87%, seguido de ojos (con inclusión de los párpados, la órbita y el nervio óptico) con un 14,89%, región lumbosacra 7,57%, entre otras partes del cuerpo.</t>
    </r>
  </si>
  <si>
    <t>CHOQUE CONTRA OBJETO</t>
  </si>
  <si>
    <t>CONTACTO CON MATERIAS CALIENTES O INCANDESCENTES</t>
  </si>
  <si>
    <t>FGDF</t>
  </si>
  <si>
    <t>DFGDFD</t>
  </si>
  <si>
    <t>CONTACTO CON ELECTRICIDAD</t>
  </si>
  <si>
    <t>OTRAS ACTIV. SERV. COMUNITARIOS, SOCIALES
Y PERSONALES</t>
  </si>
  <si>
    <t>H</t>
  </si>
  <si>
    <t>L</t>
  </si>
  <si>
    <t>MORDEDURA DE ANIMALES</t>
  </si>
  <si>
    <t>NOTIFICACIONES DE ACCIDENTES DE TRABAJO POR ACTIVIDAD ECONÓMICA, 
SEGÚN AGENTE CAUSANTE</t>
  </si>
  <si>
    <t>CONTACTO CON CALOR</t>
  </si>
  <si>
    <t>PISADAS SOBRE OBJETO</t>
  </si>
  <si>
    <t>B</t>
  </si>
  <si>
    <t>TOTAL PERMANENTE</t>
  </si>
  <si>
    <t>Q  ORG.Y ÓRGANOS EXTRATERRITORIA.</t>
  </si>
  <si>
    <t>ENERO</t>
  </si>
  <si>
    <t>REGIONES</t>
  </si>
  <si>
    <t>TIPO DE NOTIFICACIONES, SEGÚN REGIONES</t>
  </si>
  <si>
    <t>NOTIFICACIONES DE ACCIDENTES DE TRABAJO POR ACTIVIDAD ECONÓMICA, 
SEGÚN REGIONES</t>
  </si>
  <si>
    <t>NOTIFICACIONES DE ACCIDENTES MORTALES POR ACTIVIDAD ECONÓMICA, SEGÚN REGIONES</t>
  </si>
  <si>
    <t>PAREDES</t>
  </si>
  <si>
    <t>TORCEDURAS Y ESQUINCES</t>
  </si>
  <si>
    <t>ANEXO N° 05</t>
  </si>
  <si>
    <t>ANEXO N° 06</t>
  </si>
  <si>
    <t>ANEXO N° 10</t>
  </si>
  <si>
    <t>ANEXO N° 12</t>
  </si>
  <si>
    <t>ANEXO N° 13</t>
  </si>
  <si>
    <t>ANEXO N° 14</t>
  </si>
  <si>
    <t>ANEXO N° 02</t>
  </si>
  <si>
    <t>ANEXO N° 03</t>
  </si>
  <si>
    <t>ANEXO N° 04</t>
  </si>
  <si>
    <t>ANEXO N° 07</t>
  </si>
  <si>
    <t>ANEXO N° 08</t>
  </si>
  <si>
    <t>ANEXO N° 09</t>
  </si>
  <si>
    <t>ANEXO N° 11</t>
  </si>
  <si>
    <t>ANEXO N° 15</t>
  </si>
  <si>
    <t>ANEXO N° 16</t>
  </si>
  <si>
    <t>ANEXO N° 01</t>
  </si>
  <si>
    <t>J</t>
  </si>
  <si>
    <t xml:space="preserve">                              </t>
  </si>
  <si>
    <t xml:space="preserve">                                  </t>
  </si>
  <si>
    <t>FEBRERO</t>
  </si>
  <si>
    <t>ANEXO N° 17</t>
  </si>
  <si>
    <t>NOTIFICACIONES DE ENFERMEDADES OCUPACIONALES POR MESES DE 
CERTIFICACIÓN MÉDICA REPORTADA, SEGÚN SEXO</t>
  </si>
  <si>
    <t>MESES DE CERTIFICACIÓN MÉDICA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</si>
  <si>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</si>
  <si>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</si>
  <si>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</si>
  <si>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</si>
  <si>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</si>
  <si>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</si>
  <si>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</si>
  <si>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</si>
  <si>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</si>
  <si>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</si>
  <si>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ÁNCASH</t>
  </si>
  <si>
    <t>EFECTOS DE ELECTRICIDAD</t>
  </si>
  <si>
    <t>2020</t>
  </si>
  <si>
    <t>TIPO DE ENFERMEDAD</t>
  </si>
  <si>
    <t>NOTIFICACIONES DE ENFERMEDADES OCUPACIONALES POR SEXO, SEGÚN TIPO DE ENFERMEDAD</t>
  </si>
  <si>
    <t>ANEXO N° 18</t>
  </si>
  <si>
    <t>HERRAMIENTAS (PORTATILES, MANUALES, MECÁNICOS, ELÉCTRICAS, NEUMÁTICAS, ETC.)</t>
  </si>
  <si>
    <t>CONTACTO CON FUEGO</t>
  </si>
  <si>
    <t>REJILLAS</t>
  </si>
  <si>
    <t>ESFUERZOS FISICOS O FALSOS MOVIMIENTOS</t>
  </si>
  <si>
    <t>M</t>
  </si>
  <si>
    <t>BANCOS DE TRABAJO</t>
  </si>
  <si>
    <t>ESCRITORIOS</t>
  </si>
  <si>
    <t>LINEAS O CAÑERIAS DE MATERIAS PRIMAS O PRODUCTOS</t>
  </si>
  <si>
    <t>MAQUINAS Y EQUIPOS EN GENERAL</t>
  </si>
  <si>
    <t>HERIDAS CONTUSAS (POR GOLPES O DE BORDES IRREGULA)</t>
  </si>
  <si>
    <t>AGRESION CON ARMAS</t>
  </si>
  <si>
    <t>ATROPELLAMIENTO POR VEHICULOS</t>
  </si>
  <si>
    <t>CAIDA DE OBJETOS</t>
  </si>
  <si>
    <t>CAIDA DE PERSONAL DE ALTURA</t>
  </si>
  <si>
    <t>CAIDA DE PERSONAS A NIVEL</t>
  </si>
  <si>
    <t>CAIDA DE PERSONAS AL AGUA</t>
  </si>
  <si>
    <t>CHOQUE DE VEHICULOS</t>
  </si>
  <si>
    <t>CONTACTO CON PRODUCTOS QUIMICOS</t>
  </si>
  <si>
    <t>EXPOSICION A PRODUCTOS QUIMICOS</t>
  </si>
  <si>
    <t>EXPOSICION AL CALOR</t>
  </si>
  <si>
    <t>GOLPES POR OBJETOS (EXCEPTO CAIDAS)</t>
  </si>
  <si>
    <t>APARATOS PARA IZAR O MEDIOS DE ELEVACION</t>
  </si>
  <si>
    <t>ESTANTERIAS</t>
  </si>
  <si>
    <t>SUSTANCIAS QUIMICAS - PLAGUICIDAS</t>
  </si>
  <si>
    <t>TUBOS DE VENTILACION</t>
  </si>
  <si>
    <t>VEHICULOS O MEDIOS DE TRANSPORTE EN GENERAL</t>
  </si>
  <si>
    <t>BOCA (CON INCLUSION DE LABIOS, DIENTES Y LENGUA)</t>
  </si>
  <si>
    <t>CABEZA, UBICACIONES MULTIPLES</t>
  </si>
  <si>
    <t>CARA (UBICACIÓN NO CLASIFICADA EN OTRO EPIGRAFE)</t>
  </si>
  <si>
    <t>HOMBRO (INCLUSION DE CLAVICULAS, OMOPLATO Y AXILA)</t>
  </si>
  <si>
    <t>MANO (CON EXCEPCION DE LOS DEDOS SOLOS)</t>
  </si>
  <si>
    <t>MIEMBRO INFERIOR, UBICACIONES MULTIPLES</t>
  </si>
  <si>
    <t>MIEMBRO SUPERIOR, UBICACIONES MULTIPLES</t>
  </si>
  <si>
    <t>OJOS (CON INCLUSION DE LOS PARPADOS, LA ORBITA Y EL NERVIO OPTICO)</t>
  </si>
  <si>
    <t>ORGANO, APARATO O SISTEMA AFECTADO POR SUSTANCIAS QUIMICAS - PLAGUICIDAS</t>
  </si>
  <si>
    <t>PIE (SOLO AFECCIONES DERMICAS)</t>
  </si>
  <si>
    <t>REGION CERVICAL</t>
  </si>
  <si>
    <t>REGION CRANEANA (CRANEO, CUERO CABELLUDO)</t>
  </si>
  <si>
    <t>REGION DORSAL</t>
  </si>
  <si>
    <t>REGION LUMBOSACRA (COLUMNA VERTEBRAL Y MUSCULAR ADYACENTES)</t>
  </si>
  <si>
    <t>TORAX (COSTILLAS, ESTERNON)</t>
  </si>
  <si>
    <t>TRONCO, UBICACIONES MULTIPLES</t>
  </si>
  <si>
    <t>UBICACIONES MULTIPLES, COMPROMISO DE DOS O MAS ZONAS AFECTADAS ESPECIFICADAS EN LA TABLA</t>
  </si>
  <si>
    <t>INTOXICACIONES POR OTRAS SUSTANCIAS QUIMICAS</t>
  </si>
  <si>
    <t>DERRUMBES O DESPLOMES DE INSTALACIONES</t>
  </si>
  <si>
    <t>EXPLOSION O IMPLOSION</t>
  </si>
  <si>
    <t>ARCHIVOS</t>
  </si>
  <si>
    <t>FACTORES CLIMATICOS</t>
  </si>
  <si>
    <t>LINEAS DE AIRE</t>
  </si>
  <si>
    <t>LINEAS DE GAS</t>
  </si>
  <si>
    <t>APARATO DIGESTIVO EN GENERAL</t>
  </si>
  <si>
    <t>EFECTOS DE LAS RADIACIONES</t>
  </si>
  <si>
    <t>EXPOSICION A RADIACIONES NO IONIZANTES</t>
  </si>
  <si>
    <t>DISFUNCIONES ORGANICAS</t>
  </si>
  <si>
    <t>HERIDA DE BALA</t>
  </si>
  <si>
    <t>ANCASH</t>
  </si>
  <si>
    <t>APURIMAC</t>
  </si>
  <si>
    <t>JUNIN</t>
  </si>
  <si>
    <t>GENERACION DE VOLCADURACON EXPLOSIVOS SIN PREVIO AVISO</t>
  </si>
  <si>
    <t>NOVIEMBRE 2020</t>
  </si>
  <si>
    <t>EXPOSICION A RADIACIONES IONIZANTES</t>
  </si>
  <si>
    <t>LINEAS O CAÑERIAS DE AGUA</t>
  </si>
  <si>
    <t>ASFIXIA</t>
  </si>
  <si>
    <t>GANGRENAS</t>
  </si>
  <si>
    <t>CHOQUE DE VEHICULOS DE TRABAJO</t>
  </si>
  <si>
    <t>EXPOSICION A LINEAS DE ENERGIA ELECTRICA DE ALTA TENSION CON O SIN INSTALACION A TIERRA</t>
  </si>
  <si>
    <t>TRABAJOS CON CAPACIDAD FISICA / FISIOLOGICA INADECUADA</t>
  </si>
  <si>
    <t>ENFERMEDADES PROVOCADAS POR POSTURAS FORZADAS Y MOVIMIENTOS REPETIDOS EN EL TRABAJO</t>
  </si>
  <si>
    <t>HIPOACUSIA O SORDERA PROVOCADA POR EL RUIDO</t>
  </si>
  <si>
    <t>* Incluye agentes causantes con menos de 16 casos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</si>
</sst>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0.0%"/>
  </numFmts>
  <fonts count="72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6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7"/>
      <color theme="0"/>
      <name val="Calibri"/>
      <family val="2"/>
      <scheme val="minor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Helvetica Condensed"/>
      <family val="2"/>
    </font>
    <font>
      <b/>
      <sz val="8"/>
      <name val="Helvetica Condensed"/>
      <family val="2"/>
    </font>
    <font>
      <b/>
      <sz val="7"/>
      <color theme="0"/>
      <name val="Helvetica Condensed"/>
      <family val="2"/>
    </font>
    <font>
      <sz val="7"/>
      <name val="Helvetica Condensed"/>
      <family val="2"/>
    </font>
    <font>
      <sz val="7"/>
      <color indexed="8"/>
      <name val="Helvetica Condensed"/>
      <family val="2"/>
    </font>
    <font>
      <b/>
      <sz val="11"/>
      <name val="Helvetica Condensed"/>
      <family val="2"/>
    </font>
    <font>
      <sz val="12"/>
      <name val="Helvetica Condensed"/>
      <family val="2"/>
    </font>
    <font>
      <b/>
      <sz val="12"/>
      <name val="Helvetica Condensed"/>
      <family val="2"/>
    </font>
    <font>
      <b/>
      <sz val="10"/>
      <name val="Helvetica Condensed"/>
      <family val="2"/>
    </font>
    <font>
      <b/>
      <sz val="10"/>
      <color theme="0"/>
      <name val="Helvetica Condensed"/>
      <family val="2"/>
    </font>
    <font>
      <sz val="10"/>
      <name val="Helvetica Condensed"/>
      <family val="2"/>
    </font>
    <font>
      <b/>
      <u/>
      <sz val="8"/>
      <name val="Helvetica Condensed"/>
      <family val="2"/>
    </font>
    <font>
      <sz val="14"/>
      <name val="Helvetica Condensed"/>
      <family val="2"/>
    </font>
    <font>
      <sz val="11"/>
      <name val="Helvetica Condensed"/>
      <family val="2"/>
    </font>
    <font>
      <b/>
      <sz val="6"/>
      <name val="Helvetica Condensed"/>
      <family val="2"/>
    </font>
    <font>
      <b/>
      <u/>
      <sz val="7"/>
      <name val="Helvetica Condensed"/>
      <family val="2"/>
    </font>
    <font>
      <b/>
      <u/>
      <sz val="7.5"/>
      <name val="Helvetica Condensed"/>
      <family val="2"/>
    </font>
    <font>
      <sz val="7.5"/>
      <name val="Helvetica Condensed"/>
      <family val="2"/>
    </font>
    <font>
      <sz val="6"/>
      <name val="Helvetica Condensed"/>
      <family val="2"/>
    </font>
    <font>
      <sz val="10"/>
      <color rgb="FFFF0000"/>
      <name val="Helvetica Condensed"/>
      <family val="2"/>
    </font>
    <font>
      <b/>
      <sz val="14"/>
      <name val="Helvetica Condensed"/>
      <family val="2"/>
    </font>
    <font>
      <b/>
      <sz val="7"/>
      <name val="Helvetica Condensed"/>
      <family val="2"/>
    </font>
    <font>
      <sz val="9"/>
      <name val="Helvetica Condensed"/>
      <family val="2"/>
    </font>
    <font>
      <b/>
      <sz val="7"/>
      <color indexed="8"/>
      <name val="Helvetica Condensed"/>
      <family val="2"/>
    </font>
    <font>
      <sz val="6"/>
      <name val="Arial"/>
      <family val="2"/>
    </font>
    <font>
      <sz val="5.5"/>
      <name val="Helvetica Condensed"/>
      <family val="2"/>
    </font>
    <font>
      <sz val="7"/>
      <color theme="0"/>
      <name val="Helvetica Condensed"/>
      <family val="2"/>
    </font>
    <font>
      <sz val="7"/>
      <color indexed="64"/>
      <name val="Helvetica Condensed"/>
      <family val="2"/>
    </font>
    <font>
      <b/>
      <sz val="11"/>
      <name val="Helvetica Condensed"/>
      <family val="2"/>
    </font>
    <font>
      <b/>
      <sz val="10"/>
      <name val="Helvetica Condensed"/>
      <family val="2"/>
    </font>
    <font>
      <sz val="10"/>
      <name val="Helvetica Condensed"/>
      <family val="2"/>
    </font>
    <font>
      <sz val="11"/>
      <name val="Helvetica Condensed"/>
      <family val="2"/>
    </font>
    <font>
      <b/>
      <sz val="7"/>
      <color theme="0"/>
      <name val="Helvetica Condensed"/>
      <family val="2"/>
    </font>
    <font>
      <sz val="8"/>
      <name val="Helvetica Condensed"/>
      <family val="2"/>
    </font>
    <font>
      <sz val="7"/>
      <name val="Helvetica Condensed"/>
      <family val="2"/>
    </font>
    <font>
      <sz val="7"/>
      <color indexed="8"/>
      <name val="Helvetica Condensed"/>
      <family val="2"/>
    </font>
    <font>
      <b/>
      <sz val="7"/>
      <color indexed="8"/>
      <name val="Helvetica Condensed"/>
      <family val="2"/>
    </font>
    <font>
      <b/>
      <sz val="8"/>
      <name val="Helvetica Condensed"/>
      <family val="2"/>
    </font>
    <font>
      <b/>
      <u/>
      <sz val="8"/>
      <name val="Helvetica Condensed"/>
      <family val="2"/>
    </font>
    <font>
      <b/>
      <u/>
      <sz val="7"/>
      <name val="Helvetica Condensed"/>
      <family val="2"/>
    </font>
    <font>
      <sz val="5.5"/>
      <name val="Helvetica Condensed"/>
      <family val="2"/>
    </font>
    <font>
      <b/>
      <sz val="10"/>
      <color theme="0"/>
      <name val="Helvetica Condensed"/>
      <family val="2"/>
    </font>
    <font>
      <b/>
      <sz val="11"/>
      <name val="Helvetica Condensed"/>
      <family val="2"/>
    </font>
    <font>
      <sz val="10"/>
      <name val="Helvetica Condensed"/>
      <family val="2"/>
    </font>
    <font>
      <sz val="11"/>
      <name val="Helvetica Condensed"/>
      <family val="2"/>
    </font>
    <font>
      <sz val="8"/>
      <name val="Helvetica Condensed"/>
      <family val="2"/>
    </font>
    <font>
      <b/>
      <sz val="12"/>
      <name val="Helvetica Condensed"/>
      <family val="2"/>
    </font>
    <font>
      <b/>
      <sz val="10"/>
      <name val="Helvetica Condensed"/>
      <family val="2"/>
    </font>
    <font>
      <b/>
      <sz val="7"/>
      <color theme="0"/>
      <name val="Helvetica Condensed"/>
      <family val="2"/>
    </font>
    <font>
      <sz val="7"/>
      <name val="Helvetica Condensed"/>
      <family val="2"/>
    </font>
    <font>
      <sz val="7"/>
      <color indexed="8"/>
      <name val="Helvetica Condensed"/>
      <family val="2"/>
    </font>
    <font>
      <b/>
      <sz val="7"/>
      <color indexed="8"/>
      <name val="Helvetica Condensed"/>
      <family val="2"/>
    </font>
    <font>
      <b/>
      <sz val="8"/>
      <name val="Helvetica Condensed"/>
      <family val="2"/>
    </font>
    <font>
      <sz val="12"/>
      <name val="Helvetica Condensed"/>
      <family val="2"/>
    </font>
    <font>
      <strike/>
      <sz val="10"/>
      <name val="Helvetica Condensed"/>
      <family val="2"/>
    </font>
  </fonts>
  <fills count="8">
    <fill>
      <patternFill patternType="none"/>
    </fill>
    <fill>
      <patternFill patternType="gray125"/>
    </fill>
    <fill>
      <patternFill patternType="solid">
        <fgColor rgb="FFC75F0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9" fontId="7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</cellStyleXfs>
  <cellXfs count="50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Fill="1" applyAlignment="1">
      <alignment vertical="center"/>
    </xf>
    <xf numFmtId="164" fontId="5" fillId="0" borderId="8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" fontId="5" fillId="0" borderId="14" xfId="0" applyNumberFormat="1" applyFont="1" applyFill="1" applyBorder="1" applyAlignment="1">
      <alignment horizontal="left" vertical="top"/>
    </xf>
    <xf numFmtId="10" fontId="0" fillId="0" borderId="0" xfId="1" applyNumberFormat="1" applyFont="1" applyFill="1" applyAlignment="1">
      <alignment vertical="center"/>
    </xf>
    <xf numFmtId="164" fontId="5" fillId="0" borderId="1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left" vertical="top"/>
    </xf>
    <xf numFmtId="0" fontId="1" fillId="0" borderId="0" xfId="0" applyFont="1" applyFill="1" applyAlignment="1">
      <alignment vertical="top"/>
    </xf>
    <xf numFmtId="164" fontId="0" fillId="0" borderId="0" xfId="0" applyNumberFormat="1" applyFill="1" applyAlignment="1">
      <alignment vertical="center"/>
    </xf>
    <xf numFmtId="3" fontId="5" fillId="0" borderId="0" xfId="0" applyNumberFormat="1" applyFont="1" applyFill="1" applyBorder="1" applyAlignment="1">
      <alignment horizontal="left" vertical="top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2" fillId="0" borderId="0" xfId="0" applyNumberFormat="1" applyFont="1" applyBorder="1" applyAlignment="1">
      <alignment horizontal="left" vertical="center" wrapText="1"/>
    </xf>
    <xf numFmtId="49" fontId="13" fillId="0" borderId="10" xfId="0" applyNumberFormat="1" applyFont="1" applyBorder="1" applyAlignment="1">
      <alignment horizontal="left" vertical="center" wrapText="1" indent="1"/>
    </xf>
    <xf numFmtId="49" fontId="13" fillId="4" borderId="10" xfId="0" applyNumberFormat="1" applyFont="1" applyFill="1" applyBorder="1" applyAlignment="1">
      <alignment horizontal="left" vertical="center" wrapText="1" indent="1"/>
    </xf>
    <xf numFmtId="164" fontId="14" fillId="0" borderId="0" xfId="2" applyNumberFormat="1" applyFont="1" applyFill="1" applyBorder="1" applyAlignment="1">
      <alignment horizontal="right" vertical="center" wrapText="1" indent="1"/>
    </xf>
    <xf numFmtId="164" fontId="14" fillId="4" borderId="0" xfId="2" applyNumberFormat="1" applyFont="1" applyFill="1" applyBorder="1" applyAlignment="1">
      <alignment horizontal="right" vertical="center" wrapText="1" indent="1"/>
    </xf>
    <xf numFmtId="164" fontId="15" fillId="5" borderId="13" xfId="2" applyNumberFormat="1" applyFont="1" applyFill="1" applyBorder="1" applyAlignment="1">
      <alignment horizontal="right" vertical="center" wrapText="1" indent="1"/>
    </xf>
    <xf numFmtId="164" fontId="15" fillId="5" borderId="7" xfId="2" applyNumberFormat="1" applyFont="1" applyFill="1" applyBorder="1" applyAlignment="1">
      <alignment horizontal="right" vertical="center" wrapText="1" indent="1"/>
    </xf>
    <xf numFmtId="0" fontId="12" fillId="5" borderId="12" xfId="0" applyFont="1" applyFill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164" fontId="15" fillId="5" borderId="1" xfId="2" applyNumberFormat="1" applyFont="1" applyFill="1" applyBorder="1" applyAlignment="1">
      <alignment horizontal="right" vertical="center" wrapText="1" indent="1"/>
    </xf>
    <xf numFmtId="164" fontId="16" fillId="0" borderId="14" xfId="2" applyNumberFormat="1" applyFont="1" applyFill="1" applyBorder="1" applyAlignment="1">
      <alignment horizontal="right" vertical="center" wrapText="1" indent="1"/>
    </xf>
    <xf numFmtId="164" fontId="16" fillId="4" borderId="3" xfId="2" applyNumberFormat="1" applyFont="1" applyFill="1" applyBorder="1" applyAlignment="1">
      <alignment horizontal="right" vertical="center" wrapText="1" indent="1"/>
    </xf>
    <xf numFmtId="164" fontId="16" fillId="0" borderId="3" xfId="2" applyNumberFormat="1" applyFont="1" applyFill="1" applyBorder="1" applyAlignment="1">
      <alignment horizontal="right" vertical="center" wrapText="1" indent="1"/>
    </xf>
    <xf numFmtId="164" fontId="14" fillId="0" borderId="8" xfId="2" applyNumberFormat="1" applyFont="1" applyFill="1" applyBorder="1" applyAlignment="1">
      <alignment horizontal="right" vertical="center" wrapText="1" indent="1"/>
    </xf>
    <xf numFmtId="164" fontId="14" fillId="0" borderId="17" xfId="2" applyNumberFormat="1" applyFont="1" applyFill="1" applyBorder="1" applyAlignment="1">
      <alignment horizontal="right" vertical="center" wrapText="1" indent="1"/>
    </xf>
    <xf numFmtId="164" fontId="14" fillId="4" borderId="10" xfId="2" applyNumberFormat="1" applyFont="1" applyFill="1" applyBorder="1" applyAlignment="1">
      <alignment horizontal="right" vertical="center" wrapText="1" indent="1"/>
    </xf>
    <xf numFmtId="164" fontId="14" fillId="0" borderId="10" xfId="2" applyNumberFormat="1" applyFont="1" applyFill="1" applyBorder="1" applyAlignment="1">
      <alignment horizontal="right" vertical="center" wrapText="1" indent="1"/>
    </xf>
    <xf numFmtId="49" fontId="20" fillId="0" borderId="8" xfId="0" applyNumberFormat="1" applyFont="1" applyFill="1" applyBorder="1" applyAlignment="1">
      <alignment horizontal="left" vertical="center" wrapText="1" indent="1"/>
    </xf>
    <xf numFmtId="164" fontId="21" fillId="0" borderId="8" xfId="2" applyNumberFormat="1" applyFont="1" applyFill="1" applyBorder="1" applyAlignment="1">
      <alignment horizontal="right" vertical="center" wrapText="1" indent="4"/>
    </xf>
    <xf numFmtId="164" fontId="21" fillId="0" borderId="17" xfId="2" applyNumberFormat="1" applyFont="1" applyFill="1" applyBorder="1" applyAlignment="1">
      <alignment horizontal="right" vertical="center" wrapText="1" indent="4"/>
    </xf>
    <xf numFmtId="164" fontId="21" fillId="0" borderId="9" xfId="2" applyNumberFormat="1" applyFont="1" applyFill="1" applyBorder="1" applyAlignment="1">
      <alignment horizontal="right" vertical="center" wrapText="1" indent="4"/>
    </xf>
    <xf numFmtId="49" fontId="20" fillId="6" borderId="10" xfId="0" applyNumberFormat="1" applyFont="1" applyFill="1" applyBorder="1" applyAlignment="1">
      <alignment horizontal="left" vertical="center" wrapText="1" indent="1"/>
    </xf>
    <xf numFmtId="164" fontId="21" fillId="6" borderId="10" xfId="2" applyNumberFormat="1" applyFont="1" applyFill="1" applyBorder="1" applyAlignment="1">
      <alignment horizontal="right" vertical="center" wrapText="1" indent="4"/>
    </xf>
    <xf numFmtId="164" fontId="21" fillId="6" borderId="0" xfId="2" applyNumberFormat="1" applyFont="1" applyFill="1" applyBorder="1" applyAlignment="1">
      <alignment horizontal="right" vertical="center" wrapText="1" indent="4"/>
    </xf>
    <xf numFmtId="164" fontId="21" fillId="6" borderId="4" xfId="2" applyNumberFormat="1" applyFont="1" applyFill="1" applyBorder="1" applyAlignment="1">
      <alignment horizontal="right" vertical="center" wrapText="1" indent="4"/>
    </xf>
    <xf numFmtId="49" fontId="20" fillId="0" borderId="10" xfId="0" applyNumberFormat="1" applyFont="1" applyFill="1" applyBorder="1" applyAlignment="1">
      <alignment horizontal="left" vertical="center" wrapText="1" indent="1"/>
    </xf>
    <xf numFmtId="164" fontId="21" fillId="0" borderId="10" xfId="2" applyNumberFormat="1" applyFont="1" applyFill="1" applyBorder="1" applyAlignment="1">
      <alignment horizontal="right" vertical="center" wrapText="1" indent="4"/>
    </xf>
    <xf numFmtId="164" fontId="21" fillId="0" borderId="0" xfId="2" applyNumberFormat="1" applyFont="1" applyFill="1" applyBorder="1" applyAlignment="1">
      <alignment horizontal="right" vertical="center" wrapText="1" indent="4"/>
    </xf>
    <xf numFmtId="164" fontId="21" fillId="0" borderId="4" xfId="2" applyNumberFormat="1" applyFont="1" applyFill="1" applyBorder="1" applyAlignment="1">
      <alignment horizontal="right" vertical="center" wrapText="1" indent="4"/>
    </xf>
    <xf numFmtId="49" fontId="20" fillId="6" borderId="12" xfId="0" applyNumberFormat="1" applyFont="1" applyFill="1" applyBorder="1" applyAlignment="1">
      <alignment horizontal="left" vertical="center" wrapText="1" indent="1"/>
    </xf>
    <xf numFmtId="164" fontId="21" fillId="6" borderId="12" xfId="2" applyNumberFormat="1" applyFont="1" applyFill="1" applyBorder="1" applyAlignment="1">
      <alignment horizontal="right" vertical="center" wrapText="1" indent="4"/>
    </xf>
    <xf numFmtId="164" fontId="21" fillId="6" borderId="5" xfId="2" applyNumberFormat="1" applyFont="1" applyFill="1" applyBorder="1" applyAlignment="1">
      <alignment horizontal="right" vertical="center" wrapText="1" indent="4"/>
    </xf>
    <xf numFmtId="164" fontId="21" fillId="6" borderId="6" xfId="2" applyNumberFormat="1" applyFont="1" applyFill="1" applyBorder="1" applyAlignment="1">
      <alignment horizontal="right" vertical="center" wrapText="1" indent="4"/>
    </xf>
    <xf numFmtId="0" fontId="22" fillId="0" borderId="0" xfId="0" applyFont="1" applyFill="1" applyAlignment="1">
      <alignment vertical="center"/>
    </xf>
    <xf numFmtId="164" fontId="23" fillId="0" borderId="0" xfId="0" applyNumberFormat="1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164" fontId="27" fillId="0" borderId="0" xfId="0" applyNumberFormat="1" applyFont="1" applyAlignment="1">
      <alignment vertical="center"/>
    </xf>
    <xf numFmtId="164" fontId="21" fillId="0" borderId="0" xfId="2" applyNumberFormat="1" applyFont="1" applyFill="1" applyBorder="1" applyAlignment="1">
      <alignment horizontal="right" vertical="center" wrapText="1" indent="1"/>
    </xf>
    <xf numFmtId="164" fontId="17" fillId="0" borderId="0" xfId="0" applyNumberFormat="1" applyFont="1" applyAlignment="1"/>
    <xf numFmtId="164" fontId="17" fillId="0" borderId="14" xfId="0" applyNumberFormat="1" applyFont="1" applyBorder="1" applyAlignment="1">
      <alignment horizontal="left" vertical="center"/>
    </xf>
    <xf numFmtId="164" fontId="17" fillId="0" borderId="0" xfId="0" applyNumberFormat="1" applyFont="1" applyAlignment="1">
      <alignment vertical="center"/>
    </xf>
    <xf numFmtId="164" fontId="17" fillId="0" borderId="3" xfId="0" applyNumberFormat="1" applyFont="1" applyBorder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49" fontId="20" fillId="0" borderId="3" xfId="0" applyNumberFormat="1" applyFont="1" applyBorder="1" applyAlignment="1">
      <alignment horizontal="left" vertical="center" wrapText="1" indent="1"/>
    </xf>
    <xf numFmtId="49" fontId="20" fillId="6" borderId="3" xfId="0" applyNumberFormat="1" applyFont="1" applyFill="1" applyBorder="1" applyAlignment="1">
      <alignment horizontal="left" vertical="center" wrapText="1" indent="1"/>
    </xf>
    <xf numFmtId="49" fontId="20" fillId="0" borderId="10" xfId="0" applyNumberFormat="1" applyFont="1" applyBorder="1" applyAlignment="1">
      <alignment horizontal="left" vertical="center" wrapText="1" indent="1"/>
    </xf>
    <xf numFmtId="164" fontId="22" fillId="0" borderId="0" xfId="0" applyNumberFormat="1" applyFont="1" applyAlignment="1">
      <alignment vertical="center"/>
    </xf>
    <xf numFmtId="164" fontId="20" fillId="0" borderId="10" xfId="0" applyNumberFormat="1" applyFont="1" applyBorder="1" applyAlignment="1">
      <alignment horizontal="left" vertical="center" indent="1"/>
    </xf>
    <xf numFmtId="164" fontId="20" fillId="0" borderId="3" xfId="0" applyNumberFormat="1" applyFont="1" applyBorder="1" applyAlignment="1">
      <alignment horizontal="right" vertical="center" wrapText="1" indent="12"/>
    </xf>
    <xf numFmtId="164" fontId="31" fillId="0" borderId="0" xfId="0" applyNumberFormat="1" applyFont="1" applyAlignment="1">
      <alignment vertical="center"/>
    </xf>
    <xf numFmtId="164" fontId="18" fillId="0" borderId="0" xfId="0" applyNumberFormat="1" applyFont="1" applyAlignment="1">
      <alignment vertical="center"/>
    </xf>
    <xf numFmtId="164" fontId="25" fillId="0" borderId="0" xfId="0" applyNumberFormat="1" applyFont="1" applyAlignment="1">
      <alignment vertical="center"/>
    </xf>
    <xf numFmtId="164" fontId="22" fillId="0" borderId="0" xfId="0" applyNumberFormat="1" applyFont="1" applyAlignment="1">
      <alignment horizontal="left" vertical="center"/>
    </xf>
    <xf numFmtId="164" fontId="30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164" fontId="20" fillId="0" borderId="14" xfId="0" applyNumberFormat="1" applyFont="1" applyBorder="1" applyAlignment="1">
      <alignment horizontal="left" vertical="center" wrapText="1" indent="1"/>
    </xf>
    <xf numFmtId="164" fontId="21" fillId="0" borderId="0" xfId="2" applyNumberFormat="1" applyFont="1" applyFill="1" applyBorder="1" applyAlignment="1">
      <alignment horizontal="right" vertical="center" wrapText="1" indent="2"/>
    </xf>
    <xf numFmtId="164" fontId="20" fillId="6" borderId="3" xfId="0" applyNumberFormat="1" applyFont="1" applyFill="1" applyBorder="1" applyAlignment="1">
      <alignment horizontal="left" vertical="center" wrapText="1" indent="1"/>
    </xf>
    <xf numFmtId="164" fontId="21" fillId="6" borderId="0" xfId="2" applyNumberFormat="1" applyFont="1" applyFill="1" applyBorder="1" applyAlignment="1">
      <alignment horizontal="right" vertical="center" wrapText="1" indent="2"/>
    </xf>
    <xf numFmtId="164" fontId="20" fillId="0" borderId="3" xfId="0" applyNumberFormat="1" applyFont="1" applyBorder="1" applyAlignment="1">
      <alignment horizontal="left" vertical="center" wrapText="1" indent="1"/>
    </xf>
    <xf numFmtId="0" fontId="18" fillId="0" borderId="0" xfId="7" applyFont="1" applyFill="1" applyAlignment="1">
      <alignment vertical="center"/>
    </xf>
    <xf numFmtId="0" fontId="32" fillId="0" borderId="0" xfId="0" applyFont="1" applyFill="1" applyAlignment="1">
      <alignment vertical="center"/>
    </xf>
    <xf numFmtId="164" fontId="20" fillId="0" borderId="0" xfId="0" applyNumberFormat="1" applyFont="1" applyAlignment="1"/>
    <xf numFmtId="164" fontId="20" fillId="0" borderId="0" xfId="0" applyNumberFormat="1" applyFont="1" applyAlignment="1">
      <alignment vertical="center"/>
    </xf>
    <xf numFmtId="0" fontId="32" fillId="0" borderId="0" xfId="0" applyFont="1" applyFill="1" applyAlignment="1">
      <alignment horizontal="center" vertical="center"/>
    </xf>
    <xf numFmtId="4" fontId="27" fillId="0" borderId="0" xfId="0" applyNumberFormat="1" applyFont="1" applyAlignment="1">
      <alignment vertical="center"/>
    </xf>
    <xf numFmtId="49" fontId="20" fillId="0" borderId="14" xfId="0" applyNumberFormat="1" applyFont="1" applyBorder="1" applyAlignment="1">
      <alignment horizontal="left" vertical="center" wrapText="1" indent="1"/>
    </xf>
    <xf numFmtId="164" fontId="21" fillId="6" borderId="0" xfId="2" applyNumberFormat="1" applyFont="1" applyFill="1" applyBorder="1" applyAlignment="1">
      <alignment horizontal="right" vertical="center" wrapText="1" indent="1"/>
    </xf>
    <xf numFmtId="0" fontId="33" fillId="0" borderId="0" xfId="0" applyFont="1" applyFill="1" applyAlignment="1">
      <alignment vertical="center"/>
    </xf>
    <xf numFmtId="164" fontId="34" fillId="0" borderId="0" xfId="0" applyNumberFormat="1" applyFont="1" applyAlignment="1"/>
    <xf numFmtId="164" fontId="34" fillId="0" borderId="0" xfId="0" applyNumberFormat="1" applyFont="1" applyAlignment="1">
      <alignment vertical="center"/>
    </xf>
    <xf numFmtId="0" fontId="32" fillId="0" borderId="0" xfId="0" applyFont="1" applyFill="1" applyAlignment="1">
      <alignment horizontal="center" vertical="center" wrapText="1"/>
    </xf>
    <xf numFmtId="164" fontId="35" fillId="0" borderId="0" xfId="0" applyNumberFormat="1" applyFont="1" applyAlignment="1">
      <alignment vertical="center"/>
    </xf>
    <xf numFmtId="164" fontId="36" fillId="0" borderId="0" xfId="0" applyNumberFormat="1" applyFont="1" applyAlignment="1">
      <alignment vertical="center"/>
    </xf>
    <xf numFmtId="164" fontId="35" fillId="0" borderId="0" xfId="0" applyNumberFormat="1" applyFont="1" applyAlignment="1">
      <alignment vertical="center" wrapText="1"/>
    </xf>
    <xf numFmtId="49" fontId="35" fillId="0" borderId="0" xfId="0" applyNumberFormat="1" applyFont="1" applyAlignment="1">
      <alignment horizontal="left" vertical="center" wrapText="1"/>
    </xf>
    <xf numFmtId="164" fontId="20" fillId="0" borderId="3" xfId="0" applyNumberFormat="1" applyFont="1" applyBorder="1" applyAlignment="1">
      <alignment horizontal="left" vertical="center" indent="1"/>
    </xf>
    <xf numFmtId="164" fontId="20" fillId="0" borderId="8" xfId="0" applyNumberFormat="1" applyFont="1" applyBorder="1" applyAlignment="1">
      <alignment horizontal="right" vertical="center" wrapText="1" indent="4"/>
    </xf>
    <xf numFmtId="164" fontId="20" fillId="0" borderId="17" xfId="0" applyNumberFormat="1" applyFont="1" applyBorder="1" applyAlignment="1">
      <alignment horizontal="right" vertical="center" wrapText="1" indent="4"/>
    </xf>
    <xf numFmtId="164" fontId="37" fillId="0" borderId="0" xfId="0" applyNumberFormat="1" applyFont="1" applyAlignment="1">
      <alignment vertical="center"/>
    </xf>
    <xf numFmtId="164" fontId="27" fillId="0" borderId="0" xfId="0" applyNumberFormat="1" applyFont="1" applyAlignment="1"/>
    <xf numFmtId="0" fontId="18" fillId="0" borderId="0" xfId="0" applyFont="1" applyFill="1" applyAlignment="1"/>
    <xf numFmtId="4" fontId="27" fillId="3" borderId="0" xfId="0" applyNumberFormat="1" applyFont="1" applyFill="1" applyBorder="1" applyAlignment="1">
      <alignment vertical="center"/>
    </xf>
    <xf numFmtId="164" fontId="26" fillId="2" borderId="1" xfId="0" applyNumberFormat="1" applyFont="1" applyFill="1" applyBorder="1" applyAlignment="1">
      <alignment horizontal="center" vertical="center"/>
    </xf>
    <xf numFmtId="49" fontId="27" fillId="0" borderId="0" xfId="0" applyNumberFormat="1" applyFont="1" applyAlignment="1">
      <alignment horizontal="justify" vertical="center" wrapText="1"/>
    </xf>
    <xf numFmtId="164" fontId="27" fillId="3" borderId="0" xfId="0" applyNumberFormat="1" applyFont="1" applyFill="1" applyBorder="1" applyAlignment="1">
      <alignment vertical="center"/>
    </xf>
    <xf numFmtId="164" fontId="35" fillId="0" borderId="0" xfId="0" applyNumberFormat="1" applyFont="1" applyAlignment="1"/>
    <xf numFmtId="166" fontId="36" fillId="0" borderId="0" xfId="0" applyNumberFormat="1" applyFont="1" applyAlignment="1">
      <alignment vertical="center"/>
    </xf>
    <xf numFmtId="164" fontId="37" fillId="0" borderId="0" xfId="0" applyNumberFormat="1" applyFont="1" applyAlignment="1">
      <alignment vertical="center" wrapText="1"/>
    </xf>
    <xf numFmtId="0" fontId="37" fillId="0" borderId="0" xfId="0" applyNumberFormat="1" applyFont="1" applyBorder="1" applyAlignment="1">
      <alignment vertical="center" wrapText="1"/>
    </xf>
    <xf numFmtId="164" fontId="27" fillId="0" borderId="0" xfId="0" applyNumberFormat="1" applyFont="1" applyBorder="1" applyAlignment="1">
      <alignment vertical="center"/>
    </xf>
    <xf numFmtId="164" fontId="24" fillId="0" borderId="0" xfId="0" applyNumberFormat="1" applyFont="1" applyBorder="1" applyAlignment="1">
      <alignment vertical="center"/>
    </xf>
    <xf numFmtId="164" fontId="24" fillId="0" borderId="0" xfId="0" applyNumberFormat="1" applyFont="1" applyBorder="1" applyAlignment="1">
      <alignment horizontal="left" vertical="center"/>
    </xf>
    <xf numFmtId="10" fontId="27" fillId="0" borderId="0" xfId="1" applyNumberFormat="1" applyFont="1" applyBorder="1" applyAlignment="1">
      <alignment vertical="center"/>
    </xf>
    <xf numFmtId="9" fontId="27" fillId="0" borderId="0" xfId="1" applyNumberFormat="1" applyFont="1" applyBorder="1" applyAlignment="1">
      <alignment vertical="center"/>
    </xf>
    <xf numFmtId="164" fontId="38" fillId="0" borderId="3" xfId="0" applyNumberFormat="1" applyFont="1" applyBorder="1" applyAlignment="1">
      <alignment horizontal="left" vertical="center" indent="1"/>
    </xf>
    <xf numFmtId="164" fontId="38" fillId="0" borderId="10" xfId="0" applyNumberFormat="1" applyFont="1" applyBorder="1" applyAlignment="1">
      <alignment horizontal="right" vertical="center" wrapText="1" indent="3"/>
    </xf>
    <xf numFmtId="164" fontId="38" fillId="0" borderId="17" xfId="0" applyNumberFormat="1" applyFont="1" applyBorder="1" applyAlignment="1">
      <alignment horizontal="right" vertical="center" wrapText="1" indent="3"/>
    </xf>
    <xf numFmtId="166" fontId="38" fillId="0" borderId="4" xfId="0" applyNumberFormat="1" applyFont="1" applyBorder="1" applyAlignment="1">
      <alignment horizontal="right" vertical="center" wrapText="1" indent="3"/>
    </xf>
    <xf numFmtId="164" fontId="38" fillId="0" borderId="0" xfId="0" applyNumberFormat="1" applyFont="1" applyBorder="1" applyAlignment="1">
      <alignment vertical="center"/>
    </xf>
    <xf numFmtId="164" fontId="25" fillId="0" borderId="0" xfId="0" applyNumberFormat="1" applyFont="1" applyBorder="1" applyAlignment="1">
      <alignment vertical="center"/>
    </xf>
    <xf numFmtId="164" fontId="38" fillId="6" borderId="3" xfId="0" applyNumberFormat="1" applyFont="1" applyFill="1" applyBorder="1" applyAlignment="1">
      <alignment horizontal="left" vertical="center" indent="1"/>
    </xf>
    <xf numFmtId="164" fontId="38" fillId="6" borderId="10" xfId="0" applyNumberFormat="1" applyFont="1" applyFill="1" applyBorder="1" applyAlignment="1">
      <alignment horizontal="right" vertical="center" wrapText="1" indent="3"/>
    </xf>
    <xf numFmtId="164" fontId="38" fillId="6" borderId="0" xfId="0" applyNumberFormat="1" applyFont="1" applyFill="1" applyBorder="1" applyAlignment="1">
      <alignment horizontal="right" vertical="center" wrapText="1" indent="3"/>
    </xf>
    <xf numFmtId="166" fontId="38" fillId="6" borderId="4" xfId="0" applyNumberFormat="1" applyFont="1" applyFill="1" applyBorder="1" applyAlignment="1">
      <alignment horizontal="right" vertical="center" wrapText="1" indent="3"/>
    </xf>
    <xf numFmtId="164" fontId="23" fillId="0" borderId="0" xfId="0" applyNumberFormat="1" applyFont="1" applyBorder="1" applyAlignment="1">
      <alignment horizontal="left" vertical="center" indent="3"/>
    </xf>
    <xf numFmtId="164" fontId="23" fillId="0" borderId="0" xfId="0" applyNumberFormat="1" applyFont="1" applyBorder="1" applyAlignment="1">
      <alignment vertical="center"/>
    </xf>
    <xf numFmtId="164" fontId="24" fillId="0" borderId="0" xfId="0" applyNumberFormat="1" applyFont="1" applyBorder="1" applyAlignment="1">
      <alignment horizontal="left" vertical="center" indent="1"/>
    </xf>
    <xf numFmtId="9" fontId="27" fillId="0" borderId="0" xfId="1" applyNumberFormat="1" applyFont="1" applyAlignment="1">
      <alignment vertical="center"/>
    </xf>
    <xf numFmtId="10" fontId="27" fillId="0" borderId="0" xfId="1" applyNumberFormat="1" applyFont="1" applyAlignment="1">
      <alignment vertical="center"/>
    </xf>
    <xf numFmtId="164" fontId="20" fillId="0" borderId="10" xfId="0" applyNumberFormat="1" applyFont="1" applyBorder="1" applyAlignment="1">
      <alignment horizontal="right" vertical="center" wrapText="1" indent="3"/>
    </xf>
    <xf numFmtId="164" fontId="20" fillId="0" borderId="0" xfId="0" applyNumberFormat="1" applyFont="1" applyBorder="1" applyAlignment="1">
      <alignment horizontal="right" vertical="center" wrapText="1" indent="3"/>
    </xf>
    <xf numFmtId="166" fontId="20" fillId="0" borderId="4" xfId="0" applyNumberFormat="1" applyFont="1" applyBorder="1" applyAlignment="1">
      <alignment horizontal="right" vertical="center" wrapText="1" indent="3"/>
    </xf>
    <xf numFmtId="16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9" fontId="27" fillId="0" borderId="0" xfId="1" applyFont="1" applyBorder="1" applyAlignment="1">
      <alignment vertical="center"/>
    </xf>
    <xf numFmtId="164" fontId="38" fillId="0" borderId="0" xfId="0" applyNumberFormat="1" applyFont="1" applyBorder="1" applyAlignment="1">
      <alignment horizontal="right" vertical="center" wrapText="1" indent="3"/>
    </xf>
    <xf numFmtId="0" fontId="18" fillId="0" borderId="0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9" fontId="20" fillId="0" borderId="8" xfId="0" applyNumberFormat="1" applyFont="1" applyBorder="1" applyAlignment="1">
      <alignment horizontal="left" vertical="center" wrapText="1" indent="1"/>
    </xf>
    <xf numFmtId="0" fontId="25" fillId="0" borderId="0" xfId="0" applyFont="1" applyAlignment="1">
      <alignment vertical="center"/>
    </xf>
    <xf numFmtId="49" fontId="18" fillId="0" borderId="0" xfId="0" applyNumberFormat="1" applyFont="1" applyBorder="1" applyAlignment="1">
      <alignment horizontal="left" vertical="center" wrapText="1"/>
    </xf>
    <xf numFmtId="0" fontId="18" fillId="0" borderId="0" xfId="0" applyFont="1" applyBorder="1" applyAlignment="1"/>
    <xf numFmtId="3" fontId="39" fillId="0" borderId="3" xfId="0" applyNumberFormat="1" applyFont="1" applyBorder="1" applyAlignment="1">
      <alignment horizontal="left" vertical="center" wrapText="1" indent="1"/>
    </xf>
    <xf numFmtId="0" fontId="27" fillId="0" borderId="3" xfId="0" applyFont="1" applyBorder="1" applyAlignment="1">
      <alignment vertical="center"/>
    </xf>
    <xf numFmtId="164" fontId="27" fillId="0" borderId="0" xfId="0" applyNumberFormat="1" applyFont="1" applyBorder="1" applyAlignment="1">
      <alignment horizontal="center" vertical="center"/>
    </xf>
    <xf numFmtId="3" fontId="39" fillId="0" borderId="0" xfId="0" applyNumberFormat="1" applyFont="1" applyBorder="1" applyAlignment="1">
      <alignment horizontal="left" vertical="center" wrapText="1" indent="1"/>
    </xf>
    <xf numFmtId="0" fontId="27" fillId="0" borderId="0" xfId="0" applyFont="1" applyBorder="1" applyAlignment="1">
      <alignment vertical="center"/>
    </xf>
    <xf numFmtId="164" fontId="21" fillId="6" borderId="0" xfId="2" applyNumberFormat="1" applyFont="1" applyFill="1" applyBorder="1" applyAlignment="1">
      <alignment horizontal="center" vertical="center" wrapText="1"/>
    </xf>
    <xf numFmtId="164" fontId="21" fillId="0" borderId="0" xfId="2" applyNumberFormat="1" applyFont="1" applyFill="1" applyBorder="1" applyAlignment="1">
      <alignment horizontal="center" vertical="center" wrapText="1"/>
    </xf>
    <xf numFmtId="10" fontId="27" fillId="0" borderId="0" xfId="3" applyNumberFormat="1" applyFont="1" applyAlignment="1">
      <alignment vertical="center"/>
    </xf>
    <xf numFmtId="49" fontId="17" fillId="0" borderId="0" xfId="0" applyNumberFormat="1" applyFont="1" applyAlignment="1">
      <alignment horizontal="justify" vertical="center" wrapText="1"/>
    </xf>
    <xf numFmtId="0" fontId="28" fillId="0" borderId="0" xfId="0" applyFont="1" applyFill="1" applyAlignment="1">
      <alignment horizontal="left" vertical="center"/>
    </xf>
    <xf numFmtId="164" fontId="39" fillId="0" borderId="0" xfId="7" applyNumberFormat="1" applyFont="1" applyAlignment="1">
      <alignment horizontal="left" vertical="center"/>
    </xf>
    <xf numFmtId="164" fontId="39" fillId="0" borderId="0" xfId="7" applyNumberFormat="1" applyFont="1" applyAlignment="1">
      <alignment horizontal="center" vertical="center"/>
    </xf>
    <xf numFmtId="164" fontId="39" fillId="0" borderId="0" xfId="7" applyNumberFormat="1" applyFont="1" applyAlignment="1">
      <alignment vertical="center"/>
    </xf>
    <xf numFmtId="164" fontId="37" fillId="0" borderId="0" xfId="0" applyNumberFormat="1" applyFont="1" applyAlignment="1">
      <alignment horizontal="center" vertical="center"/>
    </xf>
    <xf numFmtId="164" fontId="20" fillId="0" borderId="10" xfId="0" applyNumberFormat="1" applyFont="1" applyBorder="1" applyAlignment="1">
      <alignment horizontal="right" vertical="center" wrapText="1" indent="4"/>
    </xf>
    <xf numFmtId="164" fontId="20" fillId="0" borderId="0" xfId="0" applyNumberFormat="1" applyFont="1" applyBorder="1" applyAlignment="1">
      <alignment horizontal="right" vertical="center" wrapText="1" indent="4"/>
    </xf>
    <xf numFmtId="164" fontId="31" fillId="0" borderId="0" xfId="0" applyNumberFormat="1" applyFont="1" applyAlignment="1"/>
    <xf numFmtId="0" fontId="22" fillId="0" borderId="0" xfId="0" applyFont="1"/>
    <xf numFmtId="164" fontId="27" fillId="0" borderId="3" xfId="0" applyNumberFormat="1" applyFont="1" applyBorder="1" applyAlignment="1">
      <alignment horizontal="left" vertical="center" indent="1"/>
    </xf>
    <xf numFmtId="164" fontId="20" fillId="6" borderId="3" xfId="0" applyNumberFormat="1" applyFont="1" applyFill="1" applyBorder="1" applyAlignment="1">
      <alignment horizontal="left" vertical="center" indent="1"/>
    </xf>
    <xf numFmtId="164" fontId="17" fillId="0" borderId="0" xfId="4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 wrapText="1" indent="1"/>
    </xf>
    <xf numFmtId="10" fontId="27" fillId="0" borderId="0" xfId="3" applyNumberFormat="1" applyFont="1" applyBorder="1" applyAlignment="1">
      <alignment vertical="center"/>
    </xf>
    <xf numFmtId="49" fontId="20" fillId="0" borderId="3" xfId="4" applyNumberFormat="1" applyFont="1" applyBorder="1" applyAlignment="1">
      <alignment horizontal="left" vertical="center" wrapText="1" indent="1"/>
    </xf>
    <xf numFmtId="164" fontId="21" fillId="0" borderId="0" xfId="2" applyNumberFormat="1" applyFont="1" applyFill="1" applyBorder="1" applyAlignment="1">
      <alignment horizontal="right" vertical="center" wrapText="1" indent="3"/>
    </xf>
    <xf numFmtId="49" fontId="20" fillId="6" borderId="3" xfId="4" applyNumberFormat="1" applyFont="1" applyFill="1" applyBorder="1" applyAlignment="1">
      <alignment horizontal="left" vertical="center" wrapText="1" indent="1"/>
    </xf>
    <xf numFmtId="164" fontId="21" fillId="6" borderId="0" xfId="2" applyNumberFormat="1" applyFont="1" applyFill="1" applyBorder="1" applyAlignment="1">
      <alignment horizontal="right" vertical="center" wrapText="1" indent="3"/>
    </xf>
    <xf numFmtId="164" fontId="17" fillId="0" borderId="0" xfId="0" applyNumberFormat="1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 wrapText="1" indent="1"/>
    </xf>
    <xf numFmtId="164" fontId="27" fillId="0" borderId="0" xfId="4" applyFont="1" applyFill="1" applyBorder="1" applyAlignment="1">
      <alignment horizontal="left" vertical="center" indent="1"/>
    </xf>
    <xf numFmtId="9" fontId="27" fillId="0" borderId="0" xfId="3" applyFont="1" applyAlignment="1">
      <alignment vertical="center"/>
    </xf>
    <xf numFmtId="164" fontId="38" fillId="0" borderId="14" xfId="0" applyNumberFormat="1" applyFont="1" applyBorder="1" applyAlignment="1">
      <alignment horizontal="right" vertical="center" wrapText="1" indent="6"/>
    </xf>
    <xf numFmtId="164" fontId="38" fillId="6" borderId="3" xfId="0" applyNumberFormat="1" applyFont="1" applyFill="1" applyBorder="1" applyAlignment="1">
      <alignment horizontal="right" vertical="center" wrapText="1" indent="6"/>
    </xf>
    <xf numFmtId="164" fontId="40" fillId="0" borderId="14" xfId="2" applyNumberFormat="1" applyFont="1" applyFill="1" applyBorder="1" applyAlignment="1">
      <alignment horizontal="right" vertical="center" wrapText="1" indent="2"/>
    </xf>
    <xf numFmtId="164" fontId="40" fillId="6" borderId="3" xfId="2" applyNumberFormat="1" applyFont="1" applyFill="1" applyBorder="1" applyAlignment="1">
      <alignment horizontal="right" vertical="center" wrapText="1" indent="2"/>
    </xf>
    <xf numFmtId="164" fontId="40" fillId="0" borderId="3" xfId="2" applyNumberFormat="1" applyFont="1" applyFill="1" applyBorder="1" applyAlignment="1">
      <alignment horizontal="right" vertical="center" wrapText="1" indent="2"/>
    </xf>
    <xf numFmtId="164" fontId="38" fillId="0" borderId="14" xfId="0" applyNumberFormat="1" applyFont="1" applyBorder="1" applyAlignment="1">
      <alignment horizontal="right" vertical="center" wrapText="1" indent="4"/>
    </xf>
    <xf numFmtId="164" fontId="40" fillId="0" borderId="14" xfId="2" applyNumberFormat="1" applyFont="1" applyFill="1" applyBorder="1" applyAlignment="1">
      <alignment horizontal="right" vertical="center" wrapText="1" indent="1"/>
    </xf>
    <xf numFmtId="164" fontId="40" fillId="6" borderId="3" xfId="2" applyNumberFormat="1" applyFont="1" applyFill="1" applyBorder="1" applyAlignment="1">
      <alignment horizontal="right" vertical="center" wrapText="1" indent="1"/>
    </xf>
    <xf numFmtId="164" fontId="40" fillId="0" borderId="3" xfId="2" applyNumberFormat="1" applyFont="1" applyFill="1" applyBorder="1" applyAlignment="1">
      <alignment horizontal="right" vertical="center" wrapText="1" indent="1"/>
    </xf>
    <xf numFmtId="164" fontId="38" fillId="0" borderId="3" xfId="0" applyNumberFormat="1" applyFont="1" applyBorder="1" applyAlignment="1">
      <alignment horizontal="right" vertical="center" wrapText="1" indent="4"/>
    </xf>
    <xf numFmtId="164" fontId="40" fillId="0" borderId="14" xfId="2" applyNumberFormat="1" applyFont="1" applyFill="1" applyBorder="1" applyAlignment="1">
      <alignment horizontal="right" vertical="center" wrapText="1" indent="4"/>
    </xf>
    <xf numFmtId="164" fontId="40" fillId="6" borderId="3" xfId="2" applyNumberFormat="1" applyFont="1" applyFill="1" applyBorder="1" applyAlignment="1">
      <alignment horizontal="right" vertical="center" wrapText="1" indent="4"/>
    </xf>
    <xf numFmtId="164" fontId="40" fillId="0" borderId="3" xfId="2" applyNumberFormat="1" applyFont="1" applyFill="1" applyBorder="1" applyAlignment="1">
      <alignment horizontal="right" vertical="center" wrapText="1" indent="4"/>
    </xf>
    <xf numFmtId="164" fontId="40" fillId="0" borderId="9" xfId="2" applyNumberFormat="1" applyFont="1" applyFill="1" applyBorder="1" applyAlignment="1">
      <alignment horizontal="right" vertical="center" wrapText="1" indent="4"/>
    </xf>
    <xf numFmtId="164" fontId="40" fillId="6" borderId="4" xfId="2" applyNumberFormat="1" applyFont="1" applyFill="1" applyBorder="1" applyAlignment="1">
      <alignment horizontal="right" vertical="center" wrapText="1" indent="4"/>
    </xf>
    <xf numFmtId="164" fontId="40" fillId="0" borderId="4" xfId="2" applyNumberFormat="1" applyFont="1" applyFill="1" applyBorder="1" applyAlignment="1">
      <alignment horizontal="right" vertical="center" wrapText="1" indent="4"/>
    </xf>
    <xf numFmtId="164" fontId="40" fillId="6" borderId="6" xfId="2" applyNumberFormat="1" applyFont="1" applyFill="1" applyBorder="1" applyAlignment="1">
      <alignment horizontal="right" vertical="center" wrapText="1" indent="4"/>
    </xf>
    <xf numFmtId="164" fontId="20" fillId="6" borderId="10" xfId="0" applyNumberFormat="1" applyFont="1" applyFill="1" applyBorder="1" applyAlignment="1">
      <alignment horizontal="right" vertical="center" wrapText="1" indent="3"/>
    </xf>
    <xf numFmtId="164" fontId="20" fillId="6" borderId="0" xfId="0" applyNumberFormat="1" applyFont="1" applyFill="1" applyBorder="1" applyAlignment="1">
      <alignment horizontal="right" vertical="center" wrapText="1" indent="3"/>
    </xf>
    <xf numFmtId="166" fontId="20" fillId="6" borderId="4" xfId="0" applyNumberFormat="1" applyFont="1" applyFill="1" applyBorder="1" applyAlignment="1">
      <alignment horizontal="right" vertical="center" wrapText="1" indent="3"/>
    </xf>
    <xf numFmtId="0" fontId="27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164" fontId="41" fillId="0" borderId="0" xfId="0" applyNumberFormat="1" applyFont="1" applyAlignment="1">
      <alignment horizontal="left" vertical="center"/>
    </xf>
    <xf numFmtId="164" fontId="19" fillId="7" borderId="1" xfId="0" applyNumberFormat="1" applyFont="1" applyFill="1" applyBorder="1" applyAlignment="1">
      <alignment horizontal="center" vertical="center"/>
    </xf>
    <xf numFmtId="164" fontId="19" fillId="7" borderId="13" xfId="2" applyNumberFormat="1" applyFont="1" applyFill="1" applyBorder="1" applyAlignment="1">
      <alignment horizontal="right" vertical="center" wrapText="1" indent="1"/>
    </xf>
    <xf numFmtId="164" fontId="19" fillId="7" borderId="7" xfId="2" applyNumberFormat="1" applyFont="1" applyFill="1" applyBorder="1" applyAlignment="1">
      <alignment horizontal="right" vertical="center" wrapText="1" indent="1"/>
    </xf>
    <xf numFmtId="164" fontId="19" fillId="7" borderId="1" xfId="2" applyNumberFormat="1" applyFont="1" applyFill="1" applyBorder="1" applyAlignment="1">
      <alignment horizontal="right" vertical="center" wrapText="1" indent="2"/>
    </xf>
    <xf numFmtId="0" fontId="19" fillId="7" borderId="14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/>
    </xf>
    <xf numFmtId="164" fontId="19" fillId="7" borderId="12" xfId="2" applyNumberFormat="1" applyFont="1" applyFill="1" applyBorder="1" applyAlignment="1">
      <alignment horizontal="right" vertical="center" wrapText="1" indent="4"/>
    </xf>
    <xf numFmtId="164" fontId="19" fillId="7" borderId="5" xfId="2" applyNumberFormat="1" applyFont="1" applyFill="1" applyBorder="1" applyAlignment="1">
      <alignment horizontal="right" vertical="center" wrapText="1" indent="4"/>
    </xf>
    <xf numFmtId="164" fontId="19" fillId="7" borderId="6" xfId="2" applyNumberFormat="1" applyFont="1" applyFill="1" applyBorder="1" applyAlignment="1">
      <alignment horizontal="right" vertical="center" wrapText="1" indent="4"/>
    </xf>
    <xf numFmtId="0" fontId="19" fillId="7" borderId="1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164" fontId="19" fillId="7" borderId="13" xfId="2" applyNumberFormat="1" applyFont="1" applyFill="1" applyBorder="1" applyAlignment="1">
      <alignment horizontal="right" vertical="center" wrapText="1" indent="3"/>
    </xf>
    <xf numFmtId="164" fontId="19" fillId="7" borderId="7" xfId="2" applyNumberFormat="1" applyFont="1" applyFill="1" applyBorder="1" applyAlignment="1">
      <alignment horizontal="right" vertical="center" wrapText="1" indent="3"/>
    </xf>
    <xf numFmtId="164" fontId="19" fillId="7" borderId="7" xfId="2" applyNumberFormat="1" applyFont="1" applyFill="1" applyBorder="1" applyAlignment="1">
      <alignment horizontal="right" vertical="center" wrapText="1" indent="4"/>
    </xf>
    <xf numFmtId="164" fontId="19" fillId="7" borderId="13" xfId="2" applyNumberFormat="1" applyFont="1" applyFill="1" applyBorder="1" applyAlignment="1">
      <alignment horizontal="right" vertical="center" wrapText="1" indent="4"/>
    </xf>
    <xf numFmtId="164" fontId="19" fillId="7" borderId="2" xfId="2" applyNumberFormat="1" applyFont="1" applyFill="1" applyBorder="1" applyAlignment="1">
      <alignment horizontal="right" vertical="center" wrapText="1" indent="4"/>
    </xf>
    <xf numFmtId="164" fontId="19" fillId="7" borderId="1" xfId="2" applyNumberFormat="1" applyFont="1" applyFill="1" applyBorder="1" applyAlignment="1">
      <alignment horizontal="right" vertical="center" wrapText="1" indent="4"/>
    </xf>
    <xf numFmtId="164" fontId="19" fillId="7" borderId="13" xfId="0" applyNumberFormat="1" applyFont="1" applyFill="1" applyBorder="1" applyAlignment="1">
      <alignment horizontal="right" vertical="center" wrapText="1" indent="4"/>
    </xf>
    <xf numFmtId="164" fontId="19" fillId="7" borderId="7" xfId="0" applyNumberFormat="1" applyFont="1" applyFill="1" applyBorder="1" applyAlignment="1">
      <alignment horizontal="right" vertical="center" wrapText="1" indent="4"/>
    </xf>
    <xf numFmtId="164" fontId="19" fillId="7" borderId="1" xfId="0" applyNumberFormat="1" applyFont="1" applyFill="1" applyBorder="1" applyAlignment="1">
      <alignment horizontal="right" vertical="center" wrapText="1" indent="4"/>
    </xf>
    <xf numFmtId="164" fontId="19" fillId="7" borderId="13" xfId="0" applyNumberFormat="1" applyFont="1" applyFill="1" applyBorder="1" applyAlignment="1">
      <alignment horizontal="center" vertical="center" wrapText="1"/>
    </xf>
    <xf numFmtId="164" fontId="19" fillId="7" borderId="13" xfId="2" applyNumberFormat="1" applyFont="1" applyFill="1" applyBorder="1" applyAlignment="1">
      <alignment horizontal="center" vertical="center" wrapText="1"/>
    </xf>
    <xf numFmtId="164" fontId="19" fillId="7" borderId="7" xfId="2" applyNumberFormat="1" applyFont="1" applyFill="1" applyBorder="1" applyAlignment="1">
      <alignment horizontal="center" vertical="center" wrapText="1"/>
    </xf>
    <xf numFmtId="164" fontId="19" fillId="7" borderId="1" xfId="2" applyNumberFormat="1" applyFont="1" applyFill="1" applyBorder="1" applyAlignment="1">
      <alignment horizontal="right" vertical="center" wrapText="1" indent="1"/>
    </xf>
    <xf numFmtId="164" fontId="19" fillId="7" borderId="13" xfId="0" applyNumberFormat="1" applyFont="1" applyFill="1" applyBorder="1" applyAlignment="1">
      <alignment horizontal="center" vertical="center"/>
    </xf>
    <xf numFmtId="0" fontId="19" fillId="7" borderId="12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/>
    </xf>
    <xf numFmtId="164" fontId="19" fillId="7" borderId="7" xfId="2" applyNumberFormat="1" applyFont="1" applyFill="1" applyBorder="1" applyAlignment="1">
      <alignment horizontal="right" vertical="center" wrapText="1" indent="2"/>
    </xf>
    <xf numFmtId="164" fontId="19" fillId="7" borderId="13" xfId="0" applyNumberFormat="1" applyFont="1" applyFill="1" applyBorder="1" applyAlignment="1">
      <alignment horizontal="right" vertical="center" wrapText="1" indent="3"/>
    </xf>
    <xf numFmtId="164" fontId="19" fillId="7" borderId="7" xfId="0" applyNumberFormat="1" applyFont="1" applyFill="1" applyBorder="1" applyAlignment="1">
      <alignment horizontal="right" vertical="center" wrapText="1" indent="3"/>
    </xf>
    <xf numFmtId="166" fontId="19" fillId="7" borderId="2" xfId="0" applyNumberFormat="1" applyFont="1" applyFill="1" applyBorder="1" applyAlignment="1">
      <alignment horizontal="right" vertical="center" wrapText="1" indent="3"/>
    </xf>
    <xf numFmtId="164" fontId="19" fillId="7" borderId="7" xfId="0" applyNumberFormat="1" applyFont="1" applyFill="1" applyBorder="1" applyAlignment="1">
      <alignment horizontal="center" vertical="center" wrapText="1"/>
    </xf>
    <xf numFmtId="164" fontId="19" fillId="7" borderId="1" xfId="0" applyNumberFormat="1" applyFont="1" applyFill="1" applyBorder="1" applyAlignment="1">
      <alignment horizontal="right" vertical="center" wrapText="1" indent="12"/>
    </xf>
    <xf numFmtId="164" fontId="19" fillId="7" borderId="1" xfId="0" applyNumberFormat="1" applyFont="1" applyFill="1" applyBorder="1" applyAlignment="1">
      <alignment horizontal="center" vertical="center" wrapText="1"/>
    </xf>
    <xf numFmtId="164" fontId="19" fillId="7" borderId="14" xfId="0" applyNumberFormat="1" applyFont="1" applyFill="1" applyBorder="1" applyAlignment="1">
      <alignment horizontal="center" vertical="center" wrapText="1"/>
    </xf>
    <xf numFmtId="3" fontId="19" fillId="7" borderId="1" xfId="0" applyNumberFormat="1" applyFont="1" applyFill="1" applyBorder="1" applyAlignment="1">
      <alignment horizontal="center" vertical="center"/>
    </xf>
    <xf numFmtId="164" fontId="19" fillId="7" borderId="1" xfId="0" applyNumberFormat="1" applyFont="1" applyFill="1" applyBorder="1" applyAlignment="1">
      <alignment horizontal="right" vertical="center" wrapText="1" indent="6"/>
    </xf>
    <xf numFmtId="0" fontId="32" fillId="0" borderId="0" xfId="0" applyFont="1" applyFill="1" applyAlignment="1">
      <alignment vertical="center" wrapText="1"/>
    </xf>
    <xf numFmtId="164" fontId="35" fillId="0" borderId="0" xfId="0" applyNumberFormat="1" applyFont="1" applyAlignment="1">
      <alignment horizontal="left" vertical="center" wrapText="1" indent="4"/>
    </xf>
    <xf numFmtId="49" fontId="17" fillId="0" borderId="0" xfId="0" applyNumberFormat="1" applyFont="1" applyAlignment="1">
      <alignment horizontal="justify" vertical="center" wrapText="1"/>
    </xf>
    <xf numFmtId="0" fontId="32" fillId="0" borderId="0" xfId="0" applyFont="1" applyFill="1" applyAlignment="1">
      <alignment horizontal="center" vertical="center" wrapText="1"/>
    </xf>
    <xf numFmtId="49" fontId="17" fillId="0" borderId="0" xfId="0" applyNumberFormat="1" applyFont="1" applyAlignment="1">
      <alignment horizontal="justify" vertical="center" wrapText="1"/>
    </xf>
    <xf numFmtId="164" fontId="35" fillId="0" borderId="0" xfId="0" applyNumberFormat="1" applyFont="1" applyAlignment="1">
      <alignment horizontal="left" indent="1"/>
    </xf>
    <xf numFmtId="164" fontId="35" fillId="0" borderId="0" xfId="0" applyNumberFormat="1" applyFont="1" applyAlignment="1">
      <alignment horizontal="left" vertical="center" indent="1"/>
    </xf>
    <xf numFmtId="164" fontId="23" fillId="0" borderId="0" xfId="0" applyNumberFormat="1" applyFont="1" applyFill="1" applyAlignment="1">
      <alignment vertical="center"/>
    </xf>
    <xf numFmtId="167" fontId="23" fillId="0" borderId="0" xfId="0" applyNumberFormat="1" applyFont="1" applyFill="1" applyAlignment="1">
      <alignment vertical="center"/>
    </xf>
    <xf numFmtId="10" fontId="23" fillId="0" borderId="0" xfId="1" applyNumberFormat="1" applyFont="1" applyFill="1" applyAlignment="1">
      <alignment vertical="center"/>
    </xf>
    <xf numFmtId="167" fontId="27" fillId="0" borderId="0" xfId="1" applyNumberFormat="1" applyFont="1" applyFill="1" applyBorder="1" applyAlignment="1">
      <alignment horizontal="left" vertical="center"/>
    </xf>
    <xf numFmtId="0" fontId="22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164" fontId="19" fillId="7" borderId="11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164" fontId="27" fillId="0" borderId="10" xfId="0" applyNumberFormat="1" applyFont="1" applyBorder="1" applyAlignment="1">
      <alignment horizontal="center" vertical="center"/>
    </xf>
    <xf numFmtId="164" fontId="19" fillId="7" borderId="11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49" fontId="22" fillId="0" borderId="0" xfId="0" applyNumberFormat="1" applyFont="1" applyBorder="1" applyAlignment="1">
      <alignment horizontal="center" vertical="top"/>
    </xf>
    <xf numFmtId="0" fontId="22" fillId="0" borderId="0" xfId="0" applyFont="1" applyBorder="1" applyAlignment="1">
      <alignment vertical="center"/>
    </xf>
    <xf numFmtId="164" fontId="22" fillId="0" borderId="0" xfId="0" applyNumberFormat="1" applyFont="1" applyBorder="1" applyAlignment="1">
      <alignment horizontal="center" vertical="center"/>
    </xf>
    <xf numFmtId="49" fontId="43" fillId="7" borderId="13" xfId="0" applyNumberFormat="1" applyFont="1" applyFill="1" applyBorder="1" applyAlignment="1">
      <alignment horizontal="center" vertical="center" wrapText="1"/>
    </xf>
    <xf numFmtId="164" fontId="21" fillId="0" borderId="0" xfId="5" applyNumberFormat="1" applyFont="1" applyFill="1" applyBorder="1" applyAlignment="1">
      <alignment horizontal="left" vertical="center" wrapText="1"/>
    </xf>
    <xf numFmtId="164" fontId="40" fillId="0" borderId="14" xfId="5" applyNumberFormat="1" applyFont="1" applyFill="1" applyBorder="1" applyAlignment="1">
      <alignment horizontal="left" vertical="center" wrapText="1"/>
    </xf>
    <xf numFmtId="164" fontId="21" fillId="6" borderId="0" xfId="5" applyNumberFormat="1" applyFont="1" applyFill="1" applyBorder="1" applyAlignment="1">
      <alignment horizontal="left" vertical="center" wrapText="1"/>
    </xf>
    <xf numFmtId="164" fontId="40" fillId="6" borderId="3" xfId="5" applyNumberFormat="1" applyFont="1" applyFill="1" applyBorder="1" applyAlignment="1">
      <alignment horizontal="left" vertical="center" wrapText="1"/>
    </xf>
    <xf numFmtId="164" fontId="19" fillId="7" borderId="7" xfId="5" applyNumberFormat="1" applyFont="1" applyFill="1" applyBorder="1" applyAlignment="1">
      <alignment horizontal="left" vertical="center" wrapText="1"/>
    </xf>
    <xf numFmtId="164" fontId="19" fillId="7" borderId="1" xfId="5" applyNumberFormat="1" applyFont="1" applyFill="1" applyBorder="1" applyAlignment="1">
      <alignment horizontal="left" vertical="center" wrapText="1"/>
    </xf>
    <xf numFmtId="0" fontId="32" fillId="0" borderId="0" xfId="0" applyFont="1" applyFill="1" applyAlignment="1">
      <alignment horizontal="center" vertical="center" wrapText="1"/>
    </xf>
    <xf numFmtId="164" fontId="42" fillId="0" borderId="0" xfId="0" applyNumberFormat="1" applyFont="1" applyAlignment="1">
      <alignment horizontal="left" vertical="center" wrapText="1" indent="1"/>
    </xf>
    <xf numFmtId="164" fontId="27" fillId="0" borderId="10" xfId="0" applyNumberFormat="1" applyFont="1" applyBorder="1" applyAlignment="1">
      <alignment vertical="center"/>
    </xf>
    <xf numFmtId="0" fontId="32" fillId="0" borderId="0" xfId="0" applyFont="1" applyFill="1" applyAlignment="1">
      <alignment horizontal="center" vertical="center" wrapText="1"/>
    </xf>
    <xf numFmtId="164" fontId="20" fillId="6" borderId="10" xfId="0" applyNumberFormat="1" applyFont="1" applyFill="1" applyBorder="1" applyAlignment="1">
      <alignment horizontal="right" vertical="center" wrapText="1" indent="4"/>
    </xf>
    <xf numFmtId="164" fontId="20" fillId="6" borderId="0" xfId="0" applyNumberFormat="1" applyFont="1" applyFill="1" applyBorder="1" applyAlignment="1">
      <alignment horizontal="right" vertical="center" wrapText="1" indent="4"/>
    </xf>
    <xf numFmtId="164" fontId="38" fillId="6" borderId="3" xfId="0" applyNumberFormat="1" applyFont="1" applyFill="1" applyBorder="1" applyAlignment="1">
      <alignment horizontal="right" vertical="center" wrapText="1" indent="4"/>
    </xf>
    <xf numFmtId="164" fontId="20" fillId="6" borderId="10" xfId="0" applyNumberFormat="1" applyFont="1" applyFill="1" applyBorder="1" applyAlignment="1">
      <alignment horizontal="left" vertical="center" indent="1"/>
    </xf>
    <xf numFmtId="164" fontId="20" fillId="6" borderId="3" xfId="0" applyNumberFormat="1" applyFont="1" applyFill="1" applyBorder="1" applyAlignment="1">
      <alignment horizontal="right" vertical="center" wrapText="1" indent="12"/>
    </xf>
    <xf numFmtId="0" fontId="27" fillId="0" borderId="10" xfId="0" applyFont="1" applyBorder="1" applyAlignment="1">
      <alignment vertical="center"/>
    </xf>
    <xf numFmtId="164" fontId="20" fillId="0" borderId="3" xfId="0" applyNumberFormat="1" applyFont="1" applyFill="1" applyBorder="1" applyAlignment="1">
      <alignment horizontal="left" vertical="center" indent="1"/>
    </xf>
    <xf numFmtId="164" fontId="20" fillId="0" borderId="10" xfId="0" applyNumberFormat="1" applyFont="1" applyFill="1" applyBorder="1" applyAlignment="1">
      <alignment horizontal="right" vertical="center" wrapText="1" indent="4"/>
    </xf>
    <xf numFmtId="164" fontId="20" fillId="0" borderId="0" xfId="0" applyNumberFormat="1" applyFont="1" applyFill="1" applyBorder="1" applyAlignment="1">
      <alignment horizontal="right" vertical="center" wrapText="1" indent="4"/>
    </xf>
    <xf numFmtId="164" fontId="38" fillId="0" borderId="3" xfId="0" applyNumberFormat="1" applyFont="1" applyFill="1" applyBorder="1" applyAlignment="1">
      <alignment horizontal="right" vertical="center" wrapText="1" indent="4"/>
    </xf>
    <xf numFmtId="164" fontId="20" fillId="0" borderId="10" xfId="0" applyNumberFormat="1" applyFont="1" applyFill="1" applyBorder="1" applyAlignment="1">
      <alignment horizontal="left" vertical="center" indent="1"/>
    </xf>
    <xf numFmtId="164" fontId="20" fillId="0" borderId="3" xfId="0" applyNumberFormat="1" applyFont="1" applyFill="1" applyBorder="1" applyAlignment="1">
      <alignment horizontal="right" vertical="center" wrapText="1" indent="12"/>
    </xf>
    <xf numFmtId="49" fontId="35" fillId="0" borderId="0" xfId="0" applyNumberFormat="1" applyFont="1" applyAlignment="1">
      <alignment horizontal="left" vertical="center" wrapText="1" indent="9"/>
    </xf>
    <xf numFmtId="49" fontId="35" fillId="0" borderId="0" xfId="0" applyNumberFormat="1" applyFont="1" applyAlignment="1">
      <alignment horizontal="left" wrapText="1" indent="9"/>
    </xf>
    <xf numFmtId="164" fontId="19" fillId="7" borderId="11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0" fontId="27" fillId="0" borderId="0" xfId="8" applyFont="1" applyAlignment="1">
      <alignment vertical="center"/>
    </xf>
    <xf numFmtId="0" fontId="23" fillId="0" borderId="0" xfId="8" applyFont="1" applyAlignment="1">
      <alignment vertical="center"/>
    </xf>
    <xf numFmtId="0" fontId="18" fillId="0" borderId="0" xfId="8" applyFont="1" applyFill="1" applyAlignment="1">
      <alignment vertical="center"/>
    </xf>
    <xf numFmtId="164" fontId="19" fillId="7" borderId="1" xfId="8" applyNumberFormat="1" applyFont="1" applyFill="1" applyBorder="1" applyAlignment="1">
      <alignment horizontal="right" vertical="center" wrapText="1" indent="3"/>
    </xf>
    <xf numFmtId="164" fontId="19" fillId="7" borderId="7" xfId="8" applyNumberFormat="1" applyFont="1" applyFill="1" applyBorder="1" applyAlignment="1">
      <alignment horizontal="right" vertical="center" wrapText="1" indent="4"/>
    </xf>
    <xf numFmtId="164" fontId="19" fillId="7" borderId="13" xfId="8" applyNumberFormat="1" applyFont="1" applyFill="1" applyBorder="1" applyAlignment="1">
      <alignment horizontal="right" vertical="center" wrapText="1" indent="4"/>
    </xf>
    <xf numFmtId="3" fontId="19" fillId="7" borderId="1" xfId="8" applyNumberFormat="1" applyFont="1" applyFill="1" applyBorder="1" applyAlignment="1">
      <alignment horizontal="center" vertical="center"/>
    </xf>
    <xf numFmtId="164" fontId="38" fillId="0" borderId="14" xfId="8" applyNumberFormat="1" applyFont="1" applyFill="1" applyBorder="1" applyAlignment="1">
      <alignment horizontal="right" vertical="center" wrapText="1" indent="3"/>
    </xf>
    <xf numFmtId="164" fontId="20" fillId="0" borderId="9" xfId="8" applyNumberFormat="1" applyFont="1" applyFill="1" applyBorder="1" applyAlignment="1">
      <alignment horizontal="right" vertical="center" wrapText="1" indent="4"/>
    </xf>
    <xf numFmtId="164" fontId="20" fillId="0" borderId="8" xfId="8" applyNumberFormat="1" applyFont="1" applyFill="1" applyBorder="1" applyAlignment="1">
      <alignment horizontal="right" vertical="center" wrapText="1" indent="4"/>
    </xf>
    <xf numFmtId="49" fontId="44" fillId="0" borderId="10" xfId="6" applyNumberFormat="1" applyFont="1" applyFill="1" applyBorder="1" applyAlignment="1">
      <alignment horizontal="left" vertical="center" wrapText="1" indent="1"/>
    </xf>
    <xf numFmtId="0" fontId="24" fillId="0" borderId="0" xfId="8" applyFont="1" applyAlignment="1">
      <alignment vertical="center"/>
    </xf>
    <xf numFmtId="164" fontId="19" fillId="7" borderId="8" xfId="8" applyNumberFormat="1" applyFont="1" applyFill="1" applyBorder="1" applyAlignment="1">
      <alignment horizontal="center" vertical="center" wrapText="1"/>
    </xf>
    <xf numFmtId="49" fontId="22" fillId="0" borderId="0" xfId="8" quotePrefix="1" applyNumberFormat="1" applyFont="1" applyBorder="1" applyAlignment="1">
      <alignment horizontal="center" vertical="top" wrapText="1"/>
    </xf>
    <xf numFmtId="0" fontId="30" fillId="0" borderId="0" xfId="8" applyFont="1" applyAlignment="1">
      <alignment vertical="center"/>
    </xf>
    <xf numFmtId="0" fontId="22" fillId="0" borderId="0" xfId="8" applyFont="1" applyAlignment="1">
      <alignment vertical="center"/>
    </xf>
    <xf numFmtId="0" fontId="29" fillId="0" borderId="0" xfId="8" applyFont="1" applyAlignment="1">
      <alignment vertical="center"/>
    </xf>
    <xf numFmtId="164" fontId="46" fillId="0" borderId="0" xfId="0" applyNumberFormat="1" applyFont="1" applyAlignment="1">
      <alignment horizontal="center" vertical="center"/>
    </xf>
    <xf numFmtId="164" fontId="47" fillId="0" borderId="0" xfId="0" applyNumberFormat="1" applyFont="1" applyAlignment="1">
      <alignment vertical="center"/>
    </xf>
    <xf numFmtId="164" fontId="45" fillId="0" borderId="0" xfId="0" applyNumberFormat="1" applyFont="1" applyAlignment="1">
      <alignment horizontal="left" vertical="center"/>
    </xf>
    <xf numFmtId="164" fontId="45" fillId="0" borderId="0" xfId="0" applyNumberFormat="1" applyFont="1" applyAlignment="1">
      <alignment vertical="center"/>
    </xf>
    <xf numFmtId="164" fontId="48" fillId="0" borderId="0" xfId="0" applyNumberFormat="1" applyFont="1" applyAlignment="1">
      <alignment vertical="center"/>
    </xf>
    <xf numFmtId="164" fontId="46" fillId="0" borderId="0" xfId="0" applyNumberFormat="1" applyFont="1" applyAlignment="1">
      <alignment horizontal="center" vertical="center" wrapText="1"/>
    </xf>
    <xf numFmtId="49" fontId="46" fillId="0" borderId="0" xfId="0" quotePrefix="1" applyNumberFormat="1" applyFont="1" applyBorder="1" applyAlignment="1">
      <alignment horizontal="center" vertical="center" wrapText="1"/>
    </xf>
    <xf numFmtId="164" fontId="50" fillId="0" borderId="14" xfId="0" applyNumberFormat="1" applyFont="1" applyBorder="1" applyAlignment="1">
      <alignment horizontal="left" vertical="center"/>
    </xf>
    <xf numFmtId="164" fontId="49" fillId="7" borderId="1" xfId="0" applyNumberFormat="1" applyFont="1" applyFill="1" applyBorder="1" applyAlignment="1">
      <alignment horizontal="center" vertical="center"/>
    </xf>
    <xf numFmtId="164" fontId="50" fillId="0" borderId="3" xfId="0" applyNumberFormat="1" applyFont="1" applyBorder="1" applyAlignment="1">
      <alignment horizontal="left" vertical="center"/>
    </xf>
    <xf numFmtId="49" fontId="51" fillId="0" borderId="8" xfId="0" applyNumberFormat="1" applyFont="1" applyBorder="1" applyAlignment="1">
      <alignment horizontal="left" vertical="center" wrapText="1" indent="1"/>
    </xf>
    <xf numFmtId="164" fontId="52" fillId="0" borderId="8" xfId="2" applyNumberFormat="1" applyFont="1" applyFill="1" applyBorder="1" applyAlignment="1">
      <alignment horizontal="center" vertical="center" wrapText="1"/>
    </xf>
    <xf numFmtId="164" fontId="52" fillId="0" borderId="17" xfId="2" applyNumberFormat="1" applyFont="1" applyFill="1" applyBorder="1" applyAlignment="1">
      <alignment horizontal="center" vertical="center" wrapText="1"/>
    </xf>
    <xf numFmtId="164" fontId="53" fillId="0" borderId="3" xfId="2" applyNumberFormat="1" applyFont="1" applyFill="1" applyBorder="1" applyAlignment="1">
      <alignment horizontal="right" vertical="center" wrapText="1" indent="1"/>
    </xf>
    <xf numFmtId="49" fontId="51" fillId="6" borderId="10" xfId="0" applyNumberFormat="1" applyFont="1" applyFill="1" applyBorder="1" applyAlignment="1">
      <alignment horizontal="left" vertical="center" wrapText="1" indent="1"/>
    </xf>
    <xf numFmtId="164" fontId="52" fillId="6" borderId="10" xfId="2" applyNumberFormat="1" applyFont="1" applyFill="1" applyBorder="1" applyAlignment="1">
      <alignment horizontal="center" vertical="center" wrapText="1"/>
    </xf>
    <xf numFmtId="164" fontId="52" fillId="6" borderId="0" xfId="2" applyNumberFormat="1" applyFont="1" applyFill="1" applyBorder="1" applyAlignment="1">
      <alignment horizontal="center" vertical="center" wrapText="1"/>
    </xf>
    <xf numFmtId="164" fontId="53" fillId="6" borderId="3" xfId="2" applyNumberFormat="1" applyFont="1" applyFill="1" applyBorder="1" applyAlignment="1">
      <alignment horizontal="right" vertical="center" wrapText="1" indent="1"/>
    </xf>
    <xf numFmtId="49" fontId="51" fillId="0" borderId="10" xfId="0" applyNumberFormat="1" applyFont="1" applyBorder="1" applyAlignment="1">
      <alignment horizontal="left" vertical="center" wrapText="1" indent="1"/>
    </xf>
    <xf numFmtId="164" fontId="52" fillId="0" borderId="10" xfId="2" applyNumberFormat="1" applyFont="1" applyFill="1" applyBorder="1" applyAlignment="1">
      <alignment horizontal="center" vertical="center" wrapText="1"/>
    </xf>
    <xf numFmtId="164" fontId="52" fillId="0" borderId="0" xfId="2" applyNumberFormat="1" applyFont="1" applyFill="1" applyBorder="1" applyAlignment="1">
      <alignment horizontal="center" vertical="center" wrapText="1"/>
    </xf>
    <xf numFmtId="164" fontId="50" fillId="0" borderId="3" xfId="0" applyNumberFormat="1" applyFont="1" applyFill="1" applyBorder="1" applyAlignment="1">
      <alignment horizontal="left" vertical="center"/>
    </xf>
    <xf numFmtId="164" fontId="47" fillId="0" borderId="0" xfId="0" applyNumberFormat="1" applyFont="1" applyBorder="1" applyAlignment="1">
      <alignment vertical="center"/>
    </xf>
    <xf numFmtId="164" fontId="50" fillId="0" borderId="0" xfId="0" applyNumberFormat="1" applyFont="1" applyBorder="1" applyAlignment="1">
      <alignment horizontal="left" vertical="center"/>
    </xf>
    <xf numFmtId="164" fontId="49" fillId="7" borderId="13" xfId="2" applyNumberFormat="1" applyFont="1" applyFill="1" applyBorder="1" applyAlignment="1">
      <alignment horizontal="center" vertical="center" wrapText="1"/>
    </xf>
    <xf numFmtId="164" fontId="49" fillId="7" borderId="7" xfId="2" applyNumberFormat="1" applyFont="1" applyFill="1" applyBorder="1" applyAlignment="1">
      <alignment horizontal="center" vertical="center" wrapText="1"/>
    </xf>
    <xf numFmtId="164" fontId="49" fillId="7" borderId="1" xfId="2" applyNumberFormat="1" applyFont="1" applyFill="1" applyBorder="1" applyAlignment="1">
      <alignment horizontal="right" vertical="center" wrapText="1" indent="1"/>
    </xf>
    <xf numFmtId="49" fontId="54" fillId="0" borderId="0" xfId="0" applyNumberFormat="1" applyFont="1" applyBorder="1" applyAlignment="1">
      <alignment horizontal="left" vertical="center"/>
    </xf>
    <xf numFmtId="49" fontId="54" fillId="0" borderId="0" xfId="0" applyNumberFormat="1" applyFont="1" applyBorder="1" applyAlignment="1">
      <alignment horizontal="justify" vertical="center" wrapText="1"/>
    </xf>
    <xf numFmtId="0" fontId="54" fillId="0" borderId="0" xfId="0" applyFont="1" applyFill="1" applyAlignment="1">
      <alignment vertical="center"/>
    </xf>
    <xf numFmtId="0" fontId="55" fillId="0" borderId="0" xfId="0" applyFont="1" applyFill="1" applyAlignment="1">
      <alignment vertical="center"/>
    </xf>
    <xf numFmtId="164" fontId="47" fillId="0" borderId="0" xfId="0" applyNumberFormat="1" applyFont="1" applyAlignment="1"/>
    <xf numFmtId="0" fontId="55" fillId="0" borderId="0" xfId="0" applyFont="1" applyFill="1" applyAlignment="1">
      <alignment horizontal="center" vertical="center"/>
    </xf>
    <xf numFmtId="164" fontId="57" fillId="0" borderId="0" xfId="0" applyNumberFormat="1" applyFont="1" applyAlignment="1"/>
    <xf numFmtId="164" fontId="57" fillId="0" borderId="0" xfId="0" applyNumberFormat="1" applyFont="1" applyAlignment="1">
      <alignment vertical="center"/>
    </xf>
    <xf numFmtId="164" fontId="50" fillId="0" borderId="0" xfId="0" applyNumberFormat="1" applyFont="1" applyAlignment="1">
      <alignment vertical="center"/>
    </xf>
    <xf numFmtId="164" fontId="46" fillId="0" borderId="0" xfId="0" applyNumberFormat="1" applyFont="1" applyAlignment="1">
      <alignment vertical="center"/>
    </xf>
    <xf numFmtId="164" fontId="47" fillId="0" borderId="0" xfId="0" applyNumberFormat="1" applyFont="1" applyBorder="1" applyAlignment="1">
      <alignment horizontal="left" vertical="center"/>
    </xf>
    <xf numFmtId="164" fontId="58" fillId="2" borderId="0" xfId="0" applyNumberFormat="1" applyFont="1" applyFill="1" applyBorder="1" applyAlignment="1">
      <alignment horizontal="left" vertical="center"/>
    </xf>
    <xf numFmtId="164" fontId="47" fillId="0" borderId="0" xfId="0" applyNumberFormat="1" applyFont="1" applyBorder="1" applyAlignment="1">
      <alignment horizontal="center" vertical="center"/>
    </xf>
    <xf numFmtId="164" fontId="47" fillId="0" borderId="0" xfId="0" applyNumberFormat="1" applyFont="1" applyAlignment="1">
      <alignment horizontal="left" vertical="center"/>
    </xf>
    <xf numFmtId="164" fontId="58" fillId="2" borderId="0" xfId="0" applyNumberFormat="1" applyFont="1" applyFill="1" applyBorder="1" applyAlignment="1">
      <alignment horizontal="center" vertical="center"/>
    </xf>
    <xf numFmtId="164" fontId="38" fillId="0" borderId="3" xfId="0" applyNumberFormat="1" applyFont="1" applyBorder="1" applyAlignment="1">
      <alignment horizontal="right" vertical="center" wrapText="1" indent="6"/>
    </xf>
    <xf numFmtId="0" fontId="60" fillId="0" borderId="0" xfId="0" applyFont="1" applyAlignment="1">
      <alignment vertical="center"/>
    </xf>
    <xf numFmtId="0" fontId="60" fillId="0" borderId="0" xfId="0" applyFont="1" applyAlignment="1">
      <alignment vertical="top"/>
    </xf>
    <xf numFmtId="0" fontId="59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62" fillId="0" borderId="0" xfId="0" applyFont="1" applyFill="1" applyAlignment="1">
      <alignment vertical="center"/>
    </xf>
    <xf numFmtId="0" fontId="63" fillId="0" borderId="0" xfId="0" applyFont="1" applyAlignment="1">
      <alignment vertical="center"/>
    </xf>
    <xf numFmtId="0" fontId="65" fillId="7" borderId="12" xfId="0" applyFont="1" applyFill="1" applyBorder="1" applyAlignment="1">
      <alignment horizontal="center" vertical="center" wrapText="1"/>
    </xf>
    <xf numFmtId="49" fontId="66" fillId="0" borderId="8" xfId="0" applyNumberFormat="1" applyFont="1" applyBorder="1" applyAlignment="1">
      <alignment horizontal="left" vertical="center" wrapText="1" indent="1"/>
    </xf>
    <xf numFmtId="164" fontId="67" fillId="0" borderId="8" xfId="2" applyNumberFormat="1" applyFont="1" applyFill="1" applyBorder="1" applyAlignment="1">
      <alignment horizontal="right" vertical="center" wrapText="1" indent="2"/>
    </xf>
    <xf numFmtId="164" fontId="67" fillId="0" borderId="17" xfId="2" applyNumberFormat="1" applyFont="1" applyFill="1" applyBorder="1" applyAlignment="1">
      <alignment horizontal="right" vertical="center" wrapText="1" indent="2"/>
    </xf>
    <xf numFmtId="164" fontId="68" fillId="0" borderId="14" xfId="2" applyNumberFormat="1" applyFont="1" applyFill="1" applyBorder="1" applyAlignment="1">
      <alignment horizontal="right" vertical="center" wrapText="1" indent="1"/>
    </xf>
    <xf numFmtId="0" fontId="60" fillId="0" borderId="0" xfId="0" applyFont="1" applyFill="1" applyAlignment="1">
      <alignment vertical="center"/>
    </xf>
    <xf numFmtId="49" fontId="66" fillId="6" borderId="10" xfId="0" applyNumberFormat="1" applyFont="1" applyFill="1" applyBorder="1" applyAlignment="1">
      <alignment horizontal="left" vertical="center" wrapText="1" indent="1"/>
    </xf>
    <xf numFmtId="164" fontId="67" fillId="6" borderId="10" xfId="2" applyNumberFormat="1" applyFont="1" applyFill="1" applyBorder="1" applyAlignment="1">
      <alignment horizontal="right" vertical="center" wrapText="1" indent="2"/>
    </xf>
    <xf numFmtId="164" fontId="67" fillId="6" borderId="0" xfId="2" applyNumberFormat="1" applyFont="1" applyFill="1" applyBorder="1" applyAlignment="1">
      <alignment horizontal="right" vertical="center" wrapText="1" indent="2"/>
    </xf>
    <xf numFmtId="164" fontId="68" fillId="6" borderId="3" xfId="2" applyNumberFormat="1" applyFont="1" applyFill="1" applyBorder="1" applyAlignment="1">
      <alignment horizontal="right" vertical="center" wrapText="1" indent="1"/>
    </xf>
    <xf numFmtId="49" fontId="66" fillId="0" borderId="10" xfId="0" applyNumberFormat="1" applyFont="1" applyBorder="1" applyAlignment="1">
      <alignment horizontal="left" vertical="center" wrapText="1" indent="1"/>
    </xf>
    <xf numFmtId="164" fontId="67" fillId="0" borderId="10" xfId="2" applyNumberFormat="1" applyFont="1" applyFill="1" applyBorder="1" applyAlignment="1">
      <alignment horizontal="right" vertical="center" wrapText="1" indent="2"/>
    </xf>
    <xf numFmtId="164" fontId="67" fillId="0" borderId="0" xfId="2" applyNumberFormat="1" applyFont="1" applyFill="1" applyBorder="1" applyAlignment="1">
      <alignment horizontal="right" vertical="center" wrapText="1" indent="2"/>
    </xf>
    <xf numFmtId="164" fontId="68" fillId="0" borderId="3" xfId="2" applyNumberFormat="1" applyFont="1" applyFill="1" applyBorder="1" applyAlignment="1">
      <alignment horizontal="right" vertical="center" wrapText="1" indent="1"/>
    </xf>
    <xf numFmtId="0" fontId="62" fillId="0" borderId="0" xfId="0" applyFont="1" applyAlignment="1">
      <alignment vertical="center"/>
    </xf>
    <xf numFmtId="0" fontId="62" fillId="0" borderId="0" xfId="0" applyFont="1" applyAlignment="1">
      <alignment vertical="top"/>
    </xf>
    <xf numFmtId="0" fontId="65" fillId="7" borderId="1" xfId="0" applyFont="1" applyFill="1" applyBorder="1" applyAlignment="1">
      <alignment horizontal="center" vertical="center"/>
    </xf>
    <xf numFmtId="164" fontId="65" fillId="7" borderId="13" xfId="2" applyNumberFormat="1" applyFont="1" applyFill="1" applyBorder="1" applyAlignment="1">
      <alignment horizontal="right" vertical="center" wrapText="1" indent="2"/>
    </xf>
    <xf numFmtId="164" fontId="65" fillId="7" borderId="7" xfId="2" applyNumberFormat="1" applyFont="1" applyFill="1" applyBorder="1" applyAlignment="1">
      <alignment horizontal="right" vertical="center" wrapText="1" indent="2"/>
    </xf>
    <xf numFmtId="164" fontId="65" fillId="7" borderId="1" xfId="2" applyNumberFormat="1" applyFont="1" applyFill="1" applyBorder="1" applyAlignment="1">
      <alignment horizontal="right" vertical="center" wrapText="1" indent="1"/>
    </xf>
    <xf numFmtId="49" fontId="69" fillId="0" borderId="0" xfId="0" applyNumberFormat="1" applyFont="1" applyBorder="1" applyAlignment="1">
      <alignment horizontal="left" vertical="center" wrapText="1"/>
    </xf>
    <xf numFmtId="0" fontId="70" fillId="0" borderId="0" xfId="0" applyFont="1" applyAlignment="1">
      <alignment vertical="center"/>
    </xf>
    <xf numFmtId="3" fontId="62" fillId="0" borderId="14" xfId="0" applyNumberFormat="1" applyFont="1" applyFill="1" applyBorder="1" applyAlignment="1">
      <alignment horizontal="left" vertical="top"/>
    </xf>
    <xf numFmtId="164" fontId="62" fillId="0" borderId="8" xfId="0" applyNumberFormat="1" applyFont="1" applyFill="1" applyBorder="1" applyAlignment="1">
      <alignment horizontal="center" vertical="center"/>
    </xf>
    <xf numFmtId="3" fontId="62" fillId="0" borderId="3" xfId="0" applyNumberFormat="1" applyFont="1" applyFill="1" applyBorder="1" applyAlignment="1">
      <alignment horizontal="left" vertical="top"/>
    </xf>
    <xf numFmtId="164" fontId="62" fillId="0" borderId="10" xfId="0" applyNumberFormat="1" applyFont="1" applyFill="1" applyBorder="1" applyAlignment="1">
      <alignment horizontal="center" vertical="center"/>
    </xf>
    <xf numFmtId="10" fontId="62" fillId="0" borderId="0" xfId="3" applyNumberFormat="1" applyFont="1" applyFill="1" applyAlignment="1">
      <alignment vertical="center"/>
    </xf>
    <xf numFmtId="0" fontId="69" fillId="0" borderId="0" xfId="0" applyFont="1" applyFill="1" applyAlignment="1">
      <alignment vertical="center"/>
    </xf>
    <xf numFmtId="0" fontId="62" fillId="0" borderId="0" xfId="0" applyFont="1" applyFill="1" applyAlignment="1">
      <alignment vertical="top"/>
    </xf>
    <xf numFmtId="164" fontId="62" fillId="0" borderId="0" xfId="0" applyNumberFormat="1" applyFont="1" applyFill="1" applyAlignment="1">
      <alignment vertical="center"/>
    </xf>
    <xf numFmtId="3" fontId="62" fillId="0" borderId="0" xfId="0" applyNumberFormat="1" applyFont="1" applyFill="1" applyBorder="1" applyAlignment="1">
      <alignment horizontal="left" vertical="top"/>
    </xf>
    <xf numFmtId="164" fontId="62" fillId="0" borderId="0" xfId="0" applyNumberFormat="1" applyFont="1" applyFill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164" fontId="60" fillId="0" borderId="0" xfId="0" applyNumberFormat="1" applyFont="1" applyAlignment="1">
      <alignment vertical="center"/>
    </xf>
    <xf numFmtId="164" fontId="19" fillId="7" borderId="11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164" fontId="19" fillId="7" borderId="11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0" fontId="60" fillId="0" borderId="0" xfId="0" applyFont="1" applyBorder="1" applyAlignment="1">
      <alignment vertical="top"/>
    </xf>
    <xf numFmtId="0" fontId="27" fillId="0" borderId="0" xfId="0" applyFont="1" applyBorder="1" applyAlignment="1">
      <alignment vertical="top"/>
    </xf>
    <xf numFmtId="49" fontId="25" fillId="0" borderId="0" xfId="0" quotePrefix="1" applyNumberFormat="1" applyFont="1" applyFill="1" applyBorder="1" applyAlignment="1">
      <alignment horizontal="center" vertical="center" wrapText="1"/>
    </xf>
    <xf numFmtId="164" fontId="71" fillId="0" borderId="0" xfId="0" applyNumberFormat="1" applyFont="1" applyAlignment="1">
      <alignment vertical="center"/>
    </xf>
    <xf numFmtId="49" fontId="18" fillId="0" borderId="0" xfId="7" applyNumberFormat="1" applyFont="1" applyFill="1" applyAlignment="1">
      <alignment horizontal="left" vertical="center" wrapText="1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164" fontId="19" fillId="7" borderId="14" xfId="0" applyNumberFormat="1" applyFont="1" applyFill="1" applyBorder="1" applyAlignment="1">
      <alignment horizontal="center" vertical="center" wrapText="1"/>
    </xf>
    <xf numFmtId="164" fontId="19" fillId="7" borderId="3" xfId="0" applyNumberFormat="1" applyFont="1" applyFill="1" applyBorder="1" applyAlignment="1">
      <alignment horizontal="center" vertical="center" wrapText="1"/>
    </xf>
    <xf numFmtId="0" fontId="22" fillId="0" borderId="0" xfId="0" quotePrefix="1" applyFont="1" applyFill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/>
    </xf>
    <xf numFmtId="164" fontId="19" fillId="7" borderId="11" xfId="0" applyNumberFormat="1" applyFont="1" applyFill="1" applyBorder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 wrapText="1"/>
    </xf>
    <xf numFmtId="49" fontId="22" fillId="0" borderId="0" xfId="0" quotePrefix="1" applyNumberFormat="1" applyFont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164" fontId="22" fillId="0" borderId="0" xfId="0" quotePrefix="1" applyNumberFormat="1" applyFont="1" applyAlignment="1">
      <alignment horizontal="center" vertical="center" wrapText="1"/>
    </xf>
    <xf numFmtId="49" fontId="25" fillId="0" borderId="0" xfId="0" quotePrefix="1" applyNumberFormat="1" applyFont="1" applyBorder="1" applyAlignment="1">
      <alignment horizontal="center" vertical="top" wrapText="1"/>
    </xf>
    <xf numFmtId="49" fontId="25" fillId="0" borderId="0" xfId="0" applyNumberFormat="1" applyFont="1" applyBorder="1" applyAlignment="1">
      <alignment horizontal="center" vertical="top" wrapText="1"/>
    </xf>
    <xf numFmtId="0" fontId="19" fillId="7" borderId="11" xfId="0" applyFont="1" applyFill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left" vertical="center" wrapText="1"/>
    </xf>
    <xf numFmtId="164" fontId="37" fillId="0" borderId="0" xfId="0" applyNumberFormat="1" applyFont="1" applyAlignment="1">
      <alignment horizontal="center" vertical="center"/>
    </xf>
    <xf numFmtId="164" fontId="19" fillId="7" borderId="14" xfId="0" applyNumberFormat="1" applyFont="1" applyFill="1" applyBorder="1" applyAlignment="1">
      <alignment horizontal="center" vertical="center"/>
    </xf>
    <xf numFmtId="164" fontId="19" fillId="7" borderId="11" xfId="0" applyNumberFormat="1" applyFont="1" applyFill="1" applyBorder="1" applyAlignment="1">
      <alignment horizontal="center" vertical="center"/>
    </xf>
    <xf numFmtId="164" fontId="19" fillId="7" borderId="13" xfId="0" applyNumberFormat="1" applyFont="1" applyFill="1" applyBorder="1" applyAlignment="1">
      <alignment horizontal="center" vertical="center" wrapText="1"/>
    </xf>
    <xf numFmtId="164" fontId="19" fillId="7" borderId="7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 wrapText="1"/>
    </xf>
    <xf numFmtId="49" fontId="35" fillId="0" borderId="0" xfId="0" applyNumberFormat="1" applyFont="1" applyAlignment="1">
      <alignment horizontal="left" vertical="center" wrapText="1" indent="9"/>
    </xf>
    <xf numFmtId="49" fontId="35" fillId="0" borderId="0" xfId="0" applyNumberFormat="1" applyFont="1" applyAlignment="1">
      <alignment horizontal="left" wrapText="1" indent="9"/>
    </xf>
    <xf numFmtId="164" fontId="35" fillId="0" borderId="0" xfId="0" applyNumberFormat="1" applyFont="1" applyAlignment="1">
      <alignment horizontal="left" vertical="center" wrapText="1" indent="1"/>
    </xf>
    <xf numFmtId="0" fontId="32" fillId="0" borderId="0" xfId="0" applyFont="1" applyFill="1" applyAlignment="1">
      <alignment horizontal="center" vertical="center" wrapText="1"/>
    </xf>
    <xf numFmtId="164" fontId="19" fillId="7" borderId="22" xfId="0" applyNumberFormat="1" applyFont="1" applyFill="1" applyBorder="1" applyAlignment="1">
      <alignment horizontal="center" vertical="center"/>
    </xf>
    <xf numFmtId="164" fontId="19" fillId="7" borderId="18" xfId="0" applyNumberFormat="1" applyFont="1" applyFill="1" applyBorder="1" applyAlignment="1">
      <alignment horizontal="center" vertical="center"/>
    </xf>
    <xf numFmtId="164" fontId="19" fillId="7" borderId="21" xfId="0" applyNumberFormat="1" applyFont="1" applyFill="1" applyBorder="1" applyAlignment="1">
      <alignment horizontal="center" vertical="center"/>
    </xf>
    <xf numFmtId="164" fontId="19" fillId="7" borderId="20" xfId="0" applyNumberFormat="1" applyFont="1" applyFill="1" applyBorder="1" applyAlignment="1">
      <alignment horizontal="center" vertical="center"/>
    </xf>
    <xf numFmtId="164" fontId="19" fillId="7" borderId="19" xfId="0" applyNumberFormat="1" applyFont="1" applyFill="1" applyBorder="1" applyAlignment="1">
      <alignment horizontal="center" vertical="center"/>
    </xf>
    <xf numFmtId="164" fontId="57" fillId="0" borderId="0" xfId="0" applyNumberFormat="1" applyFont="1" applyAlignment="1">
      <alignment horizontal="left" vertical="center" wrapText="1" indent="1"/>
    </xf>
    <xf numFmtId="49" fontId="57" fillId="0" borderId="0" xfId="0" applyNumberFormat="1" applyFont="1" applyAlignment="1">
      <alignment horizontal="left" vertical="center" wrapText="1" indent="9"/>
    </xf>
    <xf numFmtId="164" fontId="54" fillId="0" borderId="0" xfId="0" applyNumberFormat="1" applyFont="1" applyAlignment="1">
      <alignment horizontal="left" vertical="center" wrapText="1"/>
    </xf>
    <xf numFmtId="164" fontId="45" fillId="0" borderId="0" xfId="0" applyNumberFormat="1" applyFont="1" applyAlignment="1">
      <alignment horizontal="center" vertical="center"/>
    </xf>
    <xf numFmtId="164" fontId="45" fillId="0" borderId="0" xfId="0" applyNumberFormat="1" applyFont="1" applyAlignment="1">
      <alignment horizontal="center" vertical="center" wrapText="1"/>
    </xf>
    <xf numFmtId="49" fontId="45" fillId="0" borderId="0" xfId="0" quotePrefix="1" applyNumberFormat="1" applyFont="1" applyBorder="1" applyAlignment="1">
      <alignment horizontal="center" vertical="center" wrapText="1"/>
    </xf>
    <xf numFmtId="164" fontId="49" fillId="7" borderId="22" xfId="0" applyNumberFormat="1" applyFont="1" applyFill="1" applyBorder="1" applyAlignment="1">
      <alignment horizontal="center" vertical="center"/>
    </xf>
    <xf numFmtId="164" fontId="49" fillId="7" borderId="18" xfId="0" applyNumberFormat="1" applyFont="1" applyFill="1" applyBorder="1" applyAlignment="1">
      <alignment horizontal="center" vertical="center"/>
    </xf>
    <xf numFmtId="164" fontId="49" fillId="7" borderId="13" xfId="0" applyNumberFormat="1" applyFont="1" applyFill="1" applyBorder="1" applyAlignment="1">
      <alignment horizontal="center" vertical="center"/>
    </xf>
    <xf numFmtId="164" fontId="49" fillId="7" borderId="7" xfId="0" applyNumberFormat="1" applyFont="1" applyFill="1" applyBorder="1" applyAlignment="1">
      <alignment horizontal="center" vertical="center"/>
    </xf>
    <xf numFmtId="164" fontId="45" fillId="0" borderId="0" xfId="0" quotePrefix="1" applyNumberFormat="1" applyFont="1" applyAlignment="1">
      <alignment horizontal="center" vertical="center" wrapText="1"/>
    </xf>
    <xf numFmtId="0" fontId="56" fillId="0" borderId="0" xfId="0" applyFont="1" applyFill="1" applyAlignment="1">
      <alignment horizontal="center" vertical="center" wrapText="1"/>
    </xf>
    <xf numFmtId="49" fontId="57" fillId="0" borderId="0" xfId="0" applyNumberFormat="1" applyFont="1" applyAlignment="1">
      <alignment horizontal="left" wrapText="1" indent="9"/>
    </xf>
    <xf numFmtId="0" fontId="59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 wrapText="1"/>
    </xf>
    <xf numFmtId="0" fontId="59" fillId="0" borderId="0" xfId="0" quotePrefix="1" applyFont="1" applyAlignment="1">
      <alignment horizontal="center" vertical="center" wrapText="1"/>
    </xf>
    <xf numFmtId="49" fontId="64" fillId="0" borderId="5" xfId="0" quotePrefix="1" applyNumberFormat="1" applyFont="1" applyBorder="1" applyAlignment="1">
      <alignment horizontal="center" vertical="top" wrapText="1"/>
    </xf>
    <xf numFmtId="0" fontId="65" fillId="7" borderId="14" xfId="0" applyFont="1" applyFill="1" applyBorder="1" applyAlignment="1">
      <alignment horizontal="center" vertical="center" wrapText="1"/>
    </xf>
    <xf numFmtId="0" fontId="65" fillId="7" borderId="3" xfId="0" applyFont="1" applyFill="1" applyBorder="1" applyAlignment="1">
      <alignment horizontal="center" vertical="center" wrapText="1"/>
    </xf>
    <xf numFmtId="0" fontId="65" fillId="7" borderId="13" xfId="0" applyFont="1" applyFill="1" applyBorder="1" applyAlignment="1">
      <alignment horizontal="center" vertical="center" wrapText="1"/>
    </xf>
    <xf numFmtId="0" fontId="65" fillId="7" borderId="7" xfId="0" applyFont="1" applyFill="1" applyBorder="1" applyAlignment="1">
      <alignment horizontal="center" vertical="center" wrapText="1"/>
    </xf>
    <xf numFmtId="0" fontId="65" fillId="7" borderId="11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9" fontId="6" fillId="0" borderId="5" xfId="0" quotePrefix="1" applyNumberFormat="1" applyFont="1" applyBorder="1" applyAlignment="1">
      <alignment horizontal="center" vertical="top" wrapText="1"/>
    </xf>
    <xf numFmtId="49" fontId="6" fillId="0" borderId="5" xfId="0" applyNumberFormat="1" applyFont="1" applyBorder="1" applyAlignment="1">
      <alignment horizontal="center" vertical="top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164" fontId="18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49" fontId="22" fillId="0" borderId="5" xfId="0" quotePrefix="1" applyNumberFormat="1" applyFont="1" applyBorder="1" applyAlignment="1">
      <alignment horizontal="center" vertical="top" wrapText="1"/>
    </xf>
    <xf numFmtId="49" fontId="22" fillId="0" borderId="5" xfId="0" applyNumberFormat="1" applyFont="1" applyBorder="1" applyAlignment="1">
      <alignment horizontal="center" vertical="top" wrapText="1"/>
    </xf>
    <xf numFmtId="0" fontId="22" fillId="0" borderId="0" xfId="0" applyFont="1" applyAlignment="1">
      <alignment horizontal="center" vertical="center"/>
    </xf>
    <xf numFmtId="0" fontId="22" fillId="0" borderId="0" xfId="0" quotePrefix="1" applyFont="1" applyAlignment="1">
      <alignment horizontal="center" vertical="center" wrapText="1"/>
    </xf>
    <xf numFmtId="49" fontId="25" fillId="0" borderId="5" xfId="0" quotePrefix="1" applyNumberFormat="1" applyFont="1" applyBorder="1" applyAlignment="1">
      <alignment horizontal="center" vertical="top" wrapText="1"/>
    </xf>
    <xf numFmtId="49" fontId="25" fillId="0" borderId="5" xfId="0" applyNumberFormat="1" applyFont="1" applyBorder="1" applyAlignment="1">
      <alignment horizontal="center" vertical="top" wrapText="1"/>
    </xf>
    <xf numFmtId="0" fontId="19" fillId="7" borderId="8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49" fontId="22" fillId="0" borderId="0" xfId="0" quotePrefix="1" applyNumberFormat="1" applyFont="1" applyBorder="1" applyAlignment="1">
      <alignment horizontal="center" vertical="top" wrapText="1"/>
    </xf>
    <xf numFmtId="164" fontId="19" fillId="7" borderId="13" xfId="0" applyNumberFormat="1" applyFont="1" applyFill="1" applyBorder="1" applyAlignment="1">
      <alignment horizontal="center" vertical="center"/>
    </xf>
    <xf numFmtId="164" fontId="19" fillId="7" borderId="7" xfId="0" applyNumberFormat="1" applyFont="1" applyFill="1" applyBorder="1" applyAlignment="1">
      <alignment horizontal="center" vertical="center"/>
    </xf>
    <xf numFmtId="49" fontId="22" fillId="0" borderId="5" xfId="0" applyNumberFormat="1" applyFont="1" applyBorder="1" applyAlignment="1">
      <alignment horizontal="center" vertical="top"/>
    </xf>
    <xf numFmtId="164" fontId="42" fillId="0" borderId="0" xfId="0" applyNumberFormat="1" applyFont="1" applyAlignment="1">
      <alignment horizontal="left" vertical="center" wrapText="1"/>
    </xf>
    <xf numFmtId="49" fontId="25" fillId="0" borderId="0" xfId="0" quotePrefix="1" applyNumberFormat="1" applyFont="1" applyBorder="1" applyAlignment="1">
      <alignment horizontal="center" vertical="center" wrapText="1"/>
    </xf>
    <xf numFmtId="49" fontId="22" fillId="0" borderId="0" xfId="0" quotePrefix="1" applyNumberFormat="1" applyFont="1" applyBorder="1" applyAlignment="1">
      <alignment horizontal="center" vertical="center" wrapText="1"/>
    </xf>
    <xf numFmtId="49" fontId="22" fillId="0" borderId="0" xfId="0" applyNumberFormat="1" applyFont="1" applyBorder="1" applyAlignment="1">
      <alignment horizontal="center" vertical="top"/>
    </xf>
    <xf numFmtId="164" fontId="22" fillId="0" borderId="0" xfId="0" applyNumberFormat="1" applyFont="1" applyBorder="1" applyAlignment="1">
      <alignment horizontal="center" vertical="center"/>
    </xf>
    <xf numFmtId="164" fontId="22" fillId="0" borderId="0" xfId="0" applyNumberFormat="1" applyFont="1" applyBorder="1" applyAlignment="1">
      <alignment horizontal="center" vertical="center" wrapText="1"/>
    </xf>
    <xf numFmtId="164" fontId="19" fillId="7" borderId="2" xfId="0" applyNumberFormat="1" applyFont="1" applyFill="1" applyBorder="1" applyAlignment="1">
      <alignment horizontal="center" vertical="center" wrapText="1"/>
    </xf>
    <xf numFmtId="0" fontId="22" fillId="0" borderId="0" xfId="8" applyFont="1" applyAlignment="1">
      <alignment horizontal="center" vertical="center"/>
    </xf>
    <xf numFmtId="0" fontId="22" fillId="0" borderId="0" xfId="8" applyFont="1" applyAlignment="1">
      <alignment horizontal="center" vertical="center" wrapText="1"/>
    </xf>
    <xf numFmtId="49" fontId="22" fillId="0" borderId="0" xfId="8" quotePrefix="1" applyNumberFormat="1" applyFont="1" applyBorder="1" applyAlignment="1">
      <alignment horizontal="center" vertical="top" wrapText="1"/>
    </xf>
    <xf numFmtId="0" fontId="19" fillId="7" borderId="14" xfId="8" applyFont="1" applyFill="1" applyBorder="1" applyAlignment="1">
      <alignment horizontal="center" vertical="center" wrapText="1"/>
    </xf>
    <xf numFmtId="0" fontId="19" fillId="7" borderId="11" xfId="8" applyFont="1" applyFill="1" applyBorder="1" applyAlignment="1">
      <alignment horizontal="center" vertical="center" wrapText="1"/>
    </xf>
    <xf numFmtId="164" fontId="19" fillId="7" borderId="13" xfId="8" applyNumberFormat="1" applyFont="1" applyFill="1" applyBorder="1" applyAlignment="1">
      <alignment horizontal="center" vertical="center" wrapText="1"/>
    </xf>
    <xf numFmtId="164" fontId="19" fillId="7" borderId="7" xfId="8" applyNumberFormat="1" applyFont="1" applyFill="1" applyBorder="1" applyAlignment="1">
      <alignment horizontal="center" vertical="center" wrapText="1"/>
    </xf>
    <xf numFmtId="164" fontId="19" fillId="7" borderId="14" xfId="8" applyNumberFormat="1" applyFont="1" applyFill="1" applyBorder="1" applyAlignment="1">
      <alignment horizontal="center" vertical="center" wrapText="1"/>
    </xf>
    <xf numFmtId="164" fontId="19" fillId="7" borderId="3" xfId="8" applyNumberFormat="1" applyFont="1" applyFill="1" applyBorder="1" applyAlignment="1">
      <alignment horizontal="center" vertical="center" wrapText="1"/>
    </xf>
    <xf numFmtId="164" fontId="20" fillId="0" borderId="12" xfId="0" applyNumberFormat="1" applyFont="1" applyFill="1" applyBorder="1" applyAlignment="1">
      <alignment horizontal="right" vertical="center" wrapText="1" indent="4"/>
    </xf>
    <xf numFmtId="164" fontId="20" fillId="0" borderId="5" xfId="0" applyNumberFormat="1" applyFont="1" applyFill="1" applyBorder="1" applyAlignment="1">
      <alignment horizontal="right" vertical="center" wrapText="1" indent="4"/>
    </xf>
    <xf numFmtId="164" fontId="38" fillId="0" borderId="11" xfId="0" applyNumberFormat="1" applyFont="1" applyFill="1" applyBorder="1" applyAlignment="1">
      <alignment horizontal="right" vertical="center" wrapText="1" indent="4"/>
    </xf>
    <xf numFmtId="164" fontId="38" fillId="6" borderId="11" xfId="8" applyNumberFormat="1" applyFont="1" applyFill="1" applyBorder="1" applyAlignment="1">
      <alignment horizontal="right" vertical="center" wrapText="1" indent="3"/>
    </xf>
  </cellXfs>
  <cellStyles count="9">
    <cellStyle name="Millares [0] 2" xfId="4"/>
    <cellStyle name="Millares 2" xfId="5"/>
    <cellStyle name="Normal" xfId="0" builtinId="0"/>
    <cellStyle name="Normal 10" xfId="8"/>
    <cellStyle name="Normal 2" xfId="6"/>
    <cellStyle name="Normal 3" xfId="7"/>
    <cellStyle name="Normal_ado99" xfId="2"/>
    <cellStyle name="Porcentaje" xfId="1" builtinId="5"/>
    <cellStyle name="Porcentaje 2" xfId="3"/>
  </cellStyles>
  <dxfs count="0"/>
  <tableStyles count="0" defaultTableStyle="TableStyleMedium2" defaultPivotStyle="PivotStyleLight16"/>
  <colors>
    <mruColors>
      <color rgb="FFFF2B2E"/>
      <color rgb="FFFF3B3B"/>
      <color rgb="FFF6383D"/>
      <color rgb="FFDA251D"/>
      <color rgb="FFF74F53"/>
      <color rgb="FFF97B7E"/>
      <color rgb="FFFF6D6D"/>
      <color rgb="FFC7090E"/>
      <color rgb="FFFCB6BB"/>
      <color rgb="FFFED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>
                <a:latin typeface="Helvetica Condensed" panose="020B0606020202030204" pitchFamily="34" charset="0"/>
              </a:rPr>
              <a:t>Perú: Tipo de notificaciones,</a:t>
            </a:r>
            <a:r>
              <a:rPr lang="es-PE" sz="800" baseline="0">
                <a:latin typeface="Helvetica Condensed" panose="020B0606020202030204" pitchFamily="34" charset="0"/>
              </a:rPr>
              <a:t> noviembre 2020</a:t>
            </a:r>
            <a:endParaRPr lang="es-PE" sz="800">
              <a:latin typeface="Helvetica Condensed" panose="020B0606020202030204" pitchFamily="34" charset="0"/>
            </a:endParaRPr>
          </a:p>
        </c:rich>
      </c:tx>
      <c:layout>
        <c:manualLayout>
          <c:xMode val="edge"/>
          <c:yMode val="edge"/>
          <c:x val="0.14115137980662018"/>
          <c:y val="5.6911806385383241E-2"/>
        </c:manualLayout>
      </c:layout>
      <c:overlay val="0"/>
    </c:title>
    <c:autoTitleDeleted val="0"/>
    <c:view3D>
      <c:rotX val="20"/>
      <c:rotY val="185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170609263033042"/>
          <c:y val="0.22811926648313197"/>
          <c:w val="0.65315867517250648"/>
          <c:h val="0.55325667879917706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EE-4D25-AB63-E9B067DA2E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0EE-4D25-AB63-E9B067DA2EB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0EE-4D25-AB63-E9B067DA2EB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0EE-4D25-AB63-E9B067DA2EB7}"/>
              </c:ext>
            </c:extLst>
          </c:dPt>
          <c:dLbls>
            <c:dLbl>
              <c:idx val="0"/>
              <c:layout>
                <c:manualLayout>
                  <c:x val="-0.18912244600029898"/>
                  <c:y val="6.22226953762082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EE-4D25-AB63-E9B067DA2EB7}"/>
                </c:ext>
              </c:extLst>
            </c:dLbl>
            <c:dLbl>
              <c:idx val="1"/>
              <c:layout>
                <c:manualLayout>
                  <c:x val="-4.446087398302867E-2"/>
                  <c:y val="-7.64566200027746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EE-4D25-AB63-E9B067DA2EB7}"/>
                </c:ext>
              </c:extLst>
            </c:dLbl>
            <c:dLbl>
              <c:idx val="2"/>
              <c:layout>
                <c:manualLayout>
                  <c:x val="0.31453086364863242"/>
                  <c:y val="3.90104549394835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EE-4D25-AB63-E9B067DA2EB7}"/>
                </c:ext>
              </c:extLst>
            </c:dLbl>
            <c:dLbl>
              <c:idx val="3"/>
              <c:layout>
                <c:manualLayout>
                  <c:x val="0.2222052820090385"/>
                  <c:y val="0.138583584768652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20200279833077"/>
                      <c:h val="0.171462470695816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0EE-4D25-AB63-E9B067DA2EB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30" b="1" i="0" u="none" strike="noStrike" baseline="0">
                    <a:solidFill>
                      <a:srgbClr val="000000"/>
                    </a:solidFill>
                    <a:latin typeface="Helvetica Condensed" panose="020B0606020202030204" pitchFamily="34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'C-2'!$B$7:$E$7</c:f>
              <c:strCache>
                <c:ptCount val="4"/>
                <c:pt idx="0">
                  <c:v>ACCIDENTES MORTALES</c:v>
                </c:pt>
                <c:pt idx="1">
                  <c:v>ACCIDENTES DE TRABAJO</c:v>
                </c:pt>
                <c:pt idx="2">
                  <c:v>INCIDENTES PELIGROSOS</c:v>
                </c:pt>
                <c:pt idx="3">
                  <c:v>ENFERMEDADES OCUPACIONALES</c:v>
                </c:pt>
              </c:strCache>
            </c:strRef>
          </c:cat>
          <c:val>
            <c:numRef>
              <c:f>'C-2'!$B$24:$E$24</c:f>
              <c:numCache>
                <c:formatCode>_(* #,##0_);_(* \(#,##0\);_(* "-"_);_(@_)</c:formatCode>
                <c:ptCount val="4"/>
                <c:pt idx="0">
                  <c:v>16</c:v>
                </c:pt>
                <c:pt idx="1">
                  <c:v>2654</c:v>
                </c:pt>
                <c:pt idx="2">
                  <c:v>21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EE-4D25-AB63-E9B067DA2EB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cs typeface="Calibri"/>
              </a:rPr>
              <a:t>Perú: Notificaciones de accidentes de trabajo por actividad económica, octubre 2020</a:t>
            </a:r>
          </a:p>
        </c:rich>
      </c:tx>
      <c:layout>
        <c:manualLayout>
          <c:xMode val="edge"/>
          <c:yMode val="edge"/>
          <c:x val="0.13150483379910743"/>
          <c:y val="3.3005726501596895E-2"/>
        </c:manualLayout>
      </c:layout>
      <c:overlay val="0"/>
      <c:spPr>
        <a:noFill/>
        <a:ln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8648417450814"/>
          <c:y val="0.41067305989506936"/>
          <c:w val="0.55605469732803314"/>
          <c:h val="0.43128454692891965"/>
        </c:manualLayout>
      </c:layout>
      <c:pie3DChart>
        <c:varyColors val="1"/>
        <c:ser>
          <c:idx val="1"/>
          <c:order val="1"/>
          <c:explosion val="5"/>
          <c:dLbls>
            <c:dLbl>
              <c:idx val="0"/>
              <c:layout>
                <c:manualLayout>
                  <c:x val="1.4795765803480737E-2"/>
                  <c:y val="-6.766088318922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55-4867-A67F-3AA4E24A959E}"/>
                </c:ext>
              </c:extLst>
            </c:dLbl>
            <c:dLbl>
              <c:idx val="1"/>
              <c:layout>
                <c:manualLayout>
                  <c:x val="3.6085284409072736E-2"/>
                  <c:y val="1.343540429132397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55-4867-A67F-3AA4E24A959E}"/>
                </c:ext>
              </c:extLst>
            </c:dLbl>
            <c:dLbl>
              <c:idx val="2"/>
              <c:layout>
                <c:manualLayout>
                  <c:x val="4.9906488713405174E-2"/>
                  <c:y val="7.49918438133177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55-4867-A67F-3AA4E24A959E}"/>
                </c:ext>
              </c:extLst>
            </c:dLbl>
            <c:dLbl>
              <c:idx val="3"/>
              <c:layout>
                <c:manualLayout>
                  <c:x val="-4.0955749123031612E-2"/>
                  <c:y val="2.80371160190038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55-4867-A67F-3AA4E24A959E}"/>
                </c:ext>
              </c:extLst>
            </c:dLbl>
            <c:dLbl>
              <c:idx val="4"/>
              <c:layout>
                <c:manualLayout>
                  <c:x val="-5.3518395096338621E-2"/>
                  <c:y val="5.59181526604959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55-4867-A67F-3AA4E24A959E}"/>
                </c:ext>
              </c:extLst>
            </c:dLbl>
            <c:dLbl>
              <c:idx val="5"/>
              <c:layout>
                <c:manualLayout>
                  <c:x val="-6.1458348112248921E-2"/>
                  <c:y val="1.80391239396957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55-4867-A67F-3AA4E24A959E}"/>
                </c:ext>
              </c:extLst>
            </c:dLbl>
            <c:dLbl>
              <c:idx val="6"/>
              <c:layout>
                <c:manualLayout>
                  <c:x val="-5.9185672374841743E-2"/>
                  <c:y val="-3.44563806735997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55-4867-A67F-3AA4E24A959E}"/>
                </c:ext>
              </c:extLst>
            </c:dLbl>
            <c:dLbl>
              <c:idx val="7"/>
              <c:layout>
                <c:manualLayout>
                  <c:x val="-3.221835905226067E-2"/>
                  <c:y val="-0.138084729669247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55-4867-A67F-3AA4E24A959E}"/>
                </c:ext>
              </c:extLst>
            </c:dLbl>
            <c:dLbl>
              <c:idx val="8"/>
              <c:layout>
                <c:manualLayout>
                  <c:x val="-1.0138652144240371E-2"/>
                  <c:y val="-0.147885377471270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55-4867-A67F-3AA4E24A959E}"/>
                </c:ext>
              </c:extLst>
            </c:dLbl>
            <c:dLbl>
              <c:idx val="9"/>
              <c:layout>
                <c:manualLayout>
                  <c:x val="3.0313891374330996E-2"/>
                  <c:y val="-0.144523335279370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11-43A0-A217-92072D4EF41E}"/>
                </c:ext>
              </c:extLst>
            </c:dLbl>
            <c:dLbl>
              <c:idx val="10"/>
              <c:layout>
                <c:manualLayout>
                  <c:x val="8.4312951756151139E-2"/>
                  <c:y val="-0.10221791891276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11-43A0-A217-92072D4EF41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470" b="1">
                    <a:latin typeface="Helvetica Condensed" panose="020B060602020203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'C-10'!$S$4:$S$14</c:f>
              <c:strCache>
                <c:ptCount val="11"/>
                <c:pt idx="0">
                  <c:v>D</c:v>
                </c:pt>
                <c:pt idx="1">
                  <c:v>K</c:v>
                </c:pt>
                <c:pt idx="2">
                  <c:v>F</c:v>
                </c:pt>
                <c:pt idx="3">
                  <c:v>I</c:v>
                </c:pt>
                <c:pt idx="4">
                  <c:v>G</c:v>
                </c:pt>
                <c:pt idx="5">
                  <c:v>L</c:v>
                </c:pt>
                <c:pt idx="6">
                  <c:v>O</c:v>
                </c:pt>
                <c:pt idx="7">
                  <c:v>N</c:v>
                </c:pt>
                <c:pt idx="8">
                  <c:v>C</c:v>
                </c:pt>
                <c:pt idx="9">
                  <c:v>H</c:v>
                </c:pt>
                <c:pt idx="10">
                  <c:v>OTRAS</c:v>
                </c:pt>
              </c:strCache>
            </c:strRef>
          </c:cat>
          <c:val>
            <c:numRef>
              <c:f>'C-10'!$T$4:$T$14</c:f>
              <c:numCache>
                <c:formatCode>_(* #,##0_);_(* \(#,##0\);_(* "-"_);_(@_)</c:formatCode>
                <c:ptCount val="11"/>
                <c:pt idx="0">
                  <c:v>651</c:v>
                </c:pt>
                <c:pt idx="1">
                  <c:v>495</c:v>
                </c:pt>
                <c:pt idx="2">
                  <c:v>362</c:v>
                </c:pt>
                <c:pt idx="3">
                  <c:v>301</c:v>
                </c:pt>
                <c:pt idx="4">
                  <c:v>299</c:v>
                </c:pt>
                <c:pt idx="5">
                  <c:v>168</c:v>
                </c:pt>
                <c:pt idx="6">
                  <c:v>149</c:v>
                </c:pt>
                <c:pt idx="7">
                  <c:v>72</c:v>
                </c:pt>
                <c:pt idx="8">
                  <c:v>65</c:v>
                </c:pt>
                <c:pt idx="9">
                  <c:v>44</c:v>
                </c:pt>
                <c:pt idx="1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855-4867-A67F-3AA4E24A959E}"/>
            </c:ext>
          </c:extLst>
        </c:ser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A-C855-4867-A67F-3AA4E24A95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B-C855-4867-A67F-3AA4E24A959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C-C855-4867-A67F-3AA4E24A959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D-C855-4867-A67F-3AA4E24A959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E-C855-4867-A67F-3AA4E24A959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F-C855-4867-A67F-3AA4E24A959E}"/>
              </c:ext>
            </c:extLst>
          </c:dPt>
          <c:dLbls>
            <c:dLbl>
              <c:idx val="0"/>
              <c:layout>
                <c:manualLayout>
                  <c:x val="-1.5503103911571382E-2"/>
                  <c:y val="-9.67273063501332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855-4867-A67F-3AA4E24A959E}"/>
                </c:ext>
              </c:extLst>
            </c:dLbl>
            <c:dLbl>
              <c:idx val="1"/>
              <c:layout>
                <c:manualLayout>
                  <c:x val="8.5623501029188864E-2"/>
                  <c:y val="4.164107816948443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55-4867-A67F-3AA4E24A959E}"/>
                </c:ext>
              </c:extLst>
            </c:dLbl>
            <c:dLbl>
              <c:idx val="2"/>
              <c:layout>
                <c:manualLayout>
                  <c:x val="-1.6354786300292138E-2"/>
                  <c:y val="1.70741535795097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855-4867-A67F-3AA4E24A959E}"/>
                </c:ext>
              </c:extLst>
            </c:dLbl>
            <c:dLbl>
              <c:idx val="3"/>
              <c:layout>
                <c:manualLayout>
                  <c:x val="-2.2760274726412288E-2"/>
                  <c:y val="-7.70035342455243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855-4867-A67F-3AA4E24A959E}"/>
                </c:ext>
              </c:extLst>
            </c:dLbl>
            <c:dLbl>
              <c:idx val="4"/>
              <c:layout>
                <c:manualLayout>
                  <c:x val="-1.1339492847981886E-2"/>
                  <c:y val="-7.8021609424392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855-4867-A67F-3AA4E24A959E}"/>
                </c:ext>
              </c:extLst>
            </c:dLbl>
            <c:dLbl>
              <c:idx val="5"/>
              <c:layout>
                <c:manualLayout>
                  <c:x val="2.5813080995910485E-2"/>
                  <c:y val="-8.77410305281564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855-4867-A67F-3AA4E24A959E}"/>
                </c:ext>
              </c:extLst>
            </c:dLbl>
            <c:dLbl>
              <c:idx val="6"/>
              <c:layout>
                <c:manualLayout>
                  <c:x val="5.1538988768819884E-2"/>
                  <c:y val="-2.81860916831618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855-4867-A67F-3AA4E24A959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'C-10'!$S$4:$S$14</c:f>
              <c:strCache>
                <c:ptCount val="11"/>
                <c:pt idx="0">
                  <c:v>D</c:v>
                </c:pt>
                <c:pt idx="1">
                  <c:v>K</c:v>
                </c:pt>
                <c:pt idx="2">
                  <c:v>F</c:v>
                </c:pt>
                <c:pt idx="3">
                  <c:v>I</c:v>
                </c:pt>
                <c:pt idx="4">
                  <c:v>G</c:v>
                </c:pt>
                <c:pt idx="5">
                  <c:v>L</c:v>
                </c:pt>
                <c:pt idx="6">
                  <c:v>O</c:v>
                </c:pt>
                <c:pt idx="7">
                  <c:v>N</c:v>
                </c:pt>
                <c:pt idx="8">
                  <c:v>C</c:v>
                </c:pt>
                <c:pt idx="9">
                  <c:v>H</c:v>
                </c:pt>
                <c:pt idx="10">
                  <c:v>OTRAS</c:v>
                </c:pt>
              </c:strCache>
            </c:strRef>
          </c:cat>
          <c:val>
            <c:numRef>
              <c:f>'C-5'!#REF!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855-4867-A67F-3AA4E24A95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19050">
      <a:solidFill>
        <a:schemeClr val="accent1">
          <a:lumMod val="75000"/>
        </a:schemeClr>
      </a:solidFill>
    </a:ln>
    <a:effectLst>
      <a:outerShdw blurRad="50800" dist="50800" dir="5400000" algn="ctr" rotWithShape="0">
        <a:schemeClr val="accent1">
          <a:lumMod val="75000"/>
        </a:scheme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>
                <a:latin typeface="Helvetica Condensed" panose="020B0606020202030204" pitchFamily="34" charset="0"/>
              </a:defRPr>
            </a:pPr>
            <a:r>
              <a:rPr lang="es-PE" sz="800" b="1" i="0" baseline="0">
                <a:effectLst/>
              </a:rPr>
              <a:t>Perú: Notificaciones de accidentes de trabajo mortales según  forma del accidente, noviembre 2020</a:t>
            </a:r>
            <a:endParaRPr lang="es-PE" sz="800">
              <a:effectLst/>
            </a:endParaRPr>
          </a:p>
        </c:rich>
      </c:tx>
      <c:layout>
        <c:manualLayout>
          <c:xMode val="edge"/>
          <c:yMode val="edge"/>
          <c:x val="0.1533535951376726"/>
          <c:y val="7.7244538059855289E-2"/>
        </c:manualLayout>
      </c:layout>
      <c:overlay val="1"/>
    </c:title>
    <c:autoTitleDeleted val="0"/>
    <c:view3D>
      <c:rotX val="30"/>
      <c:rotY val="30"/>
      <c:depthPercent val="100"/>
      <c:rAngAx val="1"/>
    </c:view3D>
    <c:floor>
      <c:thickness val="0"/>
    </c:floor>
    <c:sideWall>
      <c:thickness val="0"/>
      <c:spPr>
        <a:noFill/>
        <a:ln w="0">
          <a:noFill/>
        </a:ln>
      </c:spPr>
    </c:sideWall>
    <c:backWall>
      <c:thickness val="0"/>
      <c:spPr>
        <a:noFill/>
        <a:ln w="0">
          <a:noFill/>
        </a:ln>
      </c:spPr>
    </c:backWall>
    <c:plotArea>
      <c:layout>
        <c:manualLayout>
          <c:layoutTarget val="inner"/>
          <c:xMode val="edge"/>
          <c:yMode val="edge"/>
          <c:x val="0.25900709705067143"/>
          <c:y val="0.19228980606924412"/>
          <c:w val="0.66482517728373669"/>
          <c:h val="0.630002351815243"/>
        </c:manualLayout>
      </c:layout>
      <c:bar3D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6383D"/>
              </a:solidFill>
            </c:spPr>
            <c:extLst>
              <c:ext xmlns:c16="http://schemas.microsoft.com/office/drawing/2014/chart" uri="{C3380CC4-5D6E-409C-BE32-E72D297353CC}">
                <c16:uniqueId val="{00000002-7934-48D9-9195-B9A4818620B5}"/>
              </c:ext>
            </c:extLst>
          </c:dPt>
          <c:dPt>
            <c:idx val="1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3-7934-48D9-9195-B9A4818620B5}"/>
              </c:ext>
            </c:extLst>
          </c:dPt>
          <c:dPt>
            <c:idx val="2"/>
            <c:invertIfNegative val="0"/>
            <c:bubble3D val="0"/>
            <c:spPr>
              <a:solidFill>
                <a:srgbClr val="F79646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4-7934-48D9-9195-B9A4818620B5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7934-48D9-9195-B9A4818620B5}"/>
              </c:ext>
            </c:extLst>
          </c:dPt>
          <c:dPt>
            <c:idx val="4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6-7934-48D9-9195-B9A4818620B5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7934-48D9-9195-B9A4818620B5}"/>
              </c:ext>
            </c:extLst>
          </c:dPt>
          <c:dPt>
            <c:idx val="7"/>
            <c:invertIfNegative val="0"/>
            <c:bubble3D val="0"/>
            <c:spPr>
              <a:solidFill>
                <a:srgbClr val="4BACC6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8-7934-48D9-9195-B9A4818620B5}"/>
              </c:ext>
            </c:extLst>
          </c:dPt>
          <c:dPt>
            <c:idx val="8"/>
            <c:invertIfNegative val="0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9-7934-48D9-9195-B9A4818620B5}"/>
              </c:ext>
            </c:extLst>
          </c:dPt>
          <c:dLbls>
            <c:dLbl>
              <c:idx val="0"/>
              <c:layout>
                <c:manualLayout>
                  <c:x val="0.16686143437212209"/>
                  <c:y val="-7.39786707854578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34-48D9-9195-B9A4818620B5}"/>
                </c:ext>
              </c:extLst>
            </c:dLbl>
            <c:dLbl>
              <c:idx val="1"/>
              <c:layout>
                <c:manualLayout>
                  <c:x val="0.1669074486324873"/>
                  <c:y val="-4.97824229310028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34-48D9-9195-B9A4818620B5}"/>
                </c:ext>
              </c:extLst>
            </c:dLbl>
            <c:dLbl>
              <c:idx val="2"/>
              <c:layout>
                <c:manualLayout>
                  <c:x val="0.16358880658662162"/>
                  <c:y val="-9.81708064291947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34-48D9-9195-B9A4818620B5}"/>
                </c:ext>
              </c:extLst>
            </c:dLbl>
            <c:dLbl>
              <c:idx val="3"/>
              <c:layout>
                <c:manualLayout>
                  <c:x val="9.0005297099260959E-2"/>
                  <c:y val="-1.056632543542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34-48D9-9195-B9A4818620B5}"/>
                </c:ext>
              </c:extLst>
            </c:dLbl>
            <c:dLbl>
              <c:idx val="4"/>
              <c:layout>
                <c:manualLayout>
                  <c:x val="0.16180376524553833"/>
                  <c:y val="-1.8560463067824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934-48D9-9195-B9A4818620B5}"/>
                </c:ext>
              </c:extLst>
            </c:dLbl>
            <c:dLbl>
              <c:idx val="5"/>
              <c:layout>
                <c:manualLayout>
                  <c:x val="8.81037382921004E-2"/>
                  <c:y val="-7.39786707854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34-48D9-9195-B9A4818620B5}"/>
                </c:ext>
              </c:extLst>
            </c:dLbl>
            <c:dLbl>
              <c:idx val="6"/>
              <c:layout>
                <c:manualLayout>
                  <c:x val="8.839588985028364E-2"/>
                  <c:y val="-5.75791744490254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34-48D9-9195-B9A4818620B5}"/>
                </c:ext>
              </c:extLst>
            </c:dLbl>
            <c:dLbl>
              <c:idx val="7"/>
              <c:layout>
                <c:manualLayout>
                  <c:x val="8.309769872545178E-2"/>
                  <c:y val="-7.8255369930363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934-48D9-9195-B9A4818620B5}"/>
                </c:ext>
              </c:extLst>
            </c:dLbl>
            <c:dLbl>
              <c:idx val="8"/>
              <c:layout>
                <c:manualLayout>
                  <c:x val="0.31484095599851258"/>
                  <c:y val="-1.377343857302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34-48D9-9195-B9A4818620B5}"/>
                </c:ext>
              </c:extLst>
            </c:dLbl>
            <c:dLbl>
              <c:idx val="9"/>
              <c:layout>
                <c:manualLayout>
                  <c:x val="4.287472138907554E-2"/>
                  <c:y val="-7.21446544734090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934-48D9-9195-B9A4818620B5}"/>
                </c:ext>
              </c:extLst>
            </c:dLbl>
            <c:dLbl>
              <c:idx val="10"/>
              <c:layout>
                <c:manualLayout>
                  <c:x val="7.1071215009571725E-2"/>
                  <c:y val="1.43516213014247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83-4A03-8B4E-65283D9D9EF9}"/>
                </c:ext>
              </c:extLst>
            </c:dLbl>
            <c:dLbl>
              <c:idx val="11"/>
              <c:layout>
                <c:manualLayout>
                  <c:x val="4.4834513676898571E-2"/>
                  <c:y val="-5.22250975725198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83-4A03-8B4E-65283D9D9EF9}"/>
                </c:ext>
              </c:extLst>
            </c:dLbl>
            <c:dLbl>
              <c:idx val="12"/>
              <c:layout>
                <c:manualLayout>
                  <c:x val="0.32202541307245969"/>
                  <c:y val="-4.5049286921807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83-4A03-8B4E-65283D9D9EF9}"/>
                </c:ext>
              </c:extLst>
            </c:dLbl>
            <c:dLbl>
              <c:idx val="13"/>
              <c:layout>
                <c:manualLayout>
                  <c:x val="8.29447756597525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83-4A03-8B4E-65283D9D9EF9}"/>
                </c:ext>
              </c:extLst>
            </c:dLbl>
            <c:dLbl>
              <c:idx val="14"/>
              <c:layout>
                <c:manualLayout>
                  <c:x val="5.10429388675400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483-4A03-8B4E-65283D9D9EF9}"/>
                </c:ext>
              </c:extLst>
            </c:dLbl>
            <c:dLbl>
              <c:idx val="15"/>
              <c:layout>
                <c:manualLayout>
                  <c:x val="8.50715647792333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83-4A03-8B4E-65283D9D9EF9}"/>
                </c:ext>
              </c:extLst>
            </c:dLbl>
            <c:dLbl>
              <c:idx val="16"/>
              <c:layout>
                <c:manualLayout>
                  <c:x val="0.2913701093688744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83-4A03-8B4E-65283D9D9E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'C-12'!$A$8:$A$16</c:f>
              <c:strCache>
                <c:ptCount val="9"/>
                <c:pt idx="0">
                  <c:v>ATROPELLAMIENTO POR VEHICULOS</c:v>
                </c:pt>
                <c:pt idx="1">
                  <c:v>CAIDA DE OBJETOS</c:v>
                </c:pt>
                <c:pt idx="2">
                  <c:v>CAIDA DE PERSONAL DE ALTURA</c:v>
                </c:pt>
                <c:pt idx="3">
                  <c:v>CAIDA DE PERSONAS AL AGUA</c:v>
                </c:pt>
                <c:pt idx="4">
                  <c:v>CONTACTO CON ELECTRICIDAD</c:v>
                </c:pt>
                <c:pt idx="5">
                  <c:v>CONTACTO CON MATERIAS CALIENTES O INCANDESCENTES</c:v>
                </c:pt>
                <c:pt idx="6">
                  <c:v>DERRUMBES O DESPLOMES DE INSTALACIONES</c:v>
                </c:pt>
                <c:pt idx="7">
                  <c:v>GOLPES POR OBJETOS (EXCEPTO CAIDAS)</c:v>
                </c:pt>
                <c:pt idx="8">
                  <c:v>OTRAS FORMAS</c:v>
                </c:pt>
              </c:strCache>
            </c:strRef>
          </c:cat>
          <c:val>
            <c:numRef>
              <c:f>'C-12'!$J$8:$J$16</c:f>
              <c:numCache>
                <c:formatCode>_(* #,##0_);_(* \(#,##0\);_(* "-"_);_(@_)</c:formatCode>
                <c:ptCount val="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934-48D9-9195-B9A481862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4"/>
        <c:gapDepth val="274"/>
        <c:shape val="box"/>
        <c:axId val="500129784"/>
        <c:axId val="500136840"/>
        <c:axId val="0"/>
      </c:bar3DChart>
      <c:catAx>
        <c:axId val="500129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5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500136840"/>
        <c:crosses val="autoZero"/>
        <c:auto val="1"/>
        <c:lblAlgn val="ctr"/>
        <c:lblOffset val="100"/>
        <c:noMultiLvlLbl val="0"/>
      </c:catAx>
      <c:valAx>
        <c:axId val="500136840"/>
        <c:scaling>
          <c:orientation val="minMax"/>
        </c:scaling>
        <c:delete val="0"/>
        <c:axPos val="b"/>
        <c:majorGridlines/>
        <c:minorGridlines>
          <c:spPr>
            <a:ln>
              <a:noFill/>
            </a:ln>
          </c:spPr>
        </c:min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PE"/>
          </a:p>
        </c:txPr>
        <c:crossAx val="500129784"/>
        <c:crosses val="autoZero"/>
        <c:crossBetween val="between"/>
        <c:majorUnit val="1"/>
      </c:valAx>
    </c:plotArea>
    <c:plotVisOnly val="1"/>
    <c:dispBlanksAs val="gap"/>
    <c:showDLblsOverMax val="0"/>
  </c:chart>
  <c:spPr>
    <a:solidFill>
      <a:sysClr val="window" lastClr="FFFFFF"/>
    </a:solidFill>
    <a:ln w="19050">
      <a:solidFill>
        <a:srgbClr val="4F81BD">
          <a:lumMod val="75000"/>
        </a:srgbClr>
      </a:solidFill>
    </a:ln>
    <a:effectLst>
      <a:innerShdw blurRad="63500" dist="50800" dir="2700000">
        <a:srgbClr val="4F81BD">
          <a:lumMod val="75000"/>
          <a:alpha val="50000"/>
        </a:srgb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56" l="0.70000000000000051" r="0.70000000000000051" t="0.75000000000000056" header="0.30000000000000027" footer="0.30000000000000027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u="none" strike="noStrike" baseline="0">
                <a:effectLst/>
              </a:rPr>
              <a:t>Perú: Notificaciones de accidentes de trabajo mortales por actividad económica, noviembre 2020 </a:t>
            </a:r>
            <a:endParaRPr lang="es-PE" sz="8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8893016528275"/>
          <c:y val="0.37077910485992943"/>
          <c:w val="0.6085539836087297"/>
          <c:h val="0.46483067463608263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24-463F-B1C2-85C0E2BE0B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24-463F-B1C2-85C0E2BE0B7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624-463F-B1C2-85C0E2BE0B7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624-463F-B1C2-85C0E2BE0B7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624-463F-B1C2-85C0E2BE0B71}"/>
              </c:ext>
            </c:extLst>
          </c:dPt>
          <c:dLbls>
            <c:dLbl>
              <c:idx val="0"/>
              <c:layout>
                <c:manualLayout>
                  <c:x val="2.8000010680708176E-2"/>
                  <c:y val="-5.97444092925494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24-463F-B1C2-85C0E2BE0B71}"/>
                </c:ext>
              </c:extLst>
            </c:dLbl>
            <c:dLbl>
              <c:idx val="1"/>
              <c:layout>
                <c:manualLayout>
                  <c:x val="5.9649979122738457E-2"/>
                  <c:y val="4.993000305108566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24-463F-B1C2-85C0E2BE0B71}"/>
                </c:ext>
              </c:extLst>
            </c:dLbl>
            <c:dLbl>
              <c:idx val="2"/>
              <c:layout>
                <c:manualLayout>
                  <c:x val="2.7375246599890459E-2"/>
                  <c:y val="6.51226294127623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24-463F-B1C2-85C0E2BE0B71}"/>
                </c:ext>
              </c:extLst>
            </c:dLbl>
            <c:dLbl>
              <c:idx val="3"/>
              <c:layout>
                <c:manualLayout>
                  <c:x val="-1.5774662313552301E-2"/>
                  <c:y val="5.07968674201908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24-463F-B1C2-85C0E2BE0B71}"/>
                </c:ext>
              </c:extLst>
            </c:dLbl>
            <c:dLbl>
              <c:idx val="4"/>
              <c:layout>
                <c:manualLayout>
                  <c:x val="-2.5665194289738173E-2"/>
                  <c:y val="-3.53352312371830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24-463F-B1C2-85C0E2BE0B71}"/>
                </c:ext>
              </c:extLst>
            </c:dLbl>
            <c:dLbl>
              <c:idx val="5"/>
              <c:layout>
                <c:manualLayout>
                  <c:x val="-2.4575093767961118E-2"/>
                  <c:y val="-1.79641986272666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24-463F-B1C2-85C0E2BE0B71}"/>
                </c:ext>
              </c:extLst>
            </c:dLbl>
            <c:dLbl>
              <c:idx val="6"/>
              <c:layout>
                <c:manualLayout>
                  <c:x val="-3.3364797789952862E-2"/>
                  <c:y val="-5.25321555019853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24-463F-B1C2-85C0E2BE0B71}"/>
                </c:ext>
              </c:extLst>
            </c:dLbl>
            <c:dLbl>
              <c:idx val="7"/>
              <c:layout>
                <c:manualLayout>
                  <c:x val="-2.2897690333302783E-2"/>
                  <c:y val="-4.56358987540415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24-463F-B1C2-85C0E2BE0B71}"/>
                </c:ext>
              </c:extLst>
            </c:dLbl>
            <c:dLbl>
              <c:idx val="8"/>
              <c:layout>
                <c:manualLayout>
                  <c:x val="1.9137686295582341E-2"/>
                  <c:y val="-8.04352924061049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24-463F-B1C2-85C0E2BE0B71}"/>
                </c:ext>
              </c:extLst>
            </c:dLbl>
            <c:dLbl>
              <c:idx val="9"/>
              <c:layout>
                <c:manualLayout>
                  <c:x val="2.5688758771778678E-2"/>
                  <c:y val="-4.97642989440679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0A-4419-895D-E8669E1E3F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'C-12'!$B$7:$I$7</c:f>
              <c:strCache>
                <c:ptCount val="8"/>
                <c:pt idx="0">
                  <c:v>C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G</c:v>
                </c:pt>
                <c:pt idx="5">
                  <c:v>I</c:v>
                </c:pt>
                <c:pt idx="6">
                  <c:v>J</c:v>
                </c:pt>
                <c:pt idx="7">
                  <c:v>K</c:v>
                </c:pt>
              </c:strCache>
            </c:strRef>
          </c:cat>
          <c:val>
            <c:numRef>
              <c:f>'C-12'!$B$17:$I$17</c:f>
              <c:numCache>
                <c:formatCode>_(* #,##0_);_(* \(#,##0\);_(* "-"_);_(@_)</c:formatCode>
                <c:ptCount val="8"/>
                <c:pt idx="0">
                  <c:v>1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624-463F-B1C2-85C0E2BE0B7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 b="1" i="0" baseline="0">
                <a:effectLst/>
              </a:rPr>
              <a:t>Perú: Notificaciones de accidentes de trabajo mortales según agente causante, noviembre 2020</a:t>
            </a:r>
            <a:endParaRPr lang="es-PE" sz="800">
              <a:effectLst/>
            </a:endParaRPr>
          </a:p>
        </c:rich>
      </c:tx>
      <c:layout>
        <c:manualLayout>
          <c:xMode val="edge"/>
          <c:yMode val="edge"/>
          <c:x val="0.1367166275967335"/>
          <c:y val="6.2803759481320082E-2"/>
        </c:manualLayout>
      </c:layout>
      <c:overlay val="1"/>
      <c:spPr>
        <a:solidFill>
          <a:sysClr val="window" lastClr="FFFFFF"/>
        </a:solidFill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9316891406860427"/>
          <c:y val="0.14512758793443722"/>
          <c:w val="0.46631244089972568"/>
          <c:h val="0.72184319488386417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0-5BC1-4E5A-9A7E-B0AA0E5E2FE2}"/>
              </c:ext>
            </c:extLst>
          </c:dPt>
          <c:dPt>
            <c:idx val="1"/>
            <c:invertIfNegative val="0"/>
            <c:bubble3D val="0"/>
            <c:spPr>
              <a:solidFill>
                <a:srgbClr val="FF2B2E"/>
              </a:solidFill>
            </c:spPr>
            <c:extLst>
              <c:ext xmlns:c16="http://schemas.microsoft.com/office/drawing/2014/chart" uri="{C3380CC4-5D6E-409C-BE32-E72D297353CC}">
                <c16:uniqueId val="{00000001-5BC1-4E5A-9A7E-B0AA0E5E2FE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2-5BC1-4E5A-9A7E-B0AA0E5E2FE2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5BC1-4E5A-9A7E-B0AA0E5E2FE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5BC1-4E5A-9A7E-B0AA0E5E2FE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6-5BC1-4E5A-9A7E-B0AA0E5E2FE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BC1-4E5A-9A7E-B0AA0E5E2FE2}"/>
              </c:ext>
            </c:extLst>
          </c:dPt>
          <c:dLbls>
            <c:dLbl>
              <c:idx val="0"/>
              <c:layout>
                <c:manualLayout>
                  <c:x val="5.6121747323390593E-3"/>
                  <c:y val="-1.2397042841003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C1-4E5A-9A7E-B0AA0E5E2FE2}"/>
                </c:ext>
              </c:extLst>
            </c:dLbl>
            <c:dLbl>
              <c:idx val="1"/>
              <c:layout>
                <c:manualLayout>
                  <c:x val="4.1097036783445551E-3"/>
                  <c:y val="-1.4304848555141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C1-4E5A-9A7E-B0AA0E5E2FE2}"/>
                </c:ext>
              </c:extLst>
            </c:dLbl>
            <c:dLbl>
              <c:idx val="2"/>
              <c:layout>
                <c:manualLayout>
                  <c:x val="8.0834042901827899E-3"/>
                  <c:y val="-1.2692071428878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C1-4E5A-9A7E-B0AA0E5E2FE2}"/>
                </c:ext>
              </c:extLst>
            </c:dLbl>
            <c:dLbl>
              <c:idx val="3"/>
              <c:layout>
                <c:manualLayout>
                  <c:x val="8.0834053390836293E-3"/>
                  <c:y val="-8.04415412137702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C1-4E5A-9A7E-B0AA0E5E2FE2}"/>
                </c:ext>
              </c:extLst>
            </c:dLbl>
            <c:dLbl>
              <c:idx val="4"/>
              <c:layout>
                <c:manualLayout>
                  <c:x val="2.1366607235753423E-3"/>
                  <c:y val="-5.49414384289272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C1-4E5A-9A7E-B0AA0E5E2FE2}"/>
                </c:ext>
              </c:extLst>
            </c:dLbl>
            <c:dLbl>
              <c:idx val="5"/>
              <c:layout>
                <c:manualLayout>
                  <c:x val="7.8048437925192461E-3"/>
                  <c:y val="-9.1177064405410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C1-4E5A-9A7E-B0AA0E5E2FE2}"/>
                </c:ext>
              </c:extLst>
            </c:dLbl>
            <c:dLbl>
              <c:idx val="6"/>
              <c:layout>
                <c:manualLayout>
                  <c:x val="-2.0823900301873287E-4"/>
                  <c:y val="-5.61691992257040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C1-4E5A-9A7E-B0AA0E5E2FE2}"/>
                </c:ext>
              </c:extLst>
            </c:dLbl>
            <c:dLbl>
              <c:idx val="7"/>
              <c:layout>
                <c:manualLayout>
                  <c:x val="7.9434764731114577E-3"/>
                  <c:y val="-1.1407526415916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C1-4E5A-9A7E-B0AA0E5E2FE2}"/>
                </c:ext>
              </c:extLst>
            </c:dLbl>
            <c:dLbl>
              <c:idx val="8"/>
              <c:layout>
                <c:manualLayout>
                  <c:x val="-2.4132279145768223E-3"/>
                  <c:y val="-1.43918652539455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C1-4E5A-9A7E-B0AA0E5E2FE2}"/>
                </c:ext>
              </c:extLst>
            </c:dLbl>
            <c:dLbl>
              <c:idx val="9"/>
              <c:layout>
                <c:manualLayout>
                  <c:x val="2.7154105491370836E-3"/>
                  <c:y val="-4.39770384951702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C1-4E5A-9A7E-B0AA0E5E2FE2}"/>
                </c:ext>
              </c:extLst>
            </c:dLbl>
            <c:dLbl>
              <c:idx val="1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23-44B9-963D-43D6CCF884C7}"/>
                </c:ext>
              </c:extLst>
            </c:dLbl>
            <c:dLbl>
              <c:idx val="11"/>
              <c:layout>
                <c:manualLayout>
                  <c:x val="-4.1354735548677964E-3"/>
                  <c:y val="-7.94044372145907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E23-44B9-963D-43D6CCF884C7}"/>
                </c:ext>
              </c:extLst>
            </c:dLbl>
            <c:dLbl>
              <c:idx val="15"/>
              <c:layout>
                <c:manualLayout>
                  <c:x val="-2.06773677743393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E23-44B9-963D-43D6CCF884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'C-13'!$A$8:$A$12</c:f>
              <c:strCache>
                <c:ptCount val="5"/>
                <c:pt idx="0">
                  <c:v>ELECTRICIDAD</c:v>
                </c:pt>
                <c:pt idx="1">
                  <c:v>MAQUINAS Y EQUIPOS EN GENERAL</c:v>
                </c:pt>
                <c:pt idx="2">
                  <c:v>PAREDES</c:v>
                </c:pt>
                <c:pt idx="3">
                  <c:v>VEHICULOS O MEDIOS DE TRANSPORTE EN GENERAL</c:v>
                </c:pt>
                <c:pt idx="4">
                  <c:v>OTROS</c:v>
                </c:pt>
              </c:strCache>
            </c:strRef>
          </c:cat>
          <c:val>
            <c:numRef>
              <c:f>'C-13'!$J$8:$J$12</c:f>
              <c:numCache>
                <c:formatCode>_(* #,##0_);_(* \(#,##0\);_(* "-"_);_(@_)</c:formatCode>
                <c:ptCount val="5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BC1-4E5A-9A7E-B0AA0E5E2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gapDepth val="344"/>
        <c:shape val="box"/>
        <c:axId val="500130960"/>
        <c:axId val="500130176"/>
        <c:axId val="0"/>
      </c:bar3DChart>
      <c:catAx>
        <c:axId val="500130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45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500130176"/>
        <c:crosses val="autoZero"/>
        <c:auto val="0"/>
        <c:lblAlgn val="ctr"/>
        <c:lblOffset val="100"/>
        <c:noMultiLvlLbl val="0"/>
      </c:catAx>
      <c:valAx>
        <c:axId val="500130176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00130960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/>
      </a:solidFill>
    </a:ln>
    <a:effectLst>
      <a:innerShdw blurRad="63500" dist="50800" dir="2700000">
        <a:prstClr val="black">
          <a:alpha val="50000"/>
        </a:prst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Helvetica Condensed" panose="020B0606020202030204" pitchFamily="34" charset="0"/>
              </a:defRPr>
            </a:pPr>
            <a:r>
              <a:rPr lang="es-ES_tradnl" sz="800" b="1" i="0" u="none" strike="noStrike" baseline="0">
                <a:effectLst/>
                <a:latin typeface="Helvetica Condensed" panose="020B0606020202030204" pitchFamily="34" charset="0"/>
              </a:rPr>
              <a:t>Perú: Notificaciones de incidentes peligrosos, según forma del incidente, noviembre 2020</a:t>
            </a:r>
            <a:endParaRPr lang="es-PE" sz="800">
              <a:latin typeface="Helvetica Condensed" panose="020B0606020202030204" pitchFamily="34" charset="0"/>
            </a:endParaRPr>
          </a:p>
        </c:rich>
      </c:tx>
      <c:overlay val="0"/>
    </c:title>
    <c:autoTitleDeleted val="0"/>
    <c:view3D>
      <c:rotX val="30"/>
      <c:rotY val="1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46122376168054"/>
          <c:y val="0.21396669175657868"/>
          <c:w val="0.42701415644362228"/>
          <c:h val="0.40625535709869059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73AA-47A9-A204-AEBF2CE987FD}"/>
              </c:ext>
            </c:extLst>
          </c:dPt>
          <c:dPt>
            <c:idx val="1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3AA-47A9-A204-AEBF2CE987FD}"/>
              </c:ext>
            </c:extLst>
          </c:dPt>
          <c:dLbls>
            <c:dLbl>
              <c:idx val="0"/>
              <c:layout>
                <c:manualLayout>
                  <c:x val="6.7656706351987242E-2"/>
                  <c:y val="-7.53849298964917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AA-47A9-A204-AEBF2CE987FD}"/>
                </c:ext>
              </c:extLst>
            </c:dLbl>
            <c:dLbl>
              <c:idx val="1"/>
              <c:layout>
                <c:manualLayout>
                  <c:x val="2.1153343824262077E-2"/>
                  <c:y val="3.53694851649211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AA-47A9-A204-AEBF2CE987FD}"/>
                </c:ext>
              </c:extLst>
            </c:dLbl>
            <c:dLbl>
              <c:idx val="2"/>
              <c:layout>
                <c:manualLayout>
                  <c:x val="-0.11651756987859586"/>
                  <c:y val="0.139213141086864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AA-47A9-A204-AEBF2CE987FD}"/>
                </c:ext>
              </c:extLst>
            </c:dLbl>
            <c:dLbl>
              <c:idx val="3"/>
              <c:layout>
                <c:manualLayout>
                  <c:x val="-3.9355545099010091E-2"/>
                  <c:y val="-8.193640071846032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AA-47A9-A204-AEBF2CE987FD}"/>
                </c:ext>
              </c:extLst>
            </c:dLbl>
            <c:dLbl>
              <c:idx val="4"/>
              <c:layout>
                <c:manualLayout>
                  <c:x val="-2.6912508748761065E-2"/>
                  <c:y val="-7.01950801414172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AA-47A9-A204-AEBF2CE987FD}"/>
                </c:ext>
              </c:extLst>
            </c:dLbl>
            <c:dLbl>
              <c:idx val="5"/>
              <c:layout>
                <c:manualLayout>
                  <c:x val="-5.7897912766319566E-2"/>
                  <c:y val="-6.04490928990688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AA-47A9-A204-AEBF2CE987FD}"/>
                </c:ext>
              </c:extLst>
            </c:dLbl>
            <c:dLbl>
              <c:idx val="6"/>
              <c:layout>
                <c:manualLayout>
                  <c:x val="-0.2607968130390898"/>
                  <c:y val="0.122573017622333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AA-47A9-A204-AEBF2CE987FD}"/>
                </c:ext>
              </c:extLst>
            </c:dLbl>
            <c:dLbl>
              <c:idx val="7"/>
              <c:layout>
                <c:manualLayout>
                  <c:x val="-0.3032994092254036"/>
                  <c:y val="-7.0647710702828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AA-47A9-A204-AEBF2CE987FD}"/>
                </c:ext>
              </c:extLst>
            </c:dLbl>
            <c:dLbl>
              <c:idx val="8"/>
              <c:layout>
                <c:manualLayout>
                  <c:x val="-0.23425063732847196"/>
                  <c:y val="-0.129636299318664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AA-47A9-A204-AEBF2CE987FD}"/>
                </c:ext>
              </c:extLst>
            </c:dLbl>
            <c:dLbl>
              <c:idx val="9"/>
              <c:layout>
                <c:manualLayout>
                  <c:x val="-0.12955333763528157"/>
                  <c:y val="-7.54018444439065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AA-47A9-A204-AEBF2CE987FD}"/>
                </c:ext>
              </c:extLst>
            </c:dLbl>
            <c:dLbl>
              <c:idx val="10"/>
              <c:layout>
                <c:manualLayout>
                  <c:x val="3.0115078631907655E-2"/>
                  <c:y val="-6.31321084864392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AA-47A9-A204-AEBF2CE987FD}"/>
                </c:ext>
              </c:extLst>
            </c:dLbl>
            <c:dLbl>
              <c:idx val="11"/>
              <c:layout>
                <c:manualLayout>
                  <c:x val="-2.6772000443396316E-3"/>
                  <c:y val="-6.4511008703295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AA-47A9-A204-AEBF2CE987F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baseline="0">
                    <a:latin typeface="Helvetica Condensed" panose="020B060602020203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'C-16'!$A$7:$A$11</c:f>
              <c:strCache>
                <c:ptCount val="5"/>
                <c:pt idx="0">
                  <c:v>CHOQUE DE VEHICULOS DE TRABAJO</c:v>
                </c:pt>
                <c:pt idx="1">
                  <c:v>EXPOSICION A LINEAS DE ENERGIA ELECTRICA DE ALTA TENSION CON O SIN INSTALACION A TIERRA</c:v>
                </c:pt>
                <c:pt idx="2">
                  <c:v>GENERACION DE VOLCADURACON EXPLOSIVOS SIN PREVIO AVISO</c:v>
                </c:pt>
                <c:pt idx="3">
                  <c:v>TRABAJOS CON CAPACIDAD FISICA / FISIOLOGICA INADECUADA</c:v>
                </c:pt>
                <c:pt idx="4">
                  <c:v>OTROS</c:v>
                </c:pt>
              </c:strCache>
            </c:strRef>
          </c:cat>
          <c:val>
            <c:numRef>
              <c:f>'C-16'!$B$7:$B$11</c:f>
              <c:numCache>
                <c:formatCode>_(* #,##0_);_(* \(#,##0\);_(* "-"_);_(@_)</c:formatCode>
                <c:ptCount val="5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3AA-47A9-A204-AEBF2CE98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plotVisOnly val="1"/>
    <c:dispBlanksAs val="gap"/>
    <c:showDLblsOverMax val="0"/>
  </c:chart>
  <c:spPr>
    <a:solidFill>
      <a:sysClr val="window" lastClr="FFFFFF"/>
    </a:solidFill>
    <a:ln w="25400" cap="rnd" cmpd="sng">
      <a:solidFill>
        <a:schemeClr val="accent1">
          <a:lumMod val="75000"/>
        </a:schemeClr>
      </a:solidFill>
      <a:round/>
    </a:ln>
    <a:effectLst>
      <a:outerShdw blurRad="50800" dist="50800" dir="5400000" algn="ctr" rotWithShape="0">
        <a:schemeClr val="accent1">
          <a:lumMod val="75000"/>
        </a:schemeClr>
      </a:outerShdw>
    </a:effectLst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 b="1" i="0" baseline="0">
                <a:effectLst/>
              </a:rPr>
              <a:t>Perú: Notificaciones según actividad  económica, noviembre 2020</a:t>
            </a:r>
            <a:endParaRPr lang="es-PE" sz="800">
              <a:effectLst/>
            </a:endParaRPr>
          </a:p>
        </c:rich>
      </c:tx>
      <c:layout>
        <c:manualLayout>
          <c:xMode val="edge"/>
          <c:yMode val="edge"/>
          <c:x val="0.12054647727690461"/>
          <c:y val="5.9868894622334017E-2"/>
        </c:manualLayout>
      </c:layout>
      <c:overlay val="0"/>
    </c:title>
    <c:autoTitleDeleted val="0"/>
    <c:view3D>
      <c:rotX val="20"/>
      <c:rotY val="153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449992558101357"/>
          <c:y val="0.40845413531931585"/>
          <c:w val="0.49079465167391412"/>
          <c:h val="0.4100533516548206"/>
        </c:manualLayout>
      </c:layout>
      <c:pie3DChart>
        <c:varyColors val="1"/>
        <c:ser>
          <c:idx val="0"/>
          <c:order val="0"/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BD-4480-B794-913009CD4B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BD-4480-B794-913009CD4B0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BD-4480-B794-913009CD4B0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0BD-4480-B794-913009CD4B0B}"/>
              </c:ext>
            </c:extLst>
          </c:dPt>
          <c:dLbls>
            <c:dLbl>
              <c:idx val="0"/>
              <c:layout>
                <c:manualLayout>
                  <c:x val="0"/>
                  <c:y val="2.44680162729191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806307248418846"/>
                      <c:h val="0.179359597544503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20BD-4480-B794-913009CD4B0B}"/>
                </c:ext>
              </c:extLst>
            </c:dLbl>
            <c:dLbl>
              <c:idx val="1"/>
              <c:layout>
                <c:manualLayout>
                  <c:x val="9.9162303280703624E-4"/>
                  <c:y val="-7.3143819606764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86571270072896"/>
                      <c:h val="0.192024830776227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0BD-4480-B794-913009CD4B0B}"/>
                </c:ext>
              </c:extLst>
            </c:dLbl>
            <c:dLbl>
              <c:idx val="2"/>
              <c:layout>
                <c:manualLayout>
                  <c:x val="9.7329191938835546E-3"/>
                  <c:y val="-6.509855145137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79053257133191"/>
                      <c:h val="0.207386817238326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20BD-4480-B794-913009CD4B0B}"/>
                </c:ext>
              </c:extLst>
            </c:dLbl>
            <c:dLbl>
              <c:idx val="3"/>
              <c:layout>
                <c:manualLayout>
                  <c:x val="-0.15581446405878677"/>
                  <c:y val="-0.119659538502600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19739497722322"/>
                      <c:h val="0.188341158307021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0BD-4480-B794-913009CD4B0B}"/>
                </c:ext>
              </c:extLst>
            </c:dLbl>
            <c:dLbl>
              <c:idx val="4"/>
              <c:layout>
                <c:manualLayout>
                  <c:x val="2.5473520637867706E-2"/>
                  <c:y val="-0.226010991499583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96438570547765"/>
                      <c:h val="0.192024830776227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20BD-4480-B794-913009CD4B0B}"/>
                </c:ext>
              </c:extLst>
            </c:dLbl>
            <c:dLbl>
              <c:idx val="5"/>
              <c:layout>
                <c:manualLayout>
                  <c:x val="4.7362154307918673E-2"/>
                  <c:y val="-0.172813427584700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06119748454054"/>
                      <c:h val="0.188341158307021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0BD-4480-B794-913009CD4B0B}"/>
                </c:ext>
              </c:extLst>
            </c:dLbl>
            <c:dLbl>
              <c:idx val="6"/>
              <c:layout>
                <c:manualLayout>
                  <c:x val="6.896015039157323E-2"/>
                  <c:y val="-0.112799961177926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BD-4480-B794-913009CD4B0B}"/>
                </c:ext>
              </c:extLst>
            </c:dLbl>
            <c:dLbl>
              <c:idx val="7"/>
              <c:layout>
                <c:manualLayout>
                  <c:x val="0.11398589039370141"/>
                  <c:y val="2.47442191506052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95455718512375"/>
                      <c:h val="0.170762530228645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0BD-4480-B794-913009CD4B0B}"/>
                </c:ext>
              </c:extLst>
            </c:dLbl>
            <c:dLbl>
              <c:idx val="8"/>
              <c:layout>
                <c:manualLayout>
                  <c:x val="6.2921126371240671E-2"/>
                  <c:y val="0.1650852063635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BD-4480-B794-913009CD4B0B}"/>
                </c:ext>
              </c:extLst>
            </c:dLbl>
            <c:dLbl>
              <c:idx val="9"/>
              <c:layout>
                <c:manualLayout>
                  <c:x val="1.0792882574464917E-2"/>
                  <c:y val="0.150000808793199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6B-49F0-9AC4-CDC5C4B7F11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00" b="1" i="0" u="none" strike="noStrike" baseline="0">
                    <a:solidFill>
                      <a:srgbClr val="000000"/>
                    </a:solidFill>
                    <a:latin typeface="Helvetica Condensed" panose="020B0606020202030204" pitchFamily="34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'C-2'!$I$6:$I$15</c:f>
              <c:strCache>
                <c:ptCount val="10"/>
                <c:pt idx="0">
                  <c:v>INDUSTRIAS MANUFACTURERAS</c:v>
                </c:pt>
                <c:pt idx="1">
                  <c:v>ACTIVIDADES INMOBILIARIAS, EMPRESARIALES Y 
DE ALQUILER</c:v>
                </c:pt>
                <c:pt idx="2">
                  <c:v>CONSTRUCCIÓN</c:v>
                </c:pt>
                <c:pt idx="3">
                  <c:v>TRANSPORTE, ALMACENAMIENTO Y 
COMUNICACIONES</c:v>
                </c:pt>
                <c:pt idx="4">
                  <c:v>COMERCIO AL POR MAYOR Y AL POR MENOR, 
REP. VEHÍC. AUTOM.</c:v>
                </c:pt>
                <c:pt idx="5">
                  <c:v>ADMINISTRACIÓN PÚBLICA Y DEFENSA</c:v>
                </c:pt>
                <c:pt idx="6">
                  <c:v>OTRAS ACTIV. SERV. COMUNITARIOS, SOCIALES
Y PERSONALES</c:v>
                </c:pt>
                <c:pt idx="7">
                  <c:v>EXPLOTACIÓN DE MINAS Y CANTERAS </c:v>
                </c:pt>
                <c:pt idx="8">
                  <c:v>SERVICIOS SOCIALES Y DE SALUD</c:v>
                </c:pt>
                <c:pt idx="9">
                  <c:v>OTRAS</c:v>
                </c:pt>
              </c:strCache>
            </c:strRef>
          </c:cat>
          <c:val>
            <c:numRef>
              <c:f>'C-2'!$J$6:$J$15</c:f>
              <c:numCache>
                <c:formatCode>General</c:formatCode>
                <c:ptCount val="10"/>
                <c:pt idx="0">
                  <c:v>660</c:v>
                </c:pt>
                <c:pt idx="1">
                  <c:v>499</c:v>
                </c:pt>
                <c:pt idx="2">
                  <c:v>365</c:v>
                </c:pt>
                <c:pt idx="3">
                  <c:v>304</c:v>
                </c:pt>
                <c:pt idx="4">
                  <c:v>302</c:v>
                </c:pt>
                <c:pt idx="5">
                  <c:v>169</c:v>
                </c:pt>
                <c:pt idx="6">
                  <c:v>149</c:v>
                </c:pt>
                <c:pt idx="7">
                  <c:v>75</c:v>
                </c:pt>
                <c:pt idx="8">
                  <c:v>73</c:v>
                </c:pt>
                <c:pt idx="9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0BD-4480-B794-913009CD4B0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aseline="0">
                <a:latin typeface="Helvetica Condensed" panose="020B0606020202030204" pitchFamily="34" charset="0"/>
              </a:defRPr>
            </a:pPr>
            <a:r>
              <a:rPr lang="es-ES_tradnl" sz="800" b="1" i="0" u="none" strike="noStrike" baseline="0">
                <a:effectLst/>
                <a:latin typeface="Helvetica Condensed" panose="020B0606020202030204" pitchFamily="34" charset="0"/>
              </a:rPr>
              <a:t>Perú: Notificaciones según categoría ocupacional, noviembre 2020</a:t>
            </a:r>
            <a:endParaRPr lang="es-PE" sz="800" baseline="0">
              <a:latin typeface="Helvetica Condensed" panose="020B0606020202030204" pitchFamily="34" charset="0"/>
            </a:endParaRPr>
          </a:p>
        </c:rich>
      </c:tx>
      <c:layout>
        <c:manualLayout>
          <c:xMode val="edge"/>
          <c:yMode val="edge"/>
          <c:x val="0.25314072074944299"/>
          <c:y val="2.3361987357568042E-2"/>
        </c:manualLayout>
      </c:layout>
      <c:overlay val="1"/>
    </c:title>
    <c:autoTitleDeleted val="0"/>
    <c:view3D>
      <c:rotX val="0"/>
      <c:rotY val="20"/>
      <c:rAngAx val="1"/>
    </c:view3D>
    <c:floor>
      <c:thickness val="0"/>
      <c:spPr>
        <a:gradFill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8425217021905"/>
          <c:y val="0.10220879059982649"/>
          <c:w val="0.7548289355811183"/>
          <c:h val="0.81919736322014947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2D1-43E1-9725-7DAD44E2D2E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2D1-43E1-9725-7DAD44E2D2E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5-E2D1-43E1-9725-7DAD44E2D2E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E2D1-43E1-9725-7DAD44E2D2E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9-E2D1-43E1-9725-7DAD44E2D2E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E2D1-43E1-9725-7DAD44E2D2E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D-E2D1-43E1-9725-7DAD44E2D2E3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F-E2D1-43E1-9725-7DAD44E2D2E3}"/>
              </c:ext>
            </c:extLst>
          </c:dPt>
          <c:dPt>
            <c:idx val="8"/>
            <c:invertIfNegative val="0"/>
            <c:bubble3D val="0"/>
            <c:spPr>
              <a:solidFill>
                <a:srgbClr val="FF2B2E"/>
              </a:solidFill>
            </c:spPr>
            <c:extLst>
              <c:ext xmlns:c16="http://schemas.microsoft.com/office/drawing/2014/chart" uri="{C3380CC4-5D6E-409C-BE32-E72D297353CC}">
                <c16:uniqueId val="{00000011-E2D1-43E1-9725-7DAD44E2D2E3}"/>
              </c:ext>
            </c:extLst>
          </c:dPt>
          <c:dLbls>
            <c:dLbl>
              <c:idx val="0"/>
              <c:layout>
                <c:manualLayout>
                  <c:x val="-3.7316448375700195E-3"/>
                  <c:y val="-6.340816115301070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D1-43E1-9725-7DAD44E2D2E3}"/>
                </c:ext>
              </c:extLst>
            </c:dLbl>
            <c:dLbl>
              <c:idx val="1"/>
              <c:layout>
                <c:manualLayout>
                  <c:x val="-2.8239424349483034E-3"/>
                  <c:y val="9.466522107062823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D1-43E1-9725-7DAD44E2D2E3}"/>
                </c:ext>
              </c:extLst>
            </c:dLbl>
            <c:dLbl>
              <c:idx val="2"/>
              <c:layout>
                <c:manualLayout>
                  <c:x val="1.9499753472698492E-3"/>
                  <c:y val="1.39401673163940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D1-43E1-9725-7DAD44E2D2E3}"/>
                </c:ext>
              </c:extLst>
            </c:dLbl>
            <c:dLbl>
              <c:idx val="3"/>
              <c:layout>
                <c:manualLayout>
                  <c:x val="-2.3328660960395663E-3"/>
                  <c:y val="-5.93144602486068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D1-43E1-9725-7DAD44E2D2E3}"/>
                </c:ext>
              </c:extLst>
            </c:dLbl>
            <c:dLbl>
              <c:idx val="4"/>
              <c:layout>
                <c:manualLayout>
                  <c:x val="-2.1682715290582532E-3"/>
                  <c:y val="6.30664927114344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D1-43E1-9725-7DAD44E2D2E3}"/>
                </c:ext>
              </c:extLst>
            </c:dLbl>
            <c:dLbl>
              <c:idx val="5"/>
              <c:layout>
                <c:manualLayout>
                  <c:x val="-6.50481458717475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D1-43E1-9725-7DAD44E2D2E3}"/>
                </c:ext>
              </c:extLst>
            </c:dLbl>
            <c:dLbl>
              <c:idx val="6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D1-43E1-9725-7DAD44E2D2E3}"/>
                </c:ext>
              </c:extLst>
            </c:dLbl>
            <c:dLbl>
              <c:idx val="7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D1-43E1-9725-7DAD44E2D2E3}"/>
                </c:ext>
              </c:extLst>
            </c:dLbl>
            <c:dLbl>
              <c:idx val="8"/>
              <c:layout>
                <c:manualLayout>
                  <c:x val="1.8572959106125369E-4"/>
                  <c:y val="-4.36704797528869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D1-43E1-9725-7DAD44E2D2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700"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'C-3'!$A$9:$A$17</c:f>
              <c:strCache>
                <c:ptCount val="9"/>
                <c:pt idx="0">
                  <c:v>CAPATAZ</c:v>
                </c:pt>
                <c:pt idx="1">
                  <c:v>EMPLEADO</c:v>
                </c:pt>
                <c:pt idx="2">
                  <c:v>FUNCIONARIO</c:v>
                </c:pt>
                <c:pt idx="3">
                  <c:v>OBRERO</c:v>
                </c:pt>
                <c:pt idx="4">
                  <c:v>OFICIAL</c:v>
                </c:pt>
                <c:pt idx="5">
                  <c:v>OPERARIO</c:v>
                </c:pt>
                <c:pt idx="6">
                  <c:v>PEÓN</c:v>
                </c:pt>
                <c:pt idx="7">
                  <c:v>OTROS</c:v>
                </c:pt>
                <c:pt idx="8">
                  <c:v>NO DETERMINADO</c:v>
                </c:pt>
              </c:strCache>
            </c:strRef>
          </c:cat>
          <c:val>
            <c:numRef>
              <c:f>'C-3'!$E$9:$E$17</c:f>
              <c:numCache>
                <c:formatCode>_(* #,##0_);_(* \(#,##0\);_(* "-"_);_(@_)</c:formatCode>
                <c:ptCount val="9"/>
                <c:pt idx="0">
                  <c:v>1</c:v>
                </c:pt>
                <c:pt idx="1">
                  <c:v>398</c:v>
                </c:pt>
                <c:pt idx="2">
                  <c:v>1</c:v>
                </c:pt>
                <c:pt idx="3">
                  <c:v>77</c:v>
                </c:pt>
                <c:pt idx="4">
                  <c:v>1</c:v>
                </c:pt>
                <c:pt idx="5">
                  <c:v>238</c:v>
                </c:pt>
                <c:pt idx="6">
                  <c:v>15</c:v>
                </c:pt>
                <c:pt idx="7">
                  <c:v>777</c:v>
                </c:pt>
                <c:pt idx="8">
                  <c:v>1164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2D1-43E1-9725-7DAD44E2D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gapDepth val="384"/>
        <c:shape val="cylinder"/>
        <c:axId val="500125864"/>
        <c:axId val="500133312"/>
        <c:axId val="0"/>
      </c:bar3DChart>
      <c:catAx>
        <c:axId val="500125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PE" sz="700" b="1">
                <a:latin typeface="Helvetica Condensed" panose="020B0606020202030204" pitchFamily="34" charset="0"/>
              </a:defRPr>
            </a:pPr>
            <a:endParaRPr lang="es-PE"/>
          </a:p>
        </c:txPr>
        <c:crossAx val="500133312"/>
        <c:crosses val="autoZero"/>
        <c:auto val="1"/>
        <c:lblAlgn val="ctr"/>
        <c:lblOffset val="100"/>
        <c:noMultiLvlLbl val="0"/>
      </c:catAx>
      <c:valAx>
        <c:axId val="500133312"/>
        <c:scaling>
          <c:orientation val="minMax"/>
        </c:scaling>
        <c:delete val="0"/>
        <c:axPos val="b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PE" sz="700" b="1"/>
            </a:pPr>
            <a:endParaRPr lang="es-PE"/>
          </a:p>
        </c:txPr>
        <c:crossAx val="50012586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 b="1" i="0" baseline="0">
                <a:effectLst/>
              </a:rPr>
              <a:t>Perú: Notificaciones de accidentes de trabajo según forma del accidente, noviembre 2020</a:t>
            </a:r>
            <a:endParaRPr lang="es-PE" sz="800">
              <a:effectLst/>
            </a:endParaRPr>
          </a:p>
        </c:rich>
      </c:tx>
      <c:layout>
        <c:manualLayout>
          <c:xMode val="edge"/>
          <c:yMode val="edge"/>
          <c:x val="0.10388686798867749"/>
          <c:y val="4.0346894740661998E-2"/>
        </c:manualLayout>
      </c:layout>
      <c:overlay val="0"/>
    </c:title>
    <c:autoTitleDeleted val="0"/>
    <c:view3D>
      <c:rotX val="20"/>
      <c:rotY val="2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8952356692374"/>
          <c:y val="0.44062970594151452"/>
          <c:w val="0.47112514979941916"/>
          <c:h val="0.37830528734608115"/>
        </c:manualLayout>
      </c:layout>
      <c:pie3DChart>
        <c:varyColors val="1"/>
        <c:ser>
          <c:idx val="0"/>
          <c:order val="0"/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DF-418C-B4A1-D00E0883E7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DF-418C-B4A1-D00E0883E72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7DF-418C-B4A1-D00E0883E72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7DF-418C-B4A1-D00E0883E72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7DF-418C-B4A1-D00E0883E72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7DF-418C-B4A1-D00E0883E72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7DF-418C-B4A1-D00E0883E72A}"/>
              </c:ext>
            </c:extLst>
          </c:dPt>
          <c:dPt>
            <c:idx val="7"/>
            <c:bubble3D val="0"/>
            <c:explosion val="0"/>
            <c:extLst>
              <c:ext xmlns:c16="http://schemas.microsoft.com/office/drawing/2014/chart" uri="{C3380CC4-5D6E-409C-BE32-E72D297353CC}">
                <c16:uniqueId val="{00000007-E7DF-418C-B4A1-D00E0883E72A}"/>
              </c:ext>
            </c:extLst>
          </c:dPt>
          <c:dLbls>
            <c:dLbl>
              <c:idx val="0"/>
              <c:layout>
                <c:manualLayout>
                  <c:x val="-4.7936960076684881E-2"/>
                  <c:y val="2.21802192813961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DF-418C-B4A1-D00E0883E72A}"/>
                </c:ext>
              </c:extLst>
            </c:dLbl>
            <c:dLbl>
              <c:idx val="1"/>
              <c:layout>
                <c:manualLayout>
                  <c:x val="-6.0085688975094781E-2"/>
                  <c:y val="-9.80701488386197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DF-418C-B4A1-D00E0883E72A}"/>
                </c:ext>
              </c:extLst>
            </c:dLbl>
            <c:dLbl>
              <c:idx val="2"/>
              <c:layout>
                <c:manualLayout>
                  <c:x val="-4.0068693744920544E-2"/>
                  <c:y val="-0.1166552099098001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DF-418C-B4A1-D00E0883E72A}"/>
                </c:ext>
              </c:extLst>
            </c:dLbl>
            <c:dLbl>
              <c:idx val="3"/>
              <c:layout>
                <c:manualLayout>
                  <c:x val="0.12986141667120188"/>
                  <c:y val="-0.200958036818014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DF-418C-B4A1-D00E0883E72A}"/>
                </c:ext>
              </c:extLst>
            </c:dLbl>
            <c:dLbl>
              <c:idx val="4"/>
              <c:layout>
                <c:manualLayout>
                  <c:x val="0.1387362404317308"/>
                  <c:y val="-0.158633449203158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DF-418C-B4A1-D00E0883E72A}"/>
                </c:ext>
              </c:extLst>
            </c:dLbl>
            <c:dLbl>
              <c:idx val="5"/>
              <c:layout>
                <c:manualLayout>
                  <c:x val="0.12793239454991209"/>
                  <c:y val="-4.89462419201958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DF-418C-B4A1-D00E0883E72A}"/>
                </c:ext>
              </c:extLst>
            </c:dLbl>
            <c:dLbl>
              <c:idx val="6"/>
              <c:layout>
                <c:manualLayout>
                  <c:x val="0.13117328391393832"/>
                  <c:y val="4.54989828446305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DF-418C-B4A1-D00E0883E72A}"/>
                </c:ext>
              </c:extLst>
            </c:dLbl>
            <c:dLbl>
              <c:idx val="7"/>
              <c:layout>
                <c:manualLayout>
                  <c:x val="1.6328274396621389E-2"/>
                  <c:y val="0.127359758598846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DF-418C-B4A1-D00E0883E72A}"/>
                </c:ext>
              </c:extLst>
            </c:dLbl>
            <c:dLbl>
              <c:idx val="8"/>
              <c:layout>
                <c:manualLayout>
                  <c:x val="-0.21440282168234079"/>
                  <c:y val="0.105869270187534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DF-418C-B4A1-D00E0883E72A}"/>
                </c:ext>
              </c:extLst>
            </c:dLbl>
            <c:dLbl>
              <c:idx val="9"/>
              <c:layout>
                <c:manualLayout>
                  <c:x val="-8.6475935476578683E-2"/>
                  <c:y val="0.102415034737692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DF-418C-B4A1-D00E0883E72A}"/>
                </c:ext>
              </c:extLst>
            </c:dLbl>
            <c:dLbl>
              <c:idx val="10"/>
              <c:layout>
                <c:manualLayout>
                  <c:x val="-0.15557699472920969"/>
                  <c:y val="0.151688812335957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7C-487D-8EA0-A6CE339E7C5C}"/>
                </c:ext>
              </c:extLst>
            </c:dLbl>
            <c:dLbl>
              <c:idx val="11"/>
              <c:layout>
                <c:manualLayout>
                  <c:x val="-0.12551008008491879"/>
                  <c:y val="4.90190288713909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7A-4485-9975-74D4CF220A0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00" b="1" i="0" u="none" strike="noStrike" baseline="0">
                    <a:solidFill>
                      <a:srgbClr val="000000"/>
                    </a:solidFill>
                    <a:latin typeface="Helvetica Condensed" panose="020B0606020202030204" pitchFamily="34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'C-5'!$T$4:$T$13</c:f>
              <c:strCache>
                <c:ptCount val="10"/>
                <c:pt idx="0">
                  <c:v>GOLPES POR OBJETOS (EXCEPTO CAIDAS)</c:v>
                </c:pt>
                <c:pt idx="1">
                  <c:v>ESFUERZOS FISICOS O FALSOS MOVIMIENTOS</c:v>
                </c:pt>
                <c:pt idx="2">
                  <c:v>CAIDA DE PERSONAS A NIVEL</c:v>
                </c:pt>
                <c:pt idx="3">
                  <c:v>CAIDA DE OBJETOS</c:v>
                </c:pt>
                <c:pt idx="4">
                  <c:v>APRISIONAMIENTO O ATRAPAMIENTO</c:v>
                </c:pt>
                <c:pt idx="5">
                  <c:v>CHOQUE CONTRA OBJETO</c:v>
                </c:pt>
                <c:pt idx="6">
                  <c:v>CAIDA DE PERSONAL DE ALTURA</c:v>
                </c:pt>
                <c:pt idx="7">
                  <c:v>CONTACTO CON PRODUCTOS QUIMICOS</c:v>
                </c:pt>
                <c:pt idx="8">
                  <c:v>PISADAS SOBRE OBJETO</c:v>
                </c:pt>
                <c:pt idx="9">
                  <c:v>OTRAS</c:v>
                </c:pt>
              </c:strCache>
            </c:strRef>
          </c:cat>
          <c:val>
            <c:numRef>
              <c:f>'C-5'!$U$4:$U$13</c:f>
              <c:numCache>
                <c:formatCode>_(* #,##0_);_(* \(#,##0\);_(* "-"_);_(@_)</c:formatCode>
                <c:ptCount val="10"/>
                <c:pt idx="0">
                  <c:v>366</c:v>
                </c:pt>
                <c:pt idx="1">
                  <c:v>340</c:v>
                </c:pt>
                <c:pt idx="2">
                  <c:v>275</c:v>
                </c:pt>
                <c:pt idx="3">
                  <c:v>208</c:v>
                </c:pt>
                <c:pt idx="4">
                  <c:v>168</c:v>
                </c:pt>
                <c:pt idx="5">
                  <c:v>124</c:v>
                </c:pt>
                <c:pt idx="6">
                  <c:v>104</c:v>
                </c:pt>
                <c:pt idx="7">
                  <c:v>42</c:v>
                </c:pt>
                <c:pt idx="8">
                  <c:v>25</c:v>
                </c:pt>
                <c:pt idx="9">
                  <c:v>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7DF-418C-B4A1-D00E0883E7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 b="1" i="0" baseline="0">
                <a:effectLst/>
              </a:rPr>
              <a:t>Perú: Notificaciones de accidentes de trabajo según agente causante, noviembre 2020</a:t>
            </a:r>
            <a:endParaRPr lang="es-PE" sz="800">
              <a:effectLst/>
            </a:endParaRPr>
          </a:p>
        </c:rich>
      </c:tx>
      <c:layout>
        <c:manualLayout>
          <c:xMode val="edge"/>
          <c:yMode val="edge"/>
          <c:x val="0.19346949972305522"/>
          <c:y val="4.230132533049992E-2"/>
        </c:manualLayout>
      </c:layout>
      <c:overlay val="1"/>
    </c:title>
    <c:autoTitleDeleted val="0"/>
    <c:view3D>
      <c:rotX val="0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9285479854291436"/>
          <c:y val="0.13595231460047083"/>
          <c:w val="0.48527363649704791"/>
          <c:h val="0.76417212504964271"/>
        </c:manualLayout>
      </c:layout>
      <c:bar3DChart>
        <c:barDir val="bar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5.0329747916543308E-2"/>
                  <c:y val="8.848859918217437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14-4737-8A4B-B62E1CD2A321}"/>
                </c:ext>
              </c:extLst>
            </c:dLbl>
            <c:dLbl>
              <c:idx val="1"/>
              <c:layout>
                <c:manualLayout>
                  <c:x val="5.1717095100363368E-2"/>
                  <c:y val="1.2279597326911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14-4737-8A4B-B62E1CD2A321}"/>
                </c:ext>
              </c:extLst>
            </c:dLbl>
            <c:dLbl>
              <c:idx val="2"/>
              <c:layout>
                <c:manualLayout>
                  <c:x val="0.24581528570282887"/>
                  <c:y val="2.0680647939355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14-4737-8A4B-B62E1CD2A321}"/>
                </c:ext>
              </c:extLst>
            </c:dLbl>
            <c:dLbl>
              <c:idx val="3"/>
              <c:layout>
                <c:manualLayout>
                  <c:x val="0.1399430820393629"/>
                  <c:y val="-3.051394814960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14-4737-8A4B-B62E1CD2A321}"/>
                </c:ext>
              </c:extLst>
            </c:dLbl>
            <c:dLbl>
              <c:idx val="4"/>
              <c:layout>
                <c:manualLayout>
                  <c:x val="5.56749695135891E-2"/>
                  <c:y val="-6.114632520651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14-4737-8A4B-B62E1CD2A321}"/>
                </c:ext>
              </c:extLst>
            </c:dLbl>
            <c:dLbl>
              <c:idx val="5"/>
              <c:layout>
                <c:manualLayout>
                  <c:x val="5.3509028999378656E-2"/>
                  <c:y val="-1.29124518003599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14-4737-8A4B-B62E1CD2A321}"/>
                </c:ext>
              </c:extLst>
            </c:dLbl>
            <c:dLbl>
              <c:idx val="6"/>
              <c:layout>
                <c:manualLayout>
                  <c:x val="5.0080610043014367E-2"/>
                  <c:y val="-4.70051734927978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14-4737-8A4B-B62E1CD2A321}"/>
                </c:ext>
              </c:extLst>
            </c:dLbl>
            <c:dLbl>
              <c:idx val="7"/>
              <c:layout>
                <c:manualLayout>
                  <c:x val="4.7223169522433349E-2"/>
                  <c:y val="-4.65980741239129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14-4737-8A4B-B62E1CD2A321}"/>
                </c:ext>
              </c:extLst>
            </c:dLbl>
            <c:dLbl>
              <c:idx val="8"/>
              <c:layout>
                <c:manualLayout>
                  <c:x val="3.2030338997734796E-2"/>
                  <c:y val="-4.70014725894443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A14-4737-8A4B-B62E1CD2A321}"/>
                </c:ext>
              </c:extLst>
            </c:dLbl>
            <c:dLbl>
              <c:idx val="9"/>
              <c:layout>
                <c:manualLayout>
                  <c:x val="2.7256818365284534E-2"/>
                  <c:y val="-4.308418549480330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14-4737-8A4B-B62E1CD2A321}"/>
                </c:ext>
              </c:extLst>
            </c:dLbl>
            <c:dLbl>
              <c:idx val="10"/>
              <c:layout>
                <c:manualLayout>
                  <c:x val="3.50819704077570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A14-4737-8A4B-B62E1CD2A321}"/>
                </c:ext>
              </c:extLst>
            </c:dLbl>
            <c:dLbl>
              <c:idx val="11"/>
              <c:layout>
                <c:manualLayout>
                  <c:x val="2.9135490079830552E-2"/>
                  <c:y val="-3.7009033534995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14-4737-8A4B-B62E1CD2A321}"/>
                </c:ext>
              </c:extLst>
            </c:dLbl>
            <c:dLbl>
              <c:idx val="12"/>
              <c:layout>
                <c:manualLayout>
                  <c:x val="2.7450286725913112E-2"/>
                  <c:y val="-4.308418549480330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A14-4737-8A4B-B62E1CD2A321}"/>
                </c:ext>
              </c:extLst>
            </c:dLbl>
            <c:dLbl>
              <c:idx val="13"/>
              <c:layout>
                <c:manualLayout>
                  <c:x val="2.61813624783671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A14-4737-8A4B-B62E1CD2A321}"/>
                </c:ext>
              </c:extLst>
            </c:dLbl>
            <c:dLbl>
              <c:idx val="14"/>
              <c:layout>
                <c:manualLayout>
                  <c:x val="1.38888888888888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A14-4737-8A4B-B62E1CD2A321}"/>
                </c:ext>
              </c:extLst>
            </c:dLbl>
            <c:dLbl>
              <c:idx val="15"/>
              <c:layout>
                <c:manualLayout>
                  <c:x val="1.666666666666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A14-4737-8A4B-B62E1CD2A321}"/>
                </c:ext>
              </c:extLst>
            </c:dLbl>
            <c:dLbl>
              <c:idx val="16"/>
              <c:layout>
                <c:manualLayout>
                  <c:x val="1.53442710809386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A14-4737-8A4B-B62E1CD2A321}"/>
                </c:ext>
              </c:extLst>
            </c:dLbl>
            <c:dLbl>
              <c:idx val="17"/>
              <c:layout>
                <c:manualLayout>
                  <c:x val="1.6400971466991026E-2"/>
                  <c:y val="-4.7358813866809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A14-4737-8A4B-B62E1CD2A321}"/>
                </c:ext>
              </c:extLst>
            </c:dLbl>
            <c:dLbl>
              <c:idx val="18"/>
              <c:layout>
                <c:manualLayout>
                  <c:x val="1.2300728600243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A14-4737-8A4B-B62E1CD2A321}"/>
                </c:ext>
              </c:extLst>
            </c:dLbl>
            <c:dLbl>
              <c:idx val="19"/>
              <c:layout>
                <c:manualLayout>
                  <c:x val="1.2300728600243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A14-4737-8A4B-B62E1CD2A321}"/>
                </c:ext>
              </c:extLst>
            </c:dLbl>
            <c:dLbl>
              <c:idx val="20"/>
              <c:layout>
                <c:manualLayout>
                  <c:x val="1.2300728600243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A14-4737-8A4B-B62E1CD2A321}"/>
                </c:ext>
              </c:extLst>
            </c:dLbl>
            <c:dLbl>
              <c:idx val="21"/>
              <c:layout>
                <c:manualLayout>
                  <c:x val="1.02506071668693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A14-4737-8A4B-B62E1CD2A3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'C-6'!$T$5:$T$19</c:f>
              <c:strCache>
                <c:ptCount val="15"/>
                <c:pt idx="0">
                  <c:v>NO DETERMINADO</c:v>
                </c:pt>
                <c:pt idx="1">
                  <c:v>OTROS AGENTES CAUSANTES *</c:v>
                </c:pt>
                <c:pt idx="2">
                  <c:v>OTROS</c:v>
                </c:pt>
                <c:pt idx="3">
                  <c:v>HERRAMIENTAS (PORTATILES, MANUALES, MECÁNICOS, ELÉCTRICAS, NEUMÁTICAS, ETC.)</c:v>
                </c:pt>
                <c:pt idx="4">
                  <c:v>ESCALERA</c:v>
                </c:pt>
                <c:pt idx="5">
                  <c:v>MAQUINAS Y EQUIPOS EN GENERAL</c:v>
                </c:pt>
                <c:pt idx="6">
                  <c:v>MATERIAS PRIMAS</c:v>
                </c:pt>
                <c:pt idx="7">
                  <c:v>PISO</c:v>
                </c:pt>
                <c:pt idx="8">
                  <c:v>ANDAMIOS</c:v>
                </c:pt>
                <c:pt idx="9">
                  <c:v>VEHICULOS O MEDIOS DE TRANSPORTE EN GENERAL</c:v>
                </c:pt>
                <c:pt idx="10">
                  <c:v>ABERTURAS, PUERTAS,PORTONES, PERSIANAS</c:v>
                </c:pt>
                <c:pt idx="11">
                  <c:v>ARMA BLANCA</c:v>
                </c:pt>
                <c:pt idx="12">
                  <c:v>PRODUCTOS ELABORADOS</c:v>
                </c:pt>
                <c:pt idx="13">
                  <c:v>MUEBLES EN GENERAL</c:v>
                </c:pt>
                <c:pt idx="14">
                  <c:v>SUSTANCIAS QUIMICAS - PLAGUICIDAS</c:v>
                </c:pt>
              </c:strCache>
            </c:strRef>
          </c:cat>
          <c:val>
            <c:numRef>
              <c:f>'C-6'!$U$5:$U$19</c:f>
              <c:numCache>
                <c:formatCode>_(* #,##0_);_(* \(#,##0\);_(* "-"_);_(@_)</c:formatCode>
                <c:ptCount val="15"/>
                <c:pt idx="0">
                  <c:v>87</c:v>
                </c:pt>
                <c:pt idx="1">
                  <c:v>84</c:v>
                </c:pt>
                <c:pt idx="2">
                  <c:v>1702</c:v>
                </c:pt>
                <c:pt idx="3">
                  <c:v>258</c:v>
                </c:pt>
                <c:pt idx="4">
                  <c:v>98</c:v>
                </c:pt>
                <c:pt idx="5">
                  <c:v>90</c:v>
                </c:pt>
                <c:pt idx="6">
                  <c:v>90</c:v>
                </c:pt>
                <c:pt idx="7">
                  <c:v>79</c:v>
                </c:pt>
                <c:pt idx="8">
                  <c:v>36</c:v>
                </c:pt>
                <c:pt idx="9">
                  <c:v>36</c:v>
                </c:pt>
                <c:pt idx="10">
                  <c:v>25</c:v>
                </c:pt>
                <c:pt idx="11">
                  <c:v>20</c:v>
                </c:pt>
                <c:pt idx="12">
                  <c:v>17</c:v>
                </c:pt>
                <c:pt idx="13">
                  <c:v>16</c:v>
                </c:pt>
                <c:pt idx="1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A14-4737-8A4B-B62E1CD2A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322"/>
        <c:shape val="cylinder"/>
        <c:axId val="500134880"/>
        <c:axId val="500135272"/>
        <c:axId val="0"/>
      </c:bar3DChart>
      <c:catAx>
        <c:axId val="500134880"/>
        <c:scaling>
          <c:orientation val="minMax"/>
        </c:scaling>
        <c:delete val="0"/>
        <c:axPos val="l"/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53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500135272"/>
        <c:crosses val="autoZero"/>
        <c:auto val="1"/>
        <c:lblAlgn val="ctr"/>
        <c:lblOffset val="100"/>
        <c:noMultiLvlLbl val="0"/>
      </c:catAx>
      <c:valAx>
        <c:axId val="500135272"/>
        <c:scaling>
          <c:orientation val="minMax"/>
          <c:max val="500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00134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Helvetica Condensed" panose="020B0606020202030204" pitchFamily="34" charset="0"/>
              </a:defRPr>
            </a:pPr>
            <a:r>
              <a:rPr lang="es-PE" sz="800" b="1" i="0" baseline="0">
                <a:effectLst/>
              </a:rPr>
              <a:t>Perú: Notificaciones de accidentes de trabajo según parte del cuerpo lesionada, noviembre 2020</a:t>
            </a:r>
            <a:endParaRPr lang="es-PE" sz="800">
              <a:effectLst/>
            </a:endParaRPr>
          </a:p>
        </c:rich>
      </c:tx>
      <c:layout>
        <c:manualLayout>
          <c:xMode val="edge"/>
          <c:yMode val="edge"/>
          <c:x val="0.10659096945876377"/>
          <c:y val="0"/>
        </c:manualLayout>
      </c:layout>
      <c:overlay val="0"/>
    </c:title>
    <c:autoTitleDeleted val="0"/>
    <c:view3D>
      <c:rotX val="30"/>
      <c:rotY val="2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619252603251151"/>
          <c:y val="0.47256296809700815"/>
          <c:w val="0.38025623619167553"/>
          <c:h val="0.31304959118407077"/>
        </c:manualLayout>
      </c:layout>
      <c:pie3DChart>
        <c:varyColors val="1"/>
        <c:ser>
          <c:idx val="0"/>
          <c:order val="0"/>
          <c:explosion val="7"/>
          <c:dLbls>
            <c:dLbl>
              <c:idx val="0"/>
              <c:layout>
                <c:manualLayout>
                  <c:x val="-8.7752757879887441E-2"/>
                  <c:y val="4.14076850352719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32-49A1-9DF6-05767F188CD6}"/>
                </c:ext>
              </c:extLst>
            </c:dLbl>
            <c:dLbl>
              <c:idx val="1"/>
              <c:layout>
                <c:manualLayout>
                  <c:x val="-0.14328774327309307"/>
                  <c:y val="1.02348402599913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32-49A1-9DF6-05767F188CD6}"/>
                </c:ext>
              </c:extLst>
            </c:dLbl>
            <c:dLbl>
              <c:idx val="2"/>
              <c:layout>
                <c:manualLayout>
                  <c:x val="-0.27913972538202431"/>
                  <c:y val="-0.14493497217509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32-49A1-9DF6-05767F188CD6}"/>
                </c:ext>
              </c:extLst>
            </c:dLbl>
            <c:dLbl>
              <c:idx val="3"/>
              <c:layout>
                <c:manualLayout>
                  <c:x val="-0.10162258875456061"/>
                  <c:y val="-0.126034061688651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32-49A1-9DF6-05767F188CD6}"/>
                </c:ext>
              </c:extLst>
            </c:dLbl>
            <c:dLbl>
              <c:idx val="4"/>
              <c:layout>
                <c:manualLayout>
                  <c:x val="8.5157800357705593E-2"/>
                  <c:y val="-0.26003009270046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32-49A1-9DF6-05767F188CD6}"/>
                </c:ext>
              </c:extLst>
            </c:dLbl>
            <c:dLbl>
              <c:idx val="5"/>
              <c:layout>
                <c:manualLayout>
                  <c:x val="0.18965899964888477"/>
                  <c:y val="-0.189849319638278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32-49A1-9DF6-05767F188CD6}"/>
                </c:ext>
              </c:extLst>
            </c:dLbl>
            <c:dLbl>
              <c:idx val="6"/>
              <c:layout>
                <c:manualLayout>
                  <c:x val="0.1986250176169895"/>
                  <c:y val="-0.163290965776358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132-49A1-9DF6-05767F188CD6}"/>
                </c:ext>
              </c:extLst>
            </c:dLbl>
            <c:dLbl>
              <c:idx val="7"/>
              <c:layout>
                <c:manualLayout>
                  <c:x val="0.17567561850940563"/>
                  <c:y val="-8.43495348827552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32-49A1-9DF6-05767F188CD6}"/>
                </c:ext>
              </c:extLst>
            </c:dLbl>
            <c:dLbl>
              <c:idx val="8"/>
              <c:layout>
                <c:manualLayout>
                  <c:x val="0.23660446412846933"/>
                  <c:y val="1.16730332583860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32-49A1-9DF6-05767F188CD6}"/>
                </c:ext>
              </c:extLst>
            </c:dLbl>
            <c:dLbl>
              <c:idx val="9"/>
              <c:layout>
                <c:manualLayout>
                  <c:x val="0.20938290329324713"/>
                  <c:y val="9.4619441767025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32-49A1-9DF6-05767F188CD6}"/>
                </c:ext>
              </c:extLst>
            </c:dLbl>
            <c:dLbl>
              <c:idx val="10"/>
              <c:layout>
                <c:manualLayout>
                  <c:x val="-0.15029624373497547"/>
                  <c:y val="7.50762583727332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OJOS (CON INCLUSIÓN DE LOS PARPADOS, LA ORBITA Y EL NERVIO OPTICO)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EB-4355-8451-9F5F464AD43E}"/>
                </c:ext>
              </c:extLst>
            </c:dLbl>
            <c:dLbl>
              <c:idx val="11"/>
              <c:layout>
                <c:manualLayout>
                  <c:x val="-0.10682319088267074"/>
                  <c:y val="-1.67987586415006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83-43BD-9B3D-A0E901C9FC2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500" b="1">
                    <a:latin typeface="Helvetica Condensed" panose="020B060602020203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'C-7 (2)'!$F$48:$F$59</c:f>
              <c:strCache>
                <c:ptCount val="12"/>
                <c:pt idx="0">
                  <c:v>DEDOS DE LA MANO</c:v>
                </c:pt>
                <c:pt idx="1">
                  <c:v>OJOS (CON INCLUSION DE LOS PARPADOS, LA ORBITA Y EL NERVIO OPTICO)</c:v>
                </c:pt>
                <c:pt idx="2">
                  <c:v>MANO (CON EXCEPCION DE LOS DEDOS SOLOS)</c:v>
                </c:pt>
                <c:pt idx="3">
                  <c:v>UBICACIONES MULTIPLES, COMPROMISO DE DOS O MAS ZONAS AFECTADAS ESPECIFICADAS EN LA TABLA</c:v>
                </c:pt>
                <c:pt idx="4">
                  <c:v>REGION LUMBOSACRA (COLUMNA VERTEBRAL Y MUSCULAR ADYACENTES)</c:v>
                </c:pt>
                <c:pt idx="5">
                  <c:v>RODILLA</c:v>
                </c:pt>
                <c:pt idx="6">
                  <c:v>PIE (CON EXCEPCION DE LOS DEDOS)</c:v>
                </c:pt>
                <c:pt idx="7">
                  <c:v>CABEZA, UBICACIONES MULTIPLES</c:v>
                </c:pt>
                <c:pt idx="8">
                  <c:v>PIERNA</c:v>
                </c:pt>
                <c:pt idx="9">
                  <c:v>TOBILLO</c:v>
                </c:pt>
                <c:pt idx="10">
                  <c:v>HOMBRO (INCLUSION DE CLAVICULAS, OMOPLATO Y AXILA)</c:v>
                </c:pt>
                <c:pt idx="11">
                  <c:v>BRAZO</c:v>
                </c:pt>
              </c:strCache>
            </c:strRef>
          </c:cat>
          <c:val>
            <c:numRef>
              <c:f>'C-7 (2)'!$G$48:$G$59</c:f>
              <c:numCache>
                <c:formatCode>_(* #,##0_);_(* \(#,##0\);_(* "-"_);_(@_)</c:formatCode>
                <c:ptCount val="12"/>
                <c:pt idx="0">
                  <c:v>361</c:v>
                </c:pt>
                <c:pt idx="1">
                  <c:v>316</c:v>
                </c:pt>
                <c:pt idx="2">
                  <c:v>188</c:v>
                </c:pt>
                <c:pt idx="3">
                  <c:v>188</c:v>
                </c:pt>
                <c:pt idx="4">
                  <c:v>176</c:v>
                </c:pt>
                <c:pt idx="5">
                  <c:v>149</c:v>
                </c:pt>
                <c:pt idx="6">
                  <c:v>135</c:v>
                </c:pt>
                <c:pt idx="7">
                  <c:v>111</c:v>
                </c:pt>
                <c:pt idx="8">
                  <c:v>110</c:v>
                </c:pt>
                <c:pt idx="9">
                  <c:v>108</c:v>
                </c:pt>
                <c:pt idx="10">
                  <c:v>92</c:v>
                </c:pt>
                <c:pt idx="11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32-49A1-9DF6-05767F188CD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es-ES_tradnl" sz="800" b="1" i="0" u="none" strike="noStrike" baseline="0">
                <a:effectLst/>
              </a:rPr>
              <a:t>NOTIFICACIONES DE ACCIDENTES DE TRABAJO, SEGÚN PARTE DEL CUERPO LESIONADA</a:t>
            </a:r>
            <a:endParaRPr lang="es-PE" sz="800"/>
          </a:p>
        </c:rich>
      </c:tx>
      <c:layout>
        <c:manualLayout>
          <c:xMode val="edge"/>
          <c:yMode val="edge"/>
          <c:x val="0.10659098553649513"/>
          <c:y val="1.2195833333333333E-2"/>
        </c:manualLayout>
      </c:layout>
      <c:overlay val="0"/>
    </c:title>
    <c:autoTitleDeleted val="0"/>
    <c:view3D>
      <c:rotX val="40"/>
      <c:rotY val="18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9005831653372"/>
          <c:y val="0.42287204736765027"/>
          <c:w val="0.54057694737820094"/>
          <c:h val="0.43947490160798014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1.1619297190413944E-2"/>
                  <c:y val="5.24449796671650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3B-464B-B879-B5ED10034C66}"/>
                </c:ext>
              </c:extLst>
            </c:dLbl>
            <c:dLbl>
              <c:idx val="1"/>
              <c:layout>
                <c:manualLayout>
                  <c:x val="-0.13160893049294059"/>
                  <c:y val="0.175639451600959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3B-464B-B879-B5ED10034C66}"/>
                </c:ext>
              </c:extLst>
            </c:dLbl>
            <c:dLbl>
              <c:idx val="2"/>
              <c:layout>
                <c:manualLayout>
                  <c:x val="-0.12302526380645674"/>
                  <c:y val="8.4891348453143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3B-464B-B879-B5ED10034C66}"/>
                </c:ext>
              </c:extLst>
            </c:dLbl>
            <c:dLbl>
              <c:idx val="3"/>
              <c:layout>
                <c:manualLayout>
                  <c:x val="1.3535386135031125E-2"/>
                  <c:y val="-2.84294131808575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3B-464B-B879-B5ED10034C66}"/>
                </c:ext>
              </c:extLst>
            </c:dLbl>
            <c:dLbl>
              <c:idx val="4"/>
              <c:layout>
                <c:manualLayout>
                  <c:x val="5.1335227031446766E-2"/>
                  <c:y val="-2.25737029364196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3B-464B-B879-B5ED10034C66}"/>
                </c:ext>
              </c:extLst>
            </c:dLbl>
            <c:dLbl>
              <c:idx val="5"/>
              <c:layout>
                <c:manualLayout>
                  <c:x val="0.1274818113101493"/>
                  <c:y val="0.330804545238534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3B-464B-B879-B5ED10034C66}"/>
                </c:ext>
              </c:extLst>
            </c:dLbl>
            <c:dLbl>
              <c:idx val="6"/>
              <c:layout>
                <c:manualLayout>
                  <c:x val="4.8198709104240643E-2"/>
                  <c:y val="0.153139382406131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3B-464B-B879-B5ED10034C66}"/>
                </c:ext>
              </c:extLst>
            </c:dLbl>
            <c:dLbl>
              <c:idx val="7"/>
              <c:layout>
                <c:manualLayout>
                  <c:x val="-7.3157428230081452E-3"/>
                  <c:y val="2.248992387433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3B-464B-B879-B5ED10034C66}"/>
                </c:ext>
              </c:extLst>
            </c:dLbl>
            <c:dLbl>
              <c:idx val="8"/>
              <c:layout>
                <c:manualLayout>
                  <c:x val="6.2294889467580227E-3"/>
                  <c:y val="1.5683902503440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3B-464B-B879-B5ED10034C66}"/>
                </c:ext>
              </c:extLst>
            </c:dLbl>
            <c:dLbl>
              <c:idx val="9"/>
              <c:layout>
                <c:manualLayout>
                  <c:x val="-2.4651882598529622E-2"/>
                  <c:y val="5.20835566622339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3B-464B-B879-B5ED10034C6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600" b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'C-7'!$F$48:$F$54</c:f>
              <c:strCache>
                <c:ptCount val="7"/>
                <c:pt idx="0">
                  <c:v>DEDOS DE LA MANO</c:v>
                </c:pt>
                <c:pt idx="1">
                  <c:v>OJOS (CON INCLUSIÓN DE LOS PÁRPADOS, LA ÓRBITA Y EL NERVIO ÓPTICO)</c:v>
                </c:pt>
                <c:pt idx="2">
                  <c:v>REGIÓN LUMBOSACRA (COLUMNA VERTEBRAL Y MUSCULAR ADYACENTES)</c:v>
                </c:pt>
                <c:pt idx="3">
                  <c:v>PIE (CON EXCEPCIÓN DE LOS DEDOS)</c:v>
                </c:pt>
                <c:pt idx="4">
                  <c:v>MANO (CON EXCEPCIÓN DE LOS DEDOS SOLOS)</c:v>
                </c:pt>
                <c:pt idx="5">
                  <c:v>UBICACIONES MÚLTIPLES, COMPROMISO DE DOS O MAS ZONAS AFECTADAS ESPECIFICADAS EN LA TABLA</c:v>
                </c:pt>
                <c:pt idx="6">
                  <c:v>OTROS</c:v>
                </c:pt>
              </c:strCache>
            </c:strRef>
          </c:cat>
          <c:val>
            <c:numRef>
              <c:f>'C-7'!$G$48:$G$54</c:f>
              <c:numCache>
                <c:formatCode>_(* #,##0_);_(* \(#,##0\);_(* "-"_);_(@_)</c:formatCode>
                <c:ptCount val="7"/>
                <c:pt idx="0">
                  <c:v>185</c:v>
                </c:pt>
                <c:pt idx="1">
                  <c:v>126</c:v>
                </c:pt>
                <c:pt idx="2">
                  <c:v>64</c:v>
                </c:pt>
                <c:pt idx="3">
                  <c:v>43</c:v>
                </c:pt>
                <c:pt idx="4">
                  <c:v>52</c:v>
                </c:pt>
                <c:pt idx="5">
                  <c:v>32</c:v>
                </c:pt>
                <c:pt idx="6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3B-464B-B879-B5ED10034C6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tx1"/>
      </a:solidFill>
    </a:ln>
    <a:effectLst>
      <a:innerShdw blurRad="63500" dist="50800" dir="2700000">
        <a:prstClr val="black">
          <a:alpha val="50000"/>
        </a:prstClr>
      </a:innerShdw>
    </a:effectLst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Helvetica Condensed" panose="020B0606020202030204" pitchFamily="34" charset="0"/>
              </a:defRPr>
            </a:pPr>
            <a:r>
              <a:rPr lang="es-ES_tradnl" sz="800" b="1" i="0" u="none" strike="noStrike" baseline="0">
                <a:effectLst/>
                <a:latin typeface="Helvetica Condensed" panose="020B0606020202030204" pitchFamily="34" charset="0"/>
              </a:rPr>
              <a:t>Perú: Notificaciones de accidentes de trabajo, según naturaleza de la lesión, noviembre 2020</a:t>
            </a:r>
            <a:endParaRPr lang="es-PE" sz="800">
              <a:latin typeface="Helvetica Condensed" panose="020B0606020202030204" pitchFamily="34" charset="0"/>
            </a:endParaRPr>
          </a:p>
        </c:rich>
      </c:tx>
      <c:layout>
        <c:manualLayout>
          <c:xMode val="edge"/>
          <c:yMode val="edge"/>
          <c:x val="0.12702214718202051"/>
          <c:y val="3.391143811219032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909377511905676"/>
          <c:y val="0.13952779270763252"/>
          <c:w val="0.79895262369178943"/>
          <c:h val="0.3238748342184780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4.4381207815131817E-3"/>
                  <c:y val="-2.451815447993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07-47A4-801B-131FB2888A47}"/>
                </c:ext>
              </c:extLst>
            </c:dLbl>
            <c:dLbl>
              <c:idx val="1"/>
              <c:layout>
                <c:manualLayout>
                  <c:x val="3.806684256760055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7-47A4-801B-131FB2888A47}"/>
                </c:ext>
              </c:extLst>
            </c:dLbl>
            <c:dLbl>
              <c:idx val="2"/>
              <c:layout>
                <c:manualLayout>
                  <c:x val="3.2664733224185231E-3"/>
                  <c:y val="-6.9982032917420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07-47A4-801B-131FB2888A47}"/>
                </c:ext>
              </c:extLst>
            </c:dLbl>
            <c:dLbl>
              <c:idx val="3"/>
              <c:layout>
                <c:manualLayout>
                  <c:x val="1.8421841667248996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07-47A4-801B-131FB2888A47}"/>
                </c:ext>
              </c:extLst>
            </c:dLbl>
            <c:dLbl>
              <c:idx val="4"/>
              <c:layout>
                <c:manualLayout>
                  <c:x val="9.5789322202797036E-4"/>
                  <c:y val="-1.6906123491111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07-47A4-801B-131FB2888A47}"/>
                </c:ext>
              </c:extLst>
            </c:dLbl>
            <c:dLbl>
              <c:idx val="5"/>
              <c:layout>
                <c:manualLayout>
                  <c:x val="3.65947970209797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07-47A4-801B-131FB2888A47}"/>
                </c:ext>
              </c:extLst>
            </c:dLbl>
            <c:dLbl>
              <c:idx val="6"/>
              <c:layout>
                <c:manualLayout>
                  <c:x val="2.3086864620629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07-47A4-801B-131FB2888A47}"/>
                </c:ext>
              </c:extLst>
            </c:dLbl>
            <c:dLbl>
              <c:idx val="7"/>
              <c:layout>
                <c:manualLayout>
                  <c:x val="2.11213009138701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07-47A4-801B-131FB2888A47}"/>
                </c:ext>
              </c:extLst>
            </c:dLbl>
            <c:dLbl>
              <c:idx val="10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07-47A4-801B-131FB2888A47}"/>
                </c:ext>
              </c:extLst>
            </c:dLbl>
            <c:dLbl>
              <c:idx val="12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07-47A4-801B-131FB2888A47}"/>
                </c:ext>
              </c:extLst>
            </c:dLbl>
            <c:dLbl>
              <c:idx val="13"/>
              <c:layout>
                <c:manualLayout>
                  <c:x val="4.05237972010490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07-47A4-801B-131FB2888A47}"/>
                </c:ext>
              </c:extLst>
            </c:dLbl>
            <c:dLbl>
              <c:idx val="17"/>
              <c:layout>
                <c:manualLayout>
                  <c:x val="4.27486795033882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E9-478B-9257-3A34421B7E52}"/>
                </c:ext>
              </c:extLst>
            </c:dLbl>
            <c:dLbl>
              <c:idx val="19"/>
              <c:layout>
                <c:manualLayout>
                  <c:x val="6.395158344792024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07-47A4-801B-131FB2888A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700"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'C-8'!$A$8:$A$28</c:f>
              <c:strCache>
                <c:ptCount val="21"/>
                <c:pt idx="0">
                  <c:v>AMPUTACIONES</c:v>
                </c:pt>
                <c:pt idx="1">
                  <c:v>ASFIXIA</c:v>
                </c:pt>
                <c:pt idx="2">
                  <c:v>CONTUSIONES</c:v>
                </c:pt>
                <c:pt idx="3">
                  <c:v>CUERPO EXTRAÑO EN OJOS</c:v>
                </c:pt>
                <c:pt idx="4">
                  <c:v>DISFUNCIONES ORGANICAS</c:v>
                </c:pt>
                <c:pt idx="5">
                  <c:v>EFECTOS DE ELECTRICIDAD</c:v>
                </c:pt>
                <c:pt idx="6">
                  <c:v>EFECTOS DE LAS RADIACIONES</c:v>
                </c:pt>
                <c:pt idx="7">
                  <c:v>ESCORIACIONES</c:v>
                </c:pt>
                <c:pt idx="8">
                  <c:v>FRACTURAS</c:v>
                </c:pt>
                <c:pt idx="9">
                  <c:v>GANGRENAS</c:v>
                </c:pt>
                <c:pt idx="10">
                  <c:v>HERIDA DE BALA</c:v>
                </c:pt>
                <c:pt idx="11">
                  <c:v>HERIDA DE TEJIDOS</c:v>
                </c:pt>
                <c:pt idx="12">
                  <c:v>HERIDAS CONTUSAS (POR GOLPES O DE BORDES IRREGULA)</c:v>
                </c:pt>
                <c:pt idx="13">
                  <c:v>HERIDAS CORTANTES</c:v>
                </c:pt>
                <c:pt idx="14">
                  <c:v>HERIDAS PUNZANTES</c:v>
                </c:pt>
                <c:pt idx="15">
                  <c:v>INTOXICACIONES POR OTRAS SUSTANCIAS QUIMICAS</c:v>
                </c:pt>
                <c:pt idx="16">
                  <c:v>LUXACIONES</c:v>
                </c:pt>
                <c:pt idx="17">
                  <c:v>QUEMADURAS</c:v>
                </c:pt>
                <c:pt idx="18">
                  <c:v>TORCEDURAS Y ESQUINCES</c:v>
                </c:pt>
                <c:pt idx="19">
                  <c:v>TRAUMATISMOS INTERNOS</c:v>
                </c:pt>
                <c:pt idx="20">
                  <c:v>OTROS</c:v>
                </c:pt>
              </c:strCache>
            </c:strRef>
          </c:cat>
          <c:val>
            <c:numRef>
              <c:f>'C-8'!$D$8:$D$28</c:f>
              <c:numCache>
                <c:formatCode>_(* #,##0_);_(* \(#,##0\);_(* "-"_);_(@_)</c:formatCode>
                <c:ptCount val="21"/>
                <c:pt idx="0">
                  <c:v>11</c:v>
                </c:pt>
                <c:pt idx="1">
                  <c:v>1</c:v>
                </c:pt>
                <c:pt idx="2">
                  <c:v>874</c:v>
                </c:pt>
                <c:pt idx="3">
                  <c:v>259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102</c:v>
                </c:pt>
                <c:pt idx="9">
                  <c:v>1</c:v>
                </c:pt>
                <c:pt idx="10">
                  <c:v>2</c:v>
                </c:pt>
                <c:pt idx="11">
                  <c:v>18</c:v>
                </c:pt>
                <c:pt idx="12">
                  <c:v>103</c:v>
                </c:pt>
                <c:pt idx="13">
                  <c:v>215</c:v>
                </c:pt>
                <c:pt idx="14">
                  <c:v>41</c:v>
                </c:pt>
                <c:pt idx="15">
                  <c:v>9</c:v>
                </c:pt>
                <c:pt idx="16">
                  <c:v>47</c:v>
                </c:pt>
                <c:pt idx="17">
                  <c:v>67</c:v>
                </c:pt>
                <c:pt idx="18">
                  <c:v>255</c:v>
                </c:pt>
                <c:pt idx="19">
                  <c:v>102</c:v>
                </c:pt>
                <c:pt idx="20">
                  <c:v>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07-47A4-801B-131FB2888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gapDepth val="144"/>
        <c:shape val="cylinder"/>
        <c:axId val="500132920"/>
        <c:axId val="500129392"/>
        <c:axId val="0"/>
      </c:bar3DChart>
      <c:catAx>
        <c:axId val="500132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PE" sz="600" b="1" baseline="0">
                <a:latin typeface="Helvetica Condensed" panose="020B0606020202030204" pitchFamily="34" charset="0"/>
              </a:defRPr>
            </a:pPr>
            <a:endParaRPr lang="es-PE"/>
          </a:p>
        </c:txPr>
        <c:crossAx val="500129392"/>
        <c:crosses val="autoZero"/>
        <c:auto val="1"/>
        <c:lblAlgn val="ctr"/>
        <c:lblOffset val="100"/>
        <c:noMultiLvlLbl val="0"/>
      </c:catAx>
      <c:valAx>
        <c:axId val="50012939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PE" sz="700" b="1"/>
            </a:pPr>
            <a:endParaRPr lang="es-PE"/>
          </a:p>
        </c:txPr>
        <c:crossAx val="50013292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Helvetica Condensed" panose="020B0606020202030204" pitchFamily="34" charset="0"/>
              </a:defRPr>
            </a:pPr>
            <a:r>
              <a:rPr lang="es-ES_tradnl" sz="800" b="1" i="0" u="none" strike="noStrike" baseline="0">
                <a:effectLst/>
                <a:latin typeface="Helvetica Condensed" panose="020B0606020202030204" pitchFamily="34" charset="0"/>
              </a:rPr>
              <a:t>Perú:  Notificaciones de  accidentes de trabajo, según consecuencias del accidente, noviembre 2020</a:t>
            </a:r>
            <a:endParaRPr lang="es-PE" sz="800">
              <a:latin typeface="Helvetica Condensed" panose="020B060602020203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88580596352023"/>
          <c:y val="0.15763779437046421"/>
          <c:w val="0.70736136585114961"/>
          <c:h val="0.6956626416771613"/>
        </c:manualLayout>
      </c:layout>
      <c:ofPieChart>
        <c:ofPieType val="bar"/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EC7B-4F0D-849E-6C50C56DD47D}"/>
              </c:ext>
            </c:extLst>
          </c:dPt>
          <c:dPt>
            <c:idx val="1"/>
            <c:bubble3D val="0"/>
            <c:spPr>
              <a:solidFill>
                <a:srgbClr val="FF2B2E"/>
              </a:solidFill>
              <a:ln>
                <a:noFill/>
              </a:ln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EC7B-4F0D-849E-6C50C56DD47D}"/>
              </c:ext>
            </c:extLst>
          </c:dPt>
          <c:dPt>
            <c:idx val="2"/>
            <c:bubble3D val="0"/>
            <c:explosion val="17"/>
            <c:spPr>
              <a:solidFill>
                <a:srgbClr val="FFFF00"/>
              </a:solidFill>
              <a:ln w="38100" cap="flat">
                <a:noFill/>
                <a:miter lim="800000"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EC7B-4F0D-849E-6C50C56DD47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EC7B-4F0D-849E-6C50C56DD47D}"/>
              </c:ext>
            </c:extLst>
          </c:dPt>
          <c:dPt>
            <c:idx val="4"/>
            <c:bubble3D val="0"/>
            <c:spPr>
              <a:solidFill>
                <a:srgbClr val="FF0000">
                  <a:alpha val="67000"/>
                </a:srgbClr>
              </a:solidFill>
              <a:effectLst>
                <a:innerShdw blurRad="63500" dist="508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EC7B-4F0D-849E-6C50C56DD47D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effectLst>
                <a:innerShdw blurRad="63500" dist="508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A-EC7B-4F0D-849E-6C50C56DD47D}"/>
              </c:ext>
            </c:extLst>
          </c:dPt>
          <c:dPt>
            <c:idx val="6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effectLst>
                <a:innerShdw blurRad="63500" dist="508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C-EC7B-4F0D-849E-6C50C56DD47D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 cap="rnd">
                <a:miter lim="800000"/>
              </a:ln>
              <a:effectLst>
                <a:innerShdw blurRad="63500" dist="508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sunse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E-EC7B-4F0D-849E-6C50C56DD47D}"/>
              </c:ext>
            </c:extLst>
          </c:dPt>
          <c:dLbls>
            <c:dLbl>
              <c:idx val="0"/>
              <c:layout>
                <c:manualLayout>
                  <c:x val="9.300491173692433E-3"/>
                  <c:y val="0.114602039486960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7B-4F0D-849E-6C50C56DD47D}"/>
                </c:ext>
              </c:extLst>
            </c:dLbl>
            <c:dLbl>
              <c:idx val="1"/>
              <c:layout>
                <c:manualLayout>
                  <c:x val="2.141678346472544E-2"/>
                  <c:y val="-0.2394557962147898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7B-4F0D-849E-6C50C56DD47D}"/>
                </c:ext>
              </c:extLst>
            </c:dLbl>
            <c:dLbl>
              <c:idx val="2"/>
              <c:layout>
                <c:manualLayout>
                  <c:x val="1.0548609036828646E-2"/>
                  <c:y val="-2.5592658710091771E-2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lang="es-PE" sz="600" b="1">
                      <a:latin typeface="Helvetica Condensed" panose="020B0606020202030204" pitchFamily="34" charset="0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7B-4F0D-849E-6C50C56DD47D}"/>
                </c:ext>
              </c:extLst>
            </c:dLbl>
            <c:dLbl>
              <c:idx val="3"/>
              <c:layout>
                <c:manualLayout>
                  <c:x val="0"/>
                  <c:y val="-8.4041665921613606E-2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lang="es-PE" sz="600" b="1">
                      <a:latin typeface="Helvetica Condensed" panose="020B060602020203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7B-4F0D-849E-6C50C56DD47D}"/>
                </c:ext>
              </c:extLst>
            </c:dLbl>
            <c:dLbl>
              <c:idx val="4"/>
              <c:layout>
                <c:manualLayout>
                  <c:x val="9.8159123604086148E-17"/>
                  <c:y val="0.10863448378040774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lang="es-PE" sz="600" b="1">
                      <a:latin typeface="Helvetica Condensed" panose="020B0606020202030204" pitchFamily="34" charset="0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7B-4F0D-849E-6C50C56DD47D}"/>
                </c:ext>
              </c:extLst>
            </c:dLbl>
            <c:dLbl>
              <c:idx val="5"/>
              <c:layout>
                <c:manualLayout>
                  <c:x val="1.3373895934247102E-2"/>
                  <c:y val="-0.14691671840752851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ACCIDENTE INCAPACITANTE
</a:t>
                    </a:r>
                    <a:fld id="{0A82109D-DB2F-4CBB-BC98-3D31BC032EF7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EC7B-4F0D-849E-6C50C56DD47D}"/>
                </c:ext>
              </c:extLst>
            </c:dLbl>
            <c:dLbl>
              <c:idx val="6"/>
              <c:layout>
                <c:manualLayout>
                  <c:x val="1.1175302907307276E-2"/>
                  <c:y val="-2.300808999900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C7B-4F0D-849E-6C50C56DD47D}"/>
                </c:ext>
              </c:extLst>
            </c:dLbl>
            <c:dLbl>
              <c:idx val="7"/>
              <c:layout>
                <c:manualLayout>
                  <c:x val="3.1448098713799465E-2"/>
                  <c:y val="-0.13693685467004807"/>
                </c:manualLayout>
              </c:layout>
              <c:numFmt formatCode="0.00%" sourceLinked="0"/>
              <c:spPr>
                <a:noFill/>
              </c:spPr>
              <c:txPr>
                <a:bodyPr/>
                <a:lstStyle/>
                <a:p>
                  <a:pPr>
                    <a:defRPr lang="es-PE" sz="600" b="1">
                      <a:latin typeface="Helvetica Condensed" panose="020B0606020202030204" pitchFamily="34" charset="0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7B-4F0D-849E-6C50C56DD47D}"/>
                </c:ext>
              </c:extLst>
            </c:dLbl>
            <c:dLbl>
              <c:idx val="8"/>
              <c:layout>
                <c:manualLayout>
                  <c:x val="2.5006676167614827E-2"/>
                  <c:y val="-0.13695590312276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7B-4F0D-849E-6C50C56DD47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600" b="1">
                    <a:latin typeface="Helvetica Condensed" panose="020B060602020203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'C-9'!$G$7:$G$11</c:f>
              <c:strCache>
                <c:ptCount val="5"/>
                <c:pt idx="0">
                  <c:v>ACCIDENTE MORTAL</c:v>
                </c:pt>
                <c:pt idx="1">
                  <c:v>ACCIDENTE LEVE</c:v>
                </c:pt>
                <c:pt idx="2">
                  <c:v>TOTAL TEMPORAL</c:v>
                </c:pt>
                <c:pt idx="3">
                  <c:v>TOTAL PERMANENTE</c:v>
                </c:pt>
                <c:pt idx="4">
                  <c:v>PARCIAL PERMANENTE</c:v>
                </c:pt>
              </c:strCache>
            </c:strRef>
          </c:cat>
          <c:val>
            <c:numRef>
              <c:f>'C-9'!$H$7:$H$11</c:f>
              <c:numCache>
                <c:formatCode>_(* #,##0_);_(* \(#,##0\);_(* "-"_);_(@_)</c:formatCode>
                <c:ptCount val="5"/>
                <c:pt idx="0">
                  <c:v>16</c:v>
                </c:pt>
                <c:pt idx="1">
                  <c:v>953</c:v>
                </c:pt>
                <c:pt idx="2">
                  <c:v>1193</c:v>
                </c:pt>
                <c:pt idx="3">
                  <c:v>5</c:v>
                </c:pt>
                <c:pt idx="4">
                  <c:v>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C7B-4F0D-849E-6C50C56DD4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71"/>
        <c:splitType val="pos"/>
        <c:splitPos val="3"/>
        <c:secondPieSize val="114"/>
        <c:serLines/>
      </c:ofPieChart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32</xdr:row>
      <xdr:rowOff>0</xdr:rowOff>
    </xdr:from>
    <xdr:to>
      <xdr:col>6</xdr:col>
      <xdr:colOff>104775</xdr:colOff>
      <xdr:row>33</xdr:row>
      <xdr:rowOff>86097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334000" y="35623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104775</xdr:colOff>
      <xdr:row>31</xdr:row>
      <xdr:rowOff>105146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5334000" y="3400425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104775</xdr:colOff>
      <xdr:row>32</xdr:row>
      <xdr:rowOff>105150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7978588" y="6555441"/>
          <a:ext cx="104775" cy="21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104775</xdr:colOff>
      <xdr:row>30</xdr:row>
      <xdr:rowOff>105151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104775</xdr:colOff>
      <xdr:row>29</xdr:row>
      <xdr:rowOff>105149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167415</xdr:colOff>
      <xdr:row>28</xdr:row>
      <xdr:rowOff>146957</xdr:rowOff>
    </xdr:from>
    <xdr:to>
      <xdr:col>14</xdr:col>
      <xdr:colOff>0</xdr:colOff>
      <xdr:row>41</xdr:row>
      <xdr:rowOff>39884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205155</xdr:colOff>
      <xdr:row>17</xdr:row>
      <xdr:rowOff>81353</xdr:rowOff>
    </xdr:from>
    <xdr:to>
      <xdr:col>9</xdr:col>
      <xdr:colOff>329711</xdr:colOff>
      <xdr:row>32</xdr:row>
      <xdr:rowOff>102577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740019</xdr:colOff>
      <xdr:row>33</xdr:row>
      <xdr:rowOff>51288</xdr:rowOff>
    </xdr:from>
    <xdr:to>
      <xdr:col>8</xdr:col>
      <xdr:colOff>439615</xdr:colOff>
      <xdr:row>53</xdr:row>
      <xdr:rowOff>65942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52554</xdr:colOff>
      <xdr:row>13</xdr:row>
      <xdr:rowOff>69805</xdr:rowOff>
    </xdr:from>
    <xdr:to>
      <xdr:col>9</xdr:col>
      <xdr:colOff>446690</xdr:colOff>
      <xdr:row>31</xdr:row>
      <xdr:rowOff>45983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506804</xdr:colOff>
      <xdr:row>13</xdr:row>
      <xdr:rowOff>73268</xdr:rowOff>
    </xdr:from>
    <xdr:to>
      <xdr:col>1</xdr:col>
      <xdr:colOff>710712</xdr:colOff>
      <xdr:row>30</xdr:row>
      <xdr:rowOff>139211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23</xdr:row>
      <xdr:rowOff>0</xdr:rowOff>
    </xdr:from>
    <xdr:to>
      <xdr:col>5</xdr:col>
      <xdr:colOff>104775</xdr:colOff>
      <xdr:row>23</xdr:row>
      <xdr:rowOff>223676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3810000" y="3724275"/>
          <a:ext cx="104775" cy="211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96045</xdr:colOff>
      <xdr:row>24</xdr:row>
      <xdr:rowOff>139211</xdr:rowOff>
    </xdr:from>
    <xdr:to>
      <xdr:col>5</xdr:col>
      <xdr:colOff>600806</xdr:colOff>
      <xdr:row>40</xdr:row>
      <xdr:rowOff>41434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18477</xdr:colOff>
      <xdr:row>24</xdr:row>
      <xdr:rowOff>141123</xdr:rowOff>
    </xdr:from>
    <xdr:to>
      <xdr:col>2</xdr:col>
      <xdr:colOff>14654</xdr:colOff>
      <xdr:row>40</xdr:row>
      <xdr:rowOff>42193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18</xdr:row>
      <xdr:rowOff>95163</xdr:rowOff>
    </xdr:from>
    <xdr:to>
      <xdr:col>4</xdr:col>
      <xdr:colOff>1110154</xdr:colOff>
      <xdr:row>32</xdr:row>
      <xdr:rowOff>43229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1073810</xdr:colOff>
      <xdr:row>32</xdr:row>
      <xdr:rowOff>97480</xdr:rowOff>
    </xdr:from>
    <xdr:to>
      <xdr:col>14</xdr:col>
      <xdr:colOff>70020</xdr:colOff>
      <xdr:row>44</xdr:row>
      <xdr:rowOff>27078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49695</xdr:colOff>
      <xdr:row>47</xdr:row>
      <xdr:rowOff>17838</xdr:rowOff>
    </xdr:from>
    <xdr:to>
      <xdr:col>16</xdr:col>
      <xdr:colOff>456181</xdr:colOff>
      <xdr:row>63</xdr:row>
      <xdr:rowOff>140804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47</xdr:row>
      <xdr:rowOff>7329</xdr:rowOff>
    </xdr:from>
    <xdr:to>
      <xdr:col>2</xdr:col>
      <xdr:colOff>359018</xdr:colOff>
      <xdr:row>54</xdr:row>
      <xdr:rowOff>196363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1201830</xdr:colOff>
      <xdr:row>49</xdr:row>
      <xdr:rowOff>142877</xdr:rowOff>
    </xdr:from>
    <xdr:to>
      <xdr:col>2</xdr:col>
      <xdr:colOff>1358</xdr:colOff>
      <xdr:row>56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37497</xdr:colOff>
      <xdr:row>30</xdr:row>
      <xdr:rowOff>65941</xdr:rowOff>
    </xdr:from>
    <xdr:to>
      <xdr:col>3</xdr:col>
      <xdr:colOff>586586</xdr:colOff>
      <xdr:row>47</xdr:row>
      <xdr:rowOff>146538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591206</xdr:colOff>
      <xdr:row>16</xdr:row>
      <xdr:rowOff>100124</xdr:rowOff>
    </xdr:from>
    <xdr:to>
      <xdr:col>4</xdr:col>
      <xdr:colOff>283615</xdr:colOff>
      <xdr:row>29</xdr:row>
      <xdr:rowOff>91926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39"/>
  <sheetViews>
    <sheetView showGridLines="0" view="pageBreakPreview" zoomScale="160" zoomScaleNormal="190" zoomScaleSheetLayoutView="160" workbookViewId="0">
      <selection activeCell="B6" sqref="B6:B7"/>
    </sheetView>
  </sheetViews>
  <sheetFormatPr baseColWidth="10" defaultColWidth="11.42578125" defaultRowHeight="29.25" customHeight="1" x14ac:dyDescent="0.2"/>
  <cols>
    <col min="1" max="1" width="2.85546875" style="56" customWidth="1"/>
    <col min="2" max="2" width="19" style="56" customWidth="1"/>
    <col min="3" max="3" width="13.140625" style="56" customWidth="1"/>
    <col min="4" max="4" width="13.5703125" style="56" customWidth="1"/>
    <col min="5" max="5" width="13.42578125" style="56" customWidth="1"/>
    <col min="6" max="6" width="15" style="56" customWidth="1"/>
    <col min="7" max="7" width="15.7109375" style="56" customWidth="1"/>
    <col min="8" max="8" width="2" style="56" customWidth="1"/>
    <col min="9" max="9" width="1.85546875" style="56" customWidth="1"/>
    <col min="10" max="16384" width="11.42578125" style="56"/>
  </cols>
  <sheetData>
    <row r="1" spans="1:12" ht="13.5" customHeight="1" x14ac:dyDescent="0.2">
      <c r="A1" s="403" t="s">
        <v>248</v>
      </c>
      <c r="B1" s="403"/>
      <c r="C1" s="403"/>
      <c r="D1" s="403"/>
      <c r="E1" s="403"/>
      <c r="F1" s="403"/>
      <c r="G1" s="403"/>
      <c r="H1" s="403"/>
      <c r="I1" s="55"/>
    </row>
    <row r="2" spans="1:12" ht="13.5" customHeight="1" x14ac:dyDescent="0.2">
      <c r="A2" s="54"/>
      <c r="B2" s="54" t="s">
        <v>121</v>
      </c>
      <c r="C2" s="54"/>
      <c r="D2" s="54"/>
      <c r="E2" s="54"/>
      <c r="F2" s="54"/>
      <c r="G2" s="54"/>
      <c r="H2" s="54"/>
      <c r="J2" s="56" t="s">
        <v>251</v>
      </c>
    </row>
    <row r="3" spans="1:12" s="57" customFormat="1" ht="13.5" customHeight="1" x14ac:dyDescent="0.2">
      <c r="A3" s="404" t="s">
        <v>228</v>
      </c>
      <c r="B3" s="404"/>
      <c r="C3" s="404"/>
      <c r="D3" s="404"/>
      <c r="E3" s="404"/>
      <c r="F3" s="404"/>
      <c r="G3" s="404"/>
      <c r="H3" s="404"/>
      <c r="I3" s="56"/>
      <c r="J3" s="56"/>
      <c r="K3" s="56"/>
      <c r="L3" s="56"/>
    </row>
    <row r="4" spans="1:12" s="57" customFormat="1" ht="13.5" customHeight="1" x14ac:dyDescent="0.2">
      <c r="B4" s="410" t="s">
        <v>331</v>
      </c>
      <c r="C4" s="410"/>
      <c r="D4" s="410"/>
      <c r="E4" s="410"/>
      <c r="F4" s="410"/>
      <c r="G4" s="410"/>
      <c r="H4" s="256"/>
      <c r="I4" s="56"/>
      <c r="J4" s="56"/>
      <c r="K4" s="56"/>
      <c r="L4" s="56"/>
    </row>
    <row r="5" spans="1:12" s="57" customFormat="1" ht="13.5" customHeight="1" thickBot="1" x14ac:dyDescent="0.25">
      <c r="A5" s="400"/>
      <c r="B5" s="400"/>
      <c r="C5" s="400"/>
      <c r="D5" s="400"/>
      <c r="E5" s="400"/>
      <c r="F5" s="400"/>
      <c r="G5" s="400"/>
      <c r="H5" s="400"/>
      <c r="J5" s="56" t="s">
        <v>250</v>
      </c>
      <c r="K5" s="56"/>
      <c r="L5" s="56"/>
    </row>
    <row r="6" spans="1:12" s="57" customFormat="1" ht="15" customHeight="1" thickBot="1" x14ac:dyDescent="0.25">
      <c r="B6" s="408" t="s">
        <v>227</v>
      </c>
      <c r="C6" s="405" t="s">
        <v>40</v>
      </c>
      <c r="D6" s="406"/>
      <c r="E6" s="406"/>
      <c r="F6" s="407"/>
      <c r="G6" s="408" t="s">
        <v>0</v>
      </c>
      <c r="I6" s="56"/>
      <c r="J6" s="56"/>
      <c r="K6" s="56"/>
      <c r="L6" s="56"/>
    </row>
    <row r="7" spans="1:12" s="57" customFormat="1" ht="21" customHeight="1" thickBot="1" x14ac:dyDescent="0.25">
      <c r="B7" s="409"/>
      <c r="C7" s="210" t="s">
        <v>34</v>
      </c>
      <c r="D7" s="211" t="s">
        <v>33</v>
      </c>
      <c r="E7" s="210" t="s">
        <v>63</v>
      </c>
      <c r="F7" s="210" t="s">
        <v>35</v>
      </c>
      <c r="G7" s="409"/>
      <c r="I7" s="56"/>
      <c r="J7" s="56"/>
      <c r="K7" s="252"/>
      <c r="L7" s="56"/>
    </row>
    <row r="8" spans="1:12" s="57" customFormat="1" ht="10.5" customHeight="1" x14ac:dyDescent="0.2">
      <c r="B8" s="38" t="s">
        <v>175</v>
      </c>
      <c r="C8" s="39">
        <v>0</v>
      </c>
      <c r="D8" s="40">
        <v>0</v>
      </c>
      <c r="E8" s="40">
        <v>0</v>
      </c>
      <c r="F8" s="41">
        <v>0</v>
      </c>
      <c r="G8" s="196">
        <f>SUM(C8:F8)</f>
        <v>0</v>
      </c>
      <c r="H8" s="56"/>
      <c r="I8" s="56"/>
      <c r="J8" s="56"/>
      <c r="K8" s="252"/>
      <c r="L8" s="253"/>
    </row>
    <row r="9" spans="1:12" s="57" customFormat="1" ht="9" customHeight="1" x14ac:dyDescent="0.2">
      <c r="B9" s="42" t="s">
        <v>266</v>
      </c>
      <c r="C9" s="43">
        <v>1</v>
      </c>
      <c r="D9" s="44">
        <v>0</v>
      </c>
      <c r="E9" s="44">
        <v>2</v>
      </c>
      <c r="F9" s="45">
        <v>0</v>
      </c>
      <c r="G9" s="197">
        <f t="shared" ref="G9:G33" si="0">SUM(C9:F9)</f>
        <v>3</v>
      </c>
      <c r="H9" s="56"/>
      <c r="J9" s="56"/>
      <c r="K9" s="252"/>
      <c r="L9" s="253"/>
    </row>
    <row r="10" spans="1:12" s="57" customFormat="1" ht="9" customHeight="1" x14ac:dyDescent="0.2">
      <c r="B10" s="46" t="s">
        <v>176</v>
      </c>
      <c r="C10" s="47">
        <v>0</v>
      </c>
      <c r="D10" s="48">
        <v>0</v>
      </c>
      <c r="E10" s="48">
        <v>0</v>
      </c>
      <c r="F10" s="49">
        <v>0</v>
      </c>
      <c r="G10" s="198">
        <f t="shared" si="0"/>
        <v>0</v>
      </c>
      <c r="H10" s="56"/>
      <c r="I10" s="56"/>
      <c r="J10" s="56"/>
      <c r="K10" s="252"/>
      <c r="L10" s="253"/>
    </row>
    <row r="11" spans="1:12" s="57" customFormat="1" ht="9" customHeight="1" x14ac:dyDescent="0.2">
      <c r="B11" s="42" t="s">
        <v>52</v>
      </c>
      <c r="C11" s="43">
        <v>1</v>
      </c>
      <c r="D11" s="44">
        <v>109</v>
      </c>
      <c r="E11" s="44">
        <v>3</v>
      </c>
      <c r="F11" s="45">
        <v>0</v>
      </c>
      <c r="G11" s="197">
        <f t="shared" si="0"/>
        <v>113</v>
      </c>
      <c r="H11" s="56"/>
      <c r="I11" s="56"/>
      <c r="J11" s="56"/>
      <c r="K11" s="252"/>
      <c r="L11" s="253"/>
    </row>
    <row r="12" spans="1:12" s="57" customFormat="1" ht="9" customHeight="1" x14ac:dyDescent="0.2">
      <c r="B12" s="46" t="s">
        <v>166</v>
      </c>
      <c r="C12" s="47">
        <v>0</v>
      </c>
      <c r="D12" s="48">
        <v>3</v>
      </c>
      <c r="E12" s="48">
        <v>0</v>
      </c>
      <c r="F12" s="49">
        <v>0</v>
      </c>
      <c r="G12" s="198">
        <f>SUM(C12:F12)</f>
        <v>3</v>
      </c>
      <c r="H12" s="56"/>
      <c r="I12" s="56"/>
      <c r="J12" s="56"/>
      <c r="K12" s="252"/>
      <c r="L12" s="253"/>
    </row>
    <row r="13" spans="1:12" s="57" customFormat="1" ht="9" customHeight="1" x14ac:dyDescent="0.2">
      <c r="B13" s="42" t="s">
        <v>177</v>
      </c>
      <c r="C13" s="43">
        <v>1</v>
      </c>
      <c r="D13" s="44">
        <v>6</v>
      </c>
      <c r="E13" s="44">
        <v>0</v>
      </c>
      <c r="F13" s="45">
        <v>0</v>
      </c>
      <c r="G13" s="197">
        <f>SUM(C13:F13)</f>
        <v>7</v>
      </c>
      <c r="H13" s="56"/>
      <c r="I13" s="56"/>
      <c r="J13" s="56"/>
      <c r="K13" s="252"/>
      <c r="L13" s="253"/>
    </row>
    <row r="14" spans="1:12" ht="9" customHeight="1" x14ac:dyDescent="0.2">
      <c r="B14" s="46" t="s">
        <v>57</v>
      </c>
      <c r="C14" s="47">
        <v>1</v>
      </c>
      <c r="D14" s="48">
        <v>278</v>
      </c>
      <c r="E14" s="48">
        <v>0</v>
      </c>
      <c r="F14" s="49">
        <v>0</v>
      </c>
      <c r="G14" s="198">
        <f t="shared" si="0"/>
        <v>279</v>
      </c>
      <c r="K14" s="252"/>
      <c r="L14" s="253"/>
    </row>
    <row r="15" spans="1:12" ht="9" customHeight="1" x14ac:dyDescent="0.2">
      <c r="B15" s="42" t="s">
        <v>56</v>
      </c>
      <c r="C15" s="43">
        <v>2</v>
      </c>
      <c r="D15" s="44">
        <v>4</v>
      </c>
      <c r="E15" s="44">
        <v>0</v>
      </c>
      <c r="F15" s="45">
        <v>0</v>
      </c>
      <c r="G15" s="197">
        <f t="shared" si="0"/>
        <v>6</v>
      </c>
      <c r="K15" s="252"/>
      <c r="L15" s="253"/>
    </row>
    <row r="16" spans="1:12" s="57" customFormat="1" ht="9" customHeight="1" x14ac:dyDescent="0.2">
      <c r="B16" s="46" t="s">
        <v>59</v>
      </c>
      <c r="C16" s="47">
        <v>0</v>
      </c>
      <c r="D16" s="48">
        <v>3</v>
      </c>
      <c r="E16" s="48">
        <v>0</v>
      </c>
      <c r="F16" s="49">
        <v>0</v>
      </c>
      <c r="G16" s="198">
        <f>SUM(C16:F16)</f>
        <v>3</v>
      </c>
      <c r="H16" s="56"/>
      <c r="I16" s="56"/>
      <c r="J16" s="56"/>
      <c r="K16" s="252"/>
      <c r="L16" s="253"/>
    </row>
    <row r="17" spans="2:14" s="57" customFormat="1" ht="9" customHeight="1" x14ac:dyDescent="0.2">
      <c r="B17" s="42" t="s">
        <v>173</v>
      </c>
      <c r="C17" s="43">
        <v>0</v>
      </c>
      <c r="D17" s="44">
        <v>0</v>
      </c>
      <c r="E17" s="44">
        <v>0</v>
      </c>
      <c r="F17" s="45">
        <v>0</v>
      </c>
      <c r="G17" s="197">
        <f t="shared" si="0"/>
        <v>0</v>
      </c>
      <c r="H17" s="56"/>
      <c r="I17" s="56"/>
      <c r="J17" s="56"/>
      <c r="K17" s="252"/>
      <c r="L17" s="253"/>
    </row>
    <row r="18" spans="2:14" s="57" customFormat="1" ht="9" customHeight="1" x14ac:dyDescent="0.2">
      <c r="B18" s="46" t="s">
        <v>54</v>
      </c>
      <c r="C18" s="47">
        <v>2</v>
      </c>
      <c r="D18" s="48">
        <v>7</v>
      </c>
      <c r="E18" s="48">
        <v>3</v>
      </c>
      <c r="F18" s="49">
        <v>0</v>
      </c>
      <c r="G18" s="198">
        <f>SUM(C18:F18)</f>
        <v>12</v>
      </c>
      <c r="H18" s="56"/>
      <c r="I18" s="56"/>
      <c r="J18" s="56"/>
      <c r="K18" s="252"/>
      <c r="L18" s="253"/>
    </row>
    <row r="19" spans="2:14" s="57" customFormat="1" ht="9" customHeight="1" x14ac:dyDescent="0.2">
      <c r="B19" s="42" t="s">
        <v>179</v>
      </c>
      <c r="C19" s="43">
        <v>1</v>
      </c>
      <c r="D19" s="44">
        <v>1</v>
      </c>
      <c r="E19" s="44">
        <v>0</v>
      </c>
      <c r="F19" s="45">
        <v>0</v>
      </c>
      <c r="G19" s="197">
        <f>SUM(C19:F19)</f>
        <v>2</v>
      </c>
      <c r="H19" s="56"/>
      <c r="I19" s="56"/>
      <c r="J19" s="56"/>
      <c r="K19" s="252"/>
      <c r="L19" s="253"/>
    </row>
    <row r="20" spans="2:14" s="57" customFormat="1" ht="9" customHeight="1" x14ac:dyDescent="0.2">
      <c r="B20" s="46" t="s">
        <v>62</v>
      </c>
      <c r="C20" s="47">
        <v>0</v>
      </c>
      <c r="D20" s="48">
        <v>7</v>
      </c>
      <c r="E20" s="48">
        <v>0</v>
      </c>
      <c r="F20" s="49">
        <v>0</v>
      </c>
      <c r="G20" s="198">
        <f t="shared" si="0"/>
        <v>7</v>
      </c>
      <c r="H20" s="56"/>
      <c r="I20" s="56"/>
      <c r="J20" s="56"/>
      <c r="K20" s="252"/>
      <c r="L20" s="253"/>
    </row>
    <row r="21" spans="2:14" s="57" customFormat="1" ht="9" customHeight="1" x14ac:dyDescent="0.2">
      <c r="B21" s="42" t="s">
        <v>61</v>
      </c>
      <c r="C21" s="43">
        <v>0</v>
      </c>
      <c r="D21" s="44">
        <v>10</v>
      </c>
      <c r="E21" s="44">
        <v>0</v>
      </c>
      <c r="F21" s="45">
        <v>0</v>
      </c>
      <c r="G21" s="197">
        <f t="shared" si="0"/>
        <v>10</v>
      </c>
      <c r="H21" s="56"/>
      <c r="I21" s="56"/>
      <c r="J21" s="56"/>
      <c r="K21" s="252"/>
      <c r="L21" s="253"/>
    </row>
    <row r="22" spans="2:14" s="57" customFormat="1" ht="11.25" customHeight="1" x14ac:dyDescent="0.2">
      <c r="B22" s="46" t="s">
        <v>120</v>
      </c>
      <c r="C22" s="47">
        <v>4</v>
      </c>
      <c r="D22" s="48">
        <v>2099</v>
      </c>
      <c r="E22" s="48">
        <v>10</v>
      </c>
      <c r="F22" s="49">
        <v>2</v>
      </c>
      <c r="G22" s="198">
        <f t="shared" si="0"/>
        <v>2115</v>
      </c>
      <c r="H22" s="56"/>
      <c r="I22" s="56"/>
      <c r="J22" s="56"/>
      <c r="K22" s="252"/>
      <c r="L22" s="253"/>
    </row>
    <row r="23" spans="2:14" ht="9" customHeight="1" x14ac:dyDescent="0.2">
      <c r="B23" s="42" t="s">
        <v>58</v>
      </c>
      <c r="C23" s="43">
        <v>2</v>
      </c>
      <c r="D23" s="44">
        <v>21</v>
      </c>
      <c r="E23" s="44">
        <v>1</v>
      </c>
      <c r="F23" s="45">
        <v>0</v>
      </c>
      <c r="G23" s="197">
        <f t="shared" si="0"/>
        <v>24</v>
      </c>
      <c r="K23" s="252"/>
      <c r="L23" s="253"/>
    </row>
    <row r="24" spans="2:14" ht="9" customHeight="1" x14ac:dyDescent="0.2">
      <c r="B24" s="46" t="s">
        <v>55</v>
      </c>
      <c r="C24" s="47">
        <v>0</v>
      </c>
      <c r="D24" s="48">
        <v>0</v>
      </c>
      <c r="E24" s="48">
        <v>0</v>
      </c>
      <c r="F24" s="49">
        <v>0</v>
      </c>
      <c r="G24" s="198">
        <f t="shared" si="0"/>
        <v>0</v>
      </c>
      <c r="H24" s="55"/>
      <c r="J24" s="203"/>
      <c r="K24" s="252"/>
      <c r="L24" s="253"/>
    </row>
    <row r="25" spans="2:14" ht="9" customHeight="1" x14ac:dyDescent="0.2">
      <c r="B25" s="42" t="s">
        <v>178</v>
      </c>
      <c r="C25" s="43">
        <v>0</v>
      </c>
      <c r="D25" s="44">
        <v>0</v>
      </c>
      <c r="E25" s="44">
        <v>0</v>
      </c>
      <c r="F25" s="45">
        <v>0</v>
      </c>
      <c r="G25" s="197">
        <f t="shared" si="0"/>
        <v>0</v>
      </c>
      <c r="K25" s="252"/>
      <c r="L25" s="253"/>
    </row>
    <row r="26" spans="2:14" ht="9" customHeight="1" x14ac:dyDescent="0.2">
      <c r="B26" s="46" t="s">
        <v>53</v>
      </c>
      <c r="C26" s="47">
        <v>0</v>
      </c>
      <c r="D26" s="48">
        <v>6</v>
      </c>
      <c r="E26" s="48">
        <v>0</v>
      </c>
      <c r="F26" s="49">
        <v>0</v>
      </c>
      <c r="G26" s="198">
        <f t="shared" si="0"/>
        <v>6</v>
      </c>
      <c r="K26" s="252"/>
      <c r="L26" s="253"/>
    </row>
    <row r="27" spans="2:14" ht="9" customHeight="1" x14ac:dyDescent="0.2">
      <c r="B27" s="42" t="s">
        <v>50</v>
      </c>
      <c r="C27" s="43">
        <v>0</v>
      </c>
      <c r="D27" s="44">
        <v>5</v>
      </c>
      <c r="E27" s="44">
        <v>1</v>
      </c>
      <c r="F27" s="45">
        <v>0</v>
      </c>
      <c r="G27" s="197">
        <f>SUM(C27:F27)</f>
        <v>6</v>
      </c>
      <c r="K27" s="252"/>
      <c r="L27" s="253"/>
    </row>
    <row r="28" spans="2:14" ht="9" customHeight="1" x14ac:dyDescent="0.2">
      <c r="B28" s="46" t="s">
        <v>51</v>
      </c>
      <c r="C28" s="47">
        <v>0</v>
      </c>
      <c r="D28" s="48">
        <v>92</v>
      </c>
      <c r="E28" s="48">
        <v>0</v>
      </c>
      <c r="F28" s="49">
        <v>0</v>
      </c>
      <c r="G28" s="198">
        <f t="shared" si="0"/>
        <v>92</v>
      </c>
      <c r="J28" s="204"/>
      <c r="K28" s="252"/>
      <c r="L28" s="253"/>
    </row>
    <row r="29" spans="2:14" ht="9" customHeight="1" x14ac:dyDescent="0.2">
      <c r="B29" s="42" t="s">
        <v>172</v>
      </c>
      <c r="C29" s="43">
        <v>0</v>
      </c>
      <c r="D29" s="44">
        <v>0</v>
      </c>
      <c r="E29" s="44">
        <v>0</v>
      </c>
      <c r="F29" s="45">
        <v>0</v>
      </c>
      <c r="G29" s="197">
        <f t="shared" si="0"/>
        <v>0</v>
      </c>
      <c r="K29" s="252"/>
      <c r="L29" s="253"/>
    </row>
    <row r="30" spans="2:14" ht="9" customHeight="1" x14ac:dyDescent="0.2">
      <c r="B30" s="46" t="s">
        <v>171</v>
      </c>
      <c r="C30" s="47">
        <v>1</v>
      </c>
      <c r="D30" s="48">
        <v>0</v>
      </c>
      <c r="E30" s="48">
        <v>0</v>
      </c>
      <c r="F30" s="49">
        <v>0</v>
      </c>
      <c r="G30" s="198">
        <f>SUM(C30:F30)</f>
        <v>1</v>
      </c>
      <c r="K30" s="252"/>
      <c r="L30" s="253"/>
    </row>
    <row r="31" spans="2:14" ht="9" customHeight="1" x14ac:dyDescent="0.2">
      <c r="B31" s="42" t="s">
        <v>49</v>
      </c>
      <c r="C31" s="43">
        <v>0</v>
      </c>
      <c r="D31" s="44">
        <v>1</v>
      </c>
      <c r="E31" s="44">
        <v>0</v>
      </c>
      <c r="F31" s="45">
        <v>0</v>
      </c>
      <c r="G31" s="197">
        <f t="shared" si="0"/>
        <v>1</v>
      </c>
      <c r="K31" s="252"/>
      <c r="L31" s="253"/>
    </row>
    <row r="32" spans="2:14" ht="9" customHeight="1" x14ac:dyDescent="0.2">
      <c r="B32" s="46" t="s">
        <v>156</v>
      </c>
      <c r="C32" s="47">
        <v>0</v>
      </c>
      <c r="D32" s="48">
        <v>1</v>
      </c>
      <c r="E32" s="48">
        <v>1</v>
      </c>
      <c r="F32" s="49">
        <v>0</v>
      </c>
      <c r="G32" s="198">
        <f>SUM(C32:F32)</f>
        <v>2</v>
      </c>
      <c r="J32" s="255">
        <f>(C22+D22)/($C$34+$D$34)</f>
        <v>0.78764044943820222</v>
      </c>
      <c r="K32" s="255">
        <f>(C11+D11)/SUM($C$34:$D$34)</f>
        <v>4.1198501872659173E-2</v>
      </c>
      <c r="L32" s="255">
        <f>(C14+D14)/SUM($C$34:$D$34)</f>
        <v>0.10449438202247191</v>
      </c>
      <c r="M32" s="255">
        <f>(C28+D28)/SUM($C$34:$D$34)</f>
        <v>3.4456928838951309E-2</v>
      </c>
      <c r="N32" s="255">
        <f>(C23+D23)/SUM($C$34:$D$34)</f>
        <v>8.6142322097378272E-3</v>
      </c>
    </row>
    <row r="33" spans="2:12" ht="10.5" customHeight="1" thickBot="1" x14ac:dyDescent="0.25">
      <c r="B33" s="50" t="s">
        <v>60</v>
      </c>
      <c r="C33" s="51">
        <v>0</v>
      </c>
      <c r="D33" s="52">
        <v>1</v>
      </c>
      <c r="E33" s="52">
        <v>0</v>
      </c>
      <c r="F33" s="53">
        <v>0</v>
      </c>
      <c r="G33" s="199">
        <f t="shared" si="0"/>
        <v>1</v>
      </c>
      <c r="K33" s="252"/>
      <c r="L33" s="253"/>
    </row>
    <row r="34" spans="2:12" ht="18" customHeight="1" thickBot="1" x14ac:dyDescent="0.25">
      <c r="B34" s="212" t="s">
        <v>0</v>
      </c>
      <c r="C34" s="213">
        <f>SUM(C8:C33)</f>
        <v>16</v>
      </c>
      <c r="D34" s="214">
        <f>SUM(D8:D33)</f>
        <v>2654</v>
      </c>
      <c r="E34" s="214">
        <f>SUM(E8:E33)</f>
        <v>21</v>
      </c>
      <c r="F34" s="215">
        <f>SUM(F8:F33)</f>
        <v>2</v>
      </c>
      <c r="G34" s="215">
        <f>SUM(G8:G33)</f>
        <v>2693</v>
      </c>
      <c r="J34" s="203"/>
    </row>
    <row r="35" spans="2:12" ht="13.5" customHeight="1" x14ac:dyDescent="0.2">
      <c r="B35" s="402" t="s">
        <v>32</v>
      </c>
      <c r="C35" s="402"/>
      <c r="D35" s="402"/>
      <c r="E35" s="402"/>
      <c r="F35" s="402"/>
      <c r="G35" s="402"/>
      <c r="H35" s="402"/>
    </row>
    <row r="36" spans="2:12" ht="15.75" x14ac:dyDescent="0.2"/>
    <row r="37" spans="2:12" ht="15.75" x14ac:dyDescent="0.2">
      <c r="C37" s="254"/>
      <c r="D37" s="254"/>
      <c r="E37" s="254"/>
    </row>
    <row r="38" spans="2:12" ht="15.75" x14ac:dyDescent="0.2"/>
    <row r="39" spans="2:12" ht="15.75" x14ac:dyDescent="0.2"/>
  </sheetData>
  <mergeCells count="7">
    <mergeCell ref="B35:H35"/>
    <mergeCell ref="A1:H1"/>
    <mergeCell ref="A3:H3"/>
    <mergeCell ref="C6:F6"/>
    <mergeCell ref="B6:B7"/>
    <mergeCell ref="G6:G7"/>
    <mergeCell ref="B4:G4"/>
  </mergeCells>
  <printOptions horizontalCentered="1" verticalCentered="1"/>
  <pageMargins left="0" right="0" top="1.0236220472440944" bottom="0" header="0" footer="0"/>
  <pageSetup paperSize="9" orientation="landscape" r:id="rId1"/>
  <headerFooter alignWithMargins="0"/>
  <ignoredErrors>
    <ignoredError sqref="G26:G32 G12 G20:G24 G14:G16 G17:G18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46"/>
  <sheetViews>
    <sheetView showGridLines="0" view="pageBreakPreview" topLeftCell="A23" zoomScale="145" zoomScaleNormal="145" zoomScaleSheetLayoutView="145" workbookViewId="0">
      <selection activeCell="E19" sqref="E19"/>
    </sheetView>
  </sheetViews>
  <sheetFormatPr baseColWidth="10" defaultColWidth="11.42578125" defaultRowHeight="12.75" x14ac:dyDescent="0.2"/>
  <cols>
    <col min="1" max="1" width="37" style="59" customWidth="1"/>
    <col min="2" max="5" width="12.85546875" style="59" customWidth="1"/>
    <col min="6" max="6" width="11.42578125" style="59" customWidth="1"/>
    <col min="7" max="7" width="25.85546875" style="59" customWidth="1"/>
    <col min="8" max="8" width="10.140625" style="59" customWidth="1"/>
    <col min="9" max="9" width="9.85546875" style="59" customWidth="1"/>
    <col min="10" max="10" width="35.5703125" style="59" customWidth="1"/>
    <col min="11" max="16384" width="11.42578125" style="59"/>
  </cols>
  <sheetData>
    <row r="1" spans="1:13" s="108" customFormat="1" ht="18.75" x14ac:dyDescent="0.2">
      <c r="A1" s="411" t="s">
        <v>244</v>
      </c>
      <c r="B1" s="411"/>
      <c r="C1" s="411"/>
      <c r="D1" s="411"/>
      <c r="E1" s="411"/>
    </row>
    <row r="2" spans="1:13" ht="15" x14ac:dyDescent="0.2">
      <c r="A2" s="81" t="s">
        <v>121</v>
      </c>
      <c r="B2" s="75"/>
      <c r="C2" s="75"/>
      <c r="D2" s="75"/>
      <c r="E2" s="75"/>
    </row>
    <row r="3" spans="1:13" ht="27" customHeight="1" x14ac:dyDescent="0.2">
      <c r="A3" s="413" t="s">
        <v>160</v>
      </c>
      <c r="B3" s="413"/>
      <c r="C3" s="413"/>
      <c r="D3" s="413"/>
      <c r="E3" s="413"/>
      <c r="F3" s="117"/>
    </row>
    <row r="4" spans="1:13" ht="18.75" x14ac:dyDescent="0.2">
      <c r="A4" s="420" t="s">
        <v>331</v>
      </c>
      <c r="B4" s="413"/>
      <c r="C4" s="413"/>
      <c r="D4" s="413"/>
      <c r="E4" s="413"/>
      <c r="F4" s="117"/>
    </row>
    <row r="5" spans="1:13" ht="13.5" customHeight="1" thickBot="1" x14ac:dyDescent="0.25">
      <c r="A5" s="479"/>
      <c r="B5" s="479"/>
      <c r="C5" s="479"/>
      <c r="D5" s="480"/>
      <c r="E5" s="480"/>
      <c r="F5" s="118"/>
      <c r="G5" s="119"/>
      <c r="H5" s="119"/>
      <c r="I5" s="119"/>
      <c r="J5" s="119"/>
    </row>
    <row r="6" spans="1:13" ht="18" customHeight="1" thickBot="1" x14ac:dyDescent="0.25">
      <c r="A6" s="408" t="s">
        <v>15</v>
      </c>
      <c r="B6" s="405" t="s">
        <v>119</v>
      </c>
      <c r="C6" s="406"/>
      <c r="D6" s="481" t="s">
        <v>0</v>
      </c>
      <c r="E6" s="482"/>
      <c r="F6" s="92"/>
      <c r="G6" s="120"/>
      <c r="H6" s="120"/>
      <c r="I6" s="119"/>
      <c r="J6" s="119"/>
    </row>
    <row r="7" spans="1:13" ht="18" customHeight="1" thickBot="1" x14ac:dyDescent="0.25">
      <c r="A7" s="412"/>
      <c r="B7" s="233" t="s">
        <v>117</v>
      </c>
      <c r="C7" s="233" t="s">
        <v>118</v>
      </c>
      <c r="D7" s="217" t="s">
        <v>161</v>
      </c>
      <c r="E7" s="218" t="s">
        <v>162</v>
      </c>
      <c r="F7" s="92"/>
      <c r="G7" s="121" t="s">
        <v>21</v>
      </c>
      <c r="H7" s="120">
        <f>+D14</f>
        <v>16</v>
      </c>
      <c r="I7" s="122">
        <f>+H7/$H$13</f>
        <v>5.9925093632958804E-3</v>
      </c>
      <c r="J7" s="123"/>
    </row>
    <row r="8" spans="1:13" s="129" customFormat="1" ht="15.75" x14ac:dyDescent="0.2">
      <c r="A8" s="124" t="s">
        <v>24</v>
      </c>
      <c r="B8" s="125">
        <v>798</v>
      </c>
      <c r="C8" s="126">
        <v>155</v>
      </c>
      <c r="D8" s="125">
        <f t="shared" ref="D8:D14" si="0">SUM(B8:C8)</f>
        <v>953</v>
      </c>
      <c r="E8" s="127">
        <f t="shared" ref="E8:E15" si="1">+D8/$D$15*100</f>
        <v>35.692883895131082</v>
      </c>
      <c r="F8" s="128"/>
      <c r="G8" s="120" t="s">
        <v>16</v>
      </c>
      <c r="H8" s="120">
        <f>+D8</f>
        <v>953</v>
      </c>
      <c r="I8" s="122">
        <f>+H8/$H$13</f>
        <v>0.35692883895131083</v>
      </c>
      <c r="J8" s="123"/>
    </row>
    <row r="9" spans="1:13" s="129" customFormat="1" ht="15.75" x14ac:dyDescent="0.2">
      <c r="A9" s="130" t="s">
        <v>25</v>
      </c>
      <c r="B9" s="131">
        <f>SUM(B10:B13)</f>
        <v>1419</v>
      </c>
      <c r="C9" s="132">
        <f>SUM(C10:C13)</f>
        <v>282</v>
      </c>
      <c r="D9" s="131">
        <f t="shared" si="0"/>
        <v>1701</v>
      </c>
      <c r="E9" s="133">
        <f t="shared" si="1"/>
        <v>63.707865168539321</v>
      </c>
      <c r="F9" s="128"/>
      <c r="G9" s="134" t="s">
        <v>23</v>
      </c>
      <c r="H9" s="135">
        <f>+D11</f>
        <v>1193</v>
      </c>
      <c r="I9" s="122">
        <f>+H9/$H$13</f>
        <v>0.44681647940074909</v>
      </c>
      <c r="J9" s="136" t="s">
        <v>17</v>
      </c>
      <c r="K9" s="120">
        <f>SUM(H9:H12)</f>
        <v>1701</v>
      </c>
      <c r="L9" s="137"/>
      <c r="M9" s="138">
        <f>+K9/($H$7+$H$8+$K$9)</f>
        <v>0.63707865168539324</v>
      </c>
    </row>
    <row r="10" spans="1:13" s="119" customFormat="1" ht="15.75" x14ac:dyDescent="0.2">
      <c r="A10" s="105" t="s">
        <v>19</v>
      </c>
      <c r="B10" s="139">
        <v>428</v>
      </c>
      <c r="C10" s="140">
        <v>75</v>
      </c>
      <c r="D10" s="139">
        <f t="shared" si="0"/>
        <v>503</v>
      </c>
      <c r="E10" s="141">
        <f t="shared" si="1"/>
        <v>18.838951310861425</v>
      </c>
      <c r="F10" s="142"/>
      <c r="G10" s="134" t="s">
        <v>224</v>
      </c>
      <c r="H10" s="135">
        <f>+D12</f>
        <v>5</v>
      </c>
      <c r="I10" s="122">
        <f>+H12/$H$13</f>
        <v>0</v>
      </c>
    </row>
    <row r="11" spans="1:13" s="119" customFormat="1" ht="15.75" x14ac:dyDescent="0.2">
      <c r="A11" s="171" t="s">
        <v>18</v>
      </c>
      <c r="B11" s="200">
        <v>987</v>
      </c>
      <c r="C11" s="201">
        <v>206</v>
      </c>
      <c r="D11" s="200">
        <f t="shared" si="0"/>
        <v>1193</v>
      </c>
      <c r="E11" s="202">
        <f t="shared" si="1"/>
        <v>44.68164794007491</v>
      </c>
      <c r="F11" s="142"/>
      <c r="G11" s="134" t="s">
        <v>22</v>
      </c>
      <c r="H11" s="135">
        <f>+D10</f>
        <v>503</v>
      </c>
      <c r="I11" s="122">
        <f>+H13/$H$13</f>
        <v>1</v>
      </c>
    </row>
    <row r="12" spans="1:13" s="119" customFormat="1" ht="15.75" x14ac:dyDescent="0.2">
      <c r="A12" s="105" t="s">
        <v>20</v>
      </c>
      <c r="B12" s="139">
        <v>4</v>
      </c>
      <c r="C12" s="140">
        <v>1</v>
      </c>
      <c r="D12" s="139">
        <f t="shared" si="0"/>
        <v>5</v>
      </c>
      <c r="E12" s="141">
        <f t="shared" si="1"/>
        <v>0.18726591760299627</v>
      </c>
      <c r="F12" s="143"/>
      <c r="G12" s="134" t="s">
        <v>125</v>
      </c>
      <c r="H12" s="135">
        <f>+D13</f>
        <v>0</v>
      </c>
      <c r="I12" s="122"/>
    </row>
    <row r="13" spans="1:13" s="119" customFormat="1" x14ac:dyDescent="0.2">
      <c r="A13" s="171" t="s">
        <v>191</v>
      </c>
      <c r="B13" s="200">
        <v>0</v>
      </c>
      <c r="C13" s="201">
        <v>0</v>
      </c>
      <c r="D13" s="200">
        <f t="shared" si="0"/>
        <v>0</v>
      </c>
      <c r="E13" s="202">
        <f t="shared" si="1"/>
        <v>0</v>
      </c>
      <c r="F13" s="143"/>
      <c r="G13" s="129"/>
      <c r="H13" s="129">
        <f>+K9+H7+H8</f>
        <v>2670</v>
      </c>
      <c r="I13" s="144"/>
    </row>
    <row r="14" spans="1:13" s="119" customFormat="1" ht="13.5" thickBot="1" x14ac:dyDescent="0.25">
      <c r="A14" s="124" t="s">
        <v>26</v>
      </c>
      <c r="B14" s="125">
        <v>15</v>
      </c>
      <c r="C14" s="145">
        <v>1</v>
      </c>
      <c r="D14" s="125">
        <f t="shared" si="0"/>
        <v>16</v>
      </c>
      <c r="E14" s="127">
        <f t="shared" si="1"/>
        <v>0.59925093632958804</v>
      </c>
      <c r="F14" s="142"/>
      <c r="G14" s="80"/>
      <c r="H14" s="80"/>
      <c r="I14" s="144"/>
    </row>
    <row r="15" spans="1:13" s="129" customFormat="1" ht="18" customHeight="1" thickBot="1" x14ac:dyDescent="0.25">
      <c r="A15" s="206" t="s">
        <v>0</v>
      </c>
      <c r="B15" s="236">
        <f>SUM(B8+B9+B14)</f>
        <v>2232</v>
      </c>
      <c r="C15" s="237">
        <f>SUM(C8+C9+C14)</f>
        <v>438</v>
      </c>
      <c r="D15" s="236">
        <f>SUM(D8+D9+D14)</f>
        <v>2670</v>
      </c>
      <c r="E15" s="238">
        <f t="shared" si="1"/>
        <v>100</v>
      </c>
      <c r="F15" s="128"/>
      <c r="G15" s="59"/>
      <c r="H15" s="59"/>
    </row>
    <row r="16" spans="1:13" s="80" customFormat="1" x14ac:dyDescent="0.2">
      <c r="A16" s="59"/>
      <c r="B16" s="146"/>
      <c r="C16" s="146"/>
      <c r="D16" s="146"/>
      <c r="E16" s="146"/>
      <c r="G16" s="59"/>
      <c r="H16" s="59"/>
    </row>
    <row r="17" spans="1:5" ht="36" customHeight="1" x14ac:dyDescent="0.2">
      <c r="B17" s="146"/>
      <c r="C17" s="146"/>
      <c r="D17" s="146"/>
      <c r="E17" s="146"/>
    </row>
    <row r="18" spans="1:5" x14ac:dyDescent="0.2">
      <c r="B18" s="146"/>
      <c r="C18" s="146"/>
      <c r="D18" s="146"/>
      <c r="E18" s="146"/>
    </row>
    <row r="19" spans="1:5" ht="18" customHeight="1" x14ac:dyDescent="0.2">
      <c r="B19" s="146"/>
      <c r="C19" s="146"/>
      <c r="D19" s="146"/>
      <c r="E19" s="146"/>
    </row>
    <row r="20" spans="1:5" ht="19.5" customHeight="1" x14ac:dyDescent="0.2">
      <c r="B20" s="146"/>
      <c r="C20" s="146"/>
      <c r="D20" s="146"/>
      <c r="E20" s="146"/>
    </row>
    <row r="21" spans="1:5" ht="19.5" customHeight="1" x14ac:dyDescent="0.2">
      <c r="B21" s="146"/>
      <c r="C21" s="146"/>
      <c r="D21" s="146"/>
      <c r="E21" s="146"/>
    </row>
    <row r="22" spans="1:5" ht="19.5" customHeight="1" x14ac:dyDescent="0.2">
      <c r="B22" s="146"/>
      <c r="C22" s="146"/>
      <c r="D22" s="146"/>
      <c r="E22" s="146"/>
    </row>
    <row r="23" spans="1:5" ht="19.5" customHeight="1" x14ac:dyDescent="0.2">
      <c r="B23" s="146"/>
      <c r="C23" s="146"/>
      <c r="D23" s="146"/>
      <c r="E23" s="146"/>
    </row>
    <row r="24" spans="1:5" ht="19.5" customHeight="1" x14ac:dyDescent="0.2">
      <c r="B24" s="146"/>
      <c r="C24" s="146"/>
      <c r="D24" s="146"/>
      <c r="E24" s="146"/>
    </row>
    <row r="25" spans="1:5" ht="19.5" customHeight="1" x14ac:dyDescent="0.2"/>
    <row r="26" spans="1:5" ht="20.100000000000001" customHeight="1" x14ac:dyDescent="0.2"/>
    <row r="27" spans="1:5" ht="20.100000000000001" customHeight="1" x14ac:dyDescent="0.2"/>
    <row r="28" spans="1:5" ht="20.100000000000001" customHeight="1" x14ac:dyDescent="0.2"/>
    <row r="29" spans="1:5" ht="20.100000000000001" customHeight="1" x14ac:dyDescent="0.2"/>
    <row r="30" spans="1:5" ht="19.5" customHeight="1" x14ac:dyDescent="0.2"/>
    <row r="31" spans="1:5" ht="14.25" customHeight="1" x14ac:dyDescent="0.2">
      <c r="A31" s="473" t="s">
        <v>32</v>
      </c>
      <c r="B31" s="473"/>
      <c r="C31" s="473"/>
      <c r="D31" s="473"/>
      <c r="E31" s="473"/>
    </row>
    <row r="32" spans="1:5" ht="13.5" customHeight="1" x14ac:dyDescent="0.2"/>
    <row r="33" spans="1:1" ht="20.100000000000001" customHeight="1" x14ac:dyDescent="0.2"/>
    <row r="34" spans="1:1" ht="20.100000000000001" customHeight="1" x14ac:dyDescent="0.2"/>
    <row r="35" spans="1:1" ht="20.100000000000001" customHeight="1" x14ac:dyDescent="0.2"/>
    <row r="36" spans="1:1" ht="20.100000000000001" customHeight="1" x14ac:dyDescent="0.2"/>
    <row r="37" spans="1:1" ht="20.100000000000001" customHeight="1" x14ac:dyDescent="0.2"/>
    <row r="38" spans="1:1" ht="20.100000000000001" customHeight="1" x14ac:dyDescent="0.2"/>
    <row r="39" spans="1:1" ht="20.100000000000001" customHeight="1" x14ac:dyDescent="0.2"/>
    <row r="40" spans="1:1" ht="20.100000000000001" customHeight="1" x14ac:dyDescent="0.2"/>
    <row r="41" spans="1:1" ht="20.100000000000001" customHeight="1" x14ac:dyDescent="0.2"/>
    <row r="42" spans="1:1" ht="20.100000000000001" customHeight="1" x14ac:dyDescent="0.2"/>
    <row r="43" spans="1:1" ht="20.100000000000001" customHeight="1" x14ac:dyDescent="0.2"/>
    <row r="44" spans="1:1" ht="20.100000000000001" customHeight="1" x14ac:dyDescent="0.2">
      <c r="A44" s="58"/>
    </row>
    <row r="45" spans="1:1" ht="20.100000000000001" customHeight="1" x14ac:dyDescent="0.2">
      <c r="A45" s="58"/>
    </row>
    <row r="46" spans="1:1" ht="20.100000000000001" customHeight="1" x14ac:dyDescent="0.2"/>
  </sheetData>
  <mergeCells count="8">
    <mergeCell ref="A31:E31"/>
    <mergeCell ref="A6:A7"/>
    <mergeCell ref="A1:E1"/>
    <mergeCell ref="A3:E3"/>
    <mergeCell ref="A5:E5"/>
    <mergeCell ref="B6:C6"/>
    <mergeCell ref="D6:E6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ignoredErrors>
    <ignoredError sqref="B9:C9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J94"/>
  <sheetViews>
    <sheetView showGridLines="0" topLeftCell="D1" zoomScale="145" zoomScaleNormal="145" zoomScaleSheetLayoutView="145" workbookViewId="0">
      <selection activeCell="T15" sqref="T15"/>
    </sheetView>
  </sheetViews>
  <sheetFormatPr baseColWidth="10" defaultColWidth="11.42578125" defaultRowHeight="12.75" x14ac:dyDescent="0.2"/>
  <cols>
    <col min="1" max="1" width="17.5703125" style="59" customWidth="1"/>
    <col min="2" max="3" width="5.140625" style="59" customWidth="1"/>
    <col min="4" max="4" width="6.140625" style="59" bestFit="1" customWidth="1"/>
    <col min="5" max="5" width="5.85546875" style="59" customWidth="1"/>
    <col min="6" max="6" width="5.140625" style="59" customWidth="1"/>
    <col min="7" max="8" width="5.5703125" style="59" customWidth="1"/>
    <col min="9" max="9" width="5.5703125" style="59" bestFit="1" customWidth="1"/>
    <col min="10" max="11" width="5.5703125" style="59" customWidth="1"/>
    <col min="12" max="12" width="6.5703125" style="59" bestFit="1" customWidth="1"/>
    <col min="13" max="15" width="5.28515625" style="59" customWidth="1"/>
    <col min="16" max="16" width="6.140625" style="59" bestFit="1" customWidth="1"/>
    <col min="17" max="17" width="7.7109375" style="59" bestFit="1" customWidth="1"/>
    <col min="18" max="18" width="8.42578125" style="59" customWidth="1"/>
    <col min="19" max="19" width="12.28515625" style="59" bestFit="1" customWidth="1"/>
    <col min="20" max="21" width="11.7109375" style="59" bestFit="1" customWidth="1"/>
    <col min="22" max="16384" width="11.42578125" style="59"/>
  </cols>
  <sheetData>
    <row r="1" spans="1:36" ht="15" x14ac:dyDescent="0.2">
      <c r="A1" s="411" t="s">
        <v>235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S1" s="111"/>
    </row>
    <row r="2" spans="1:36" ht="15" x14ac:dyDescent="0.2">
      <c r="A2" s="81" t="s">
        <v>121</v>
      </c>
      <c r="B2" s="75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S2" s="111"/>
    </row>
    <row r="3" spans="1:36" ht="28.5" customHeight="1" thickBot="1" x14ac:dyDescent="0.25">
      <c r="A3" s="413" t="s">
        <v>229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S3" s="111"/>
    </row>
    <row r="4" spans="1:36" ht="13.5" customHeight="1" thickBot="1" x14ac:dyDescent="0.25">
      <c r="A4" s="420" t="s">
        <v>331</v>
      </c>
      <c r="B4" s="413"/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S4" s="112" t="s">
        <v>100</v>
      </c>
      <c r="T4" s="59">
        <v>651</v>
      </c>
      <c r="U4" s="83">
        <f t="shared" ref="U4:U10" si="0">+T4/$T$15*100</f>
        <v>24.529012810851544</v>
      </c>
    </row>
    <row r="5" spans="1:36" ht="11.25" customHeight="1" thickBot="1" x14ac:dyDescent="0.25">
      <c r="A5" s="483"/>
      <c r="B5" s="483"/>
      <c r="C5" s="483"/>
      <c r="D5" s="483"/>
      <c r="E5" s="483"/>
      <c r="F5" s="483"/>
      <c r="G5" s="483"/>
      <c r="H5" s="483"/>
      <c r="I5" s="483"/>
      <c r="J5" s="483"/>
      <c r="K5" s="483"/>
      <c r="L5" s="483"/>
      <c r="M5" s="483"/>
      <c r="N5" s="483"/>
      <c r="O5" s="483"/>
      <c r="P5" s="483"/>
      <c r="Q5" s="483"/>
      <c r="S5" s="112" t="s">
        <v>98</v>
      </c>
      <c r="T5" s="59">
        <v>495</v>
      </c>
      <c r="U5" s="83">
        <f t="shared" si="0"/>
        <v>18.651092690278826</v>
      </c>
    </row>
    <row r="6" spans="1:36" ht="13.5" thickBot="1" x14ac:dyDescent="0.25">
      <c r="A6" s="435" t="s">
        <v>227</v>
      </c>
      <c r="B6" s="484" t="s">
        <v>76</v>
      </c>
      <c r="C6" s="485"/>
      <c r="D6" s="485"/>
      <c r="E6" s="485"/>
      <c r="F6" s="485"/>
      <c r="G6" s="485"/>
      <c r="H6" s="485"/>
      <c r="I6" s="485"/>
      <c r="J6" s="485"/>
      <c r="K6" s="485"/>
      <c r="L6" s="485"/>
      <c r="M6" s="485"/>
      <c r="N6" s="485"/>
      <c r="O6" s="485"/>
      <c r="P6" s="485"/>
      <c r="Q6" s="435" t="s">
        <v>0</v>
      </c>
      <c r="S6" s="112" t="s">
        <v>99</v>
      </c>
      <c r="T6" s="59">
        <v>362</v>
      </c>
      <c r="U6" s="83">
        <f t="shared" si="0"/>
        <v>13.639788997739261</v>
      </c>
    </row>
    <row r="7" spans="1:36" ht="13.5" thickBot="1" x14ac:dyDescent="0.25">
      <c r="A7" s="436"/>
      <c r="B7" s="206" t="s">
        <v>201</v>
      </c>
      <c r="C7" s="206" t="s">
        <v>223</v>
      </c>
      <c r="D7" s="206" t="s">
        <v>101</v>
      </c>
      <c r="E7" s="206" t="s">
        <v>100</v>
      </c>
      <c r="F7" s="206" t="s">
        <v>113</v>
      </c>
      <c r="G7" s="206" t="s">
        <v>99</v>
      </c>
      <c r="H7" s="206" t="s">
        <v>95</v>
      </c>
      <c r="I7" s="206" t="s">
        <v>217</v>
      </c>
      <c r="J7" s="206" t="s">
        <v>94</v>
      </c>
      <c r="K7" s="206" t="s">
        <v>249</v>
      </c>
      <c r="L7" s="206" t="s">
        <v>98</v>
      </c>
      <c r="M7" s="206" t="s">
        <v>218</v>
      </c>
      <c r="N7" s="206" t="s">
        <v>276</v>
      </c>
      <c r="O7" s="206" t="s">
        <v>97</v>
      </c>
      <c r="P7" s="206" t="s">
        <v>96</v>
      </c>
      <c r="Q7" s="436"/>
      <c r="S7" s="112" t="s">
        <v>94</v>
      </c>
      <c r="T7" s="59">
        <v>301</v>
      </c>
      <c r="U7" s="83">
        <f t="shared" si="0"/>
        <v>11.341371514694801</v>
      </c>
    </row>
    <row r="8" spans="1:36" ht="9.75" customHeight="1" thickBot="1" x14ac:dyDescent="0.25">
      <c r="A8" s="95" t="s">
        <v>327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189">
        <f t="shared" ref="Q8:Q28" si="1">SUM(B8:P8)</f>
        <v>0</v>
      </c>
      <c r="S8" s="112" t="s">
        <v>95</v>
      </c>
      <c r="T8" s="59">
        <v>299</v>
      </c>
      <c r="U8" s="83">
        <f t="shared" si="0"/>
        <v>11.266013564431047</v>
      </c>
      <c r="W8" s="59">
        <f t="shared" ref="W8:AD8" si="2">+IF(B8=" ",0,B8)</f>
        <v>0</v>
      </c>
      <c r="X8" s="59">
        <f t="shared" si="2"/>
        <v>0</v>
      </c>
      <c r="Y8" s="59">
        <f t="shared" si="2"/>
        <v>0</v>
      </c>
      <c r="Z8" s="59">
        <f t="shared" si="2"/>
        <v>0</v>
      </c>
      <c r="AA8" s="59">
        <f t="shared" si="2"/>
        <v>0</v>
      </c>
      <c r="AB8" s="59">
        <f t="shared" si="2"/>
        <v>0</v>
      </c>
      <c r="AC8" s="59">
        <f t="shared" si="2"/>
        <v>0</v>
      </c>
      <c r="AD8" s="59">
        <f t="shared" si="2"/>
        <v>0</v>
      </c>
      <c r="AE8" s="59">
        <f t="shared" ref="AE8:AJ8" si="3">+IF(K8=" ",0,K8)</f>
        <v>0</v>
      </c>
      <c r="AF8" s="59">
        <f t="shared" si="3"/>
        <v>0</v>
      </c>
      <c r="AG8" s="59">
        <f t="shared" si="3"/>
        <v>0</v>
      </c>
      <c r="AH8" s="59">
        <f t="shared" si="3"/>
        <v>0</v>
      </c>
      <c r="AI8" s="59">
        <f t="shared" si="3"/>
        <v>0</v>
      </c>
      <c r="AJ8" s="59">
        <f t="shared" si="3"/>
        <v>0</v>
      </c>
    </row>
    <row r="9" spans="1:36" ht="9.75" customHeight="1" thickBot="1" x14ac:dyDescent="0.25">
      <c r="A9" s="73" t="s">
        <v>328</v>
      </c>
      <c r="B9" s="96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190">
        <f t="shared" si="1"/>
        <v>0</v>
      </c>
      <c r="S9" s="112" t="s">
        <v>218</v>
      </c>
      <c r="T9" s="59">
        <v>168</v>
      </c>
      <c r="U9" s="83">
        <f t="shared" si="0"/>
        <v>6.3300678221552369</v>
      </c>
      <c r="W9" s="59">
        <f t="shared" ref="W9:W27" si="4">+IF(B9=" ",0,B9)</f>
        <v>0</v>
      </c>
      <c r="X9" s="59">
        <f t="shared" ref="X9:X27" si="5">+IF(C9=" ",0,C9)</f>
        <v>0</v>
      </c>
      <c r="Y9" s="59">
        <f t="shared" ref="Y9:Y27" si="6">+IF(D9=" ",0,D9)</f>
        <v>0</v>
      </c>
      <c r="Z9" s="59">
        <f t="shared" ref="Z9:Z27" si="7">+IF(E9=" ",0,E9)</f>
        <v>0</v>
      </c>
      <c r="AA9" s="59">
        <f t="shared" ref="AA9:AA27" si="8">+IF(F9=" ",0,F9)</f>
        <v>0</v>
      </c>
      <c r="AB9" s="59">
        <f t="shared" ref="AB9:AB27" si="9">+IF(G9=" ",0,G9)</f>
        <v>0</v>
      </c>
      <c r="AC9" s="59">
        <f t="shared" ref="AC9:AC27" si="10">+IF(H9=" ",0,H9)</f>
        <v>0</v>
      </c>
      <c r="AD9" s="59">
        <f t="shared" ref="AD9:AD27" si="11">+IF(I9=" ",0,I9)</f>
        <v>0</v>
      </c>
      <c r="AE9" s="59">
        <f t="shared" ref="AE9:AE27" si="12">+IF(K9=" ",0,K9)</f>
        <v>0</v>
      </c>
      <c r="AF9" s="59">
        <f t="shared" ref="AF9:AF27" si="13">+IF(L9=" ",0,L9)</f>
        <v>0</v>
      </c>
      <c r="AG9" s="59">
        <f t="shared" ref="AG9:AG27" si="14">+IF(M9=" ",0,M9)</f>
        <v>0</v>
      </c>
      <c r="AH9" s="59">
        <f t="shared" ref="AH9:AH27" si="15">+IF(N9=" ",0,N9)</f>
        <v>0</v>
      </c>
      <c r="AI9" s="59">
        <f t="shared" ref="AI9:AI27" si="16">+IF(O9=" ",0,O9)</f>
        <v>0</v>
      </c>
      <c r="AJ9" s="59">
        <f t="shared" ref="AJ9:AJ27" si="17">+IF(P9=" ",0,P9)</f>
        <v>0</v>
      </c>
    </row>
    <row r="10" spans="1:36" ht="9.75" customHeight="1" thickBot="1" x14ac:dyDescent="0.25">
      <c r="A10" s="72" t="s">
        <v>52</v>
      </c>
      <c r="B10" s="60">
        <v>2</v>
      </c>
      <c r="C10" s="60">
        <v>0</v>
      </c>
      <c r="D10" s="60">
        <v>10</v>
      </c>
      <c r="E10" s="60">
        <v>20</v>
      </c>
      <c r="F10" s="60">
        <v>0</v>
      </c>
      <c r="G10" s="60">
        <v>14</v>
      </c>
      <c r="H10" s="60">
        <v>8</v>
      </c>
      <c r="I10" s="60">
        <v>0</v>
      </c>
      <c r="J10" s="60">
        <v>7</v>
      </c>
      <c r="K10" s="60">
        <v>0</v>
      </c>
      <c r="L10" s="60">
        <v>15</v>
      </c>
      <c r="M10" s="60">
        <v>26</v>
      </c>
      <c r="N10" s="60">
        <v>0</v>
      </c>
      <c r="O10" s="60">
        <v>3</v>
      </c>
      <c r="P10" s="60">
        <v>4</v>
      </c>
      <c r="Q10" s="191">
        <f t="shared" si="1"/>
        <v>109</v>
      </c>
      <c r="S10" s="112" t="s">
        <v>96</v>
      </c>
      <c r="T10" s="59">
        <v>149</v>
      </c>
      <c r="U10" s="83">
        <f t="shared" si="0"/>
        <v>5.6141672946495857</v>
      </c>
      <c r="W10" s="59">
        <f t="shared" si="4"/>
        <v>2</v>
      </c>
      <c r="X10" s="59">
        <f t="shared" si="5"/>
        <v>0</v>
      </c>
      <c r="Y10" s="59">
        <f t="shared" si="6"/>
        <v>10</v>
      </c>
      <c r="Z10" s="59">
        <f t="shared" si="7"/>
        <v>20</v>
      </c>
      <c r="AA10" s="59">
        <f t="shared" si="8"/>
        <v>0</v>
      </c>
      <c r="AB10" s="59">
        <f t="shared" si="9"/>
        <v>14</v>
      </c>
      <c r="AC10" s="59">
        <f t="shared" si="10"/>
        <v>8</v>
      </c>
      <c r="AD10" s="59">
        <f t="shared" si="11"/>
        <v>0</v>
      </c>
      <c r="AE10" s="59">
        <f t="shared" si="12"/>
        <v>0</v>
      </c>
      <c r="AF10" s="59">
        <f t="shared" si="13"/>
        <v>15</v>
      </c>
      <c r="AG10" s="59">
        <f t="shared" si="14"/>
        <v>26</v>
      </c>
      <c r="AH10" s="59">
        <f t="shared" si="15"/>
        <v>0</v>
      </c>
      <c r="AI10" s="59">
        <f t="shared" si="16"/>
        <v>3</v>
      </c>
      <c r="AJ10" s="59">
        <f t="shared" si="17"/>
        <v>4</v>
      </c>
    </row>
    <row r="11" spans="1:36" ht="9.75" customHeight="1" thickBot="1" x14ac:dyDescent="0.25">
      <c r="A11" s="73" t="s">
        <v>166</v>
      </c>
      <c r="B11" s="96">
        <v>0</v>
      </c>
      <c r="C11" s="96">
        <v>0</v>
      </c>
      <c r="D11" s="96">
        <v>0</v>
      </c>
      <c r="E11" s="96">
        <v>0</v>
      </c>
      <c r="F11" s="96">
        <v>0</v>
      </c>
      <c r="G11" s="96">
        <v>2</v>
      </c>
      <c r="H11" s="96">
        <v>0</v>
      </c>
      <c r="I11" s="96">
        <v>0</v>
      </c>
      <c r="J11" s="96">
        <v>0</v>
      </c>
      <c r="K11" s="96">
        <v>0</v>
      </c>
      <c r="L11" s="96">
        <v>1</v>
      </c>
      <c r="M11" s="96">
        <v>0</v>
      </c>
      <c r="N11" s="96">
        <v>0</v>
      </c>
      <c r="O11" s="96">
        <v>0</v>
      </c>
      <c r="P11" s="96">
        <v>0</v>
      </c>
      <c r="Q11" s="190">
        <f t="shared" si="1"/>
        <v>3</v>
      </c>
      <c r="S11" s="112" t="s">
        <v>97</v>
      </c>
      <c r="T11" s="59">
        <v>72</v>
      </c>
      <c r="U11" s="83">
        <f>+T12/$T$15*100</f>
        <v>2.4491333835719669</v>
      </c>
      <c r="W11" s="59">
        <f t="shared" si="4"/>
        <v>0</v>
      </c>
      <c r="X11" s="59">
        <f t="shared" si="5"/>
        <v>0</v>
      </c>
      <c r="Y11" s="59">
        <f t="shared" si="6"/>
        <v>0</v>
      </c>
      <c r="Z11" s="59">
        <f t="shared" si="7"/>
        <v>0</v>
      </c>
      <c r="AA11" s="59">
        <f t="shared" si="8"/>
        <v>0</v>
      </c>
      <c r="AB11" s="59">
        <f t="shared" si="9"/>
        <v>2</v>
      </c>
      <c r="AC11" s="59">
        <f t="shared" si="10"/>
        <v>0</v>
      </c>
      <c r="AD11" s="59">
        <f t="shared" si="11"/>
        <v>0</v>
      </c>
      <c r="AE11" s="59">
        <f t="shared" si="12"/>
        <v>0</v>
      </c>
      <c r="AF11" s="59">
        <f t="shared" si="13"/>
        <v>1</v>
      </c>
      <c r="AG11" s="59">
        <f t="shared" si="14"/>
        <v>0</v>
      </c>
      <c r="AH11" s="59">
        <f t="shared" si="15"/>
        <v>0</v>
      </c>
      <c r="AI11" s="59">
        <f t="shared" si="16"/>
        <v>0</v>
      </c>
      <c r="AJ11" s="59">
        <f t="shared" si="17"/>
        <v>0</v>
      </c>
    </row>
    <row r="12" spans="1:36" ht="9.75" customHeight="1" thickBot="1" x14ac:dyDescent="0.25">
      <c r="A12" s="72" t="s">
        <v>177</v>
      </c>
      <c r="B12" s="60">
        <v>0</v>
      </c>
      <c r="C12" s="60">
        <v>0</v>
      </c>
      <c r="D12" s="60">
        <v>6</v>
      </c>
      <c r="E12" s="60">
        <v>0</v>
      </c>
      <c r="F12" s="60">
        <v>0</v>
      </c>
      <c r="G12" s="60"/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0">
        <v>0</v>
      </c>
      <c r="P12" s="60">
        <v>0</v>
      </c>
      <c r="Q12" s="191">
        <f t="shared" si="1"/>
        <v>6</v>
      </c>
      <c r="S12" s="112" t="s">
        <v>101</v>
      </c>
      <c r="T12" s="59">
        <v>65</v>
      </c>
      <c r="U12" s="83">
        <f>+T13/$T$15*100</f>
        <v>1.6578749058025624</v>
      </c>
      <c r="W12" s="59">
        <f t="shared" si="4"/>
        <v>0</v>
      </c>
      <c r="X12" s="59">
        <f t="shared" si="5"/>
        <v>0</v>
      </c>
      <c r="Y12" s="59">
        <f t="shared" si="6"/>
        <v>6</v>
      </c>
      <c r="Z12" s="59">
        <f t="shared" si="7"/>
        <v>0</v>
      </c>
      <c r="AA12" s="59">
        <f t="shared" si="8"/>
        <v>0</v>
      </c>
      <c r="AB12" s="59">
        <f t="shared" si="9"/>
        <v>0</v>
      </c>
      <c r="AC12" s="59">
        <f t="shared" si="10"/>
        <v>0</v>
      </c>
      <c r="AD12" s="59">
        <f t="shared" si="11"/>
        <v>0</v>
      </c>
      <c r="AE12" s="59">
        <f t="shared" si="12"/>
        <v>0</v>
      </c>
      <c r="AF12" s="59">
        <f t="shared" si="13"/>
        <v>0</v>
      </c>
      <c r="AG12" s="59">
        <f t="shared" si="14"/>
        <v>0</v>
      </c>
      <c r="AH12" s="59">
        <f t="shared" si="15"/>
        <v>0</v>
      </c>
      <c r="AI12" s="59">
        <f t="shared" si="16"/>
        <v>0</v>
      </c>
      <c r="AJ12" s="59">
        <f t="shared" si="17"/>
        <v>0</v>
      </c>
    </row>
    <row r="13" spans="1:36" ht="9.75" customHeight="1" thickBot="1" x14ac:dyDescent="0.25">
      <c r="A13" s="73" t="s">
        <v>57</v>
      </c>
      <c r="B13" s="96">
        <v>0</v>
      </c>
      <c r="C13" s="96">
        <v>0</v>
      </c>
      <c r="D13" s="96">
        <v>2</v>
      </c>
      <c r="E13" s="96">
        <v>87</v>
      </c>
      <c r="F13" s="96">
        <v>0</v>
      </c>
      <c r="G13" s="96">
        <v>6</v>
      </c>
      <c r="H13" s="96">
        <v>38</v>
      </c>
      <c r="I13" s="96">
        <v>1</v>
      </c>
      <c r="J13" s="96">
        <v>65</v>
      </c>
      <c r="K13" s="96">
        <v>0</v>
      </c>
      <c r="L13" s="96">
        <v>45</v>
      </c>
      <c r="M13" s="96">
        <v>8</v>
      </c>
      <c r="N13" s="96"/>
      <c r="O13" s="96">
        <v>2</v>
      </c>
      <c r="P13" s="96">
        <v>24</v>
      </c>
      <c r="Q13" s="190">
        <f t="shared" si="1"/>
        <v>278</v>
      </c>
      <c r="S13" s="112" t="s">
        <v>217</v>
      </c>
      <c r="T13" s="59">
        <v>44</v>
      </c>
      <c r="U13" s="83">
        <f>+T14/$T$15*100</f>
        <v>1.8085908063300677</v>
      </c>
      <c r="W13" s="59">
        <f t="shared" si="4"/>
        <v>0</v>
      </c>
      <c r="X13" s="59">
        <f t="shared" si="5"/>
        <v>0</v>
      </c>
      <c r="Y13" s="59">
        <f t="shared" si="6"/>
        <v>2</v>
      </c>
      <c r="Z13" s="59">
        <f t="shared" si="7"/>
        <v>87</v>
      </c>
      <c r="AA13" s="59">
        <f t="shared" si="8"/>
        <v>0</v>
      </c>
      <c r="AB13" s="59">
        <f t="shared" si="9"/>
        <v>6</v>
      </c>
      <c r="AC13" s="59">
        <f t="shared" si="10"/>
        <v>38</v>
      </c>
      <c r="AD13" s="59">
        <f t="shared" si="11"/>
        <v>1</v>
      </c>
      <c r="AE13" s="59">
        <f t="shared" si="12"/>
        <v>0</v>
      </c>
      <c r="AF13" s="59">
        <f t="shared" si="13"/>
        <v>45</v>
      </c>
      <c r="AG13" s="59">
        <f t="shared" si="14"/>
        <v>8</v>
      </c>
      <c r="AH13" s="59">
        <f t="shared" si="15"/>
        <v>0</v>
      </c>
      <c r="AI13" s="59">
        <f t="shared" si="16"/>
        <v>2</v>
      </c>
      <c r="AJ13" s="59">
        <f t="shared" si="17"/>
        <v>24</v>
      </c>
    </row>
    <row r="14" spans="1:36" ht="9.75" customHeight="1" thickBot="1" x14ac:dyDescent="0.25">
      <c r="A14" s="72" t="s">
        <v>56</v>
      </c>
      <c r="B14" s="60">
        <v>0</v>
      </c>
      <c r="C14" s="60">
        <v>0</v>
      </c>
      <c r="D14" s="60">
        <v>1</v>
      </c>
      <c r="E14" s="60">
        <v>1</v>
      </c>
      <c r="F14" s="60">
        <v>0</v>
      </c>
      <c r="G14" s="60">
        <v>1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  <c r="O14" s="60"/>
      <c r="P14" s="60">
        <v>1</v>
      </c>
      <c r="Q14" s="191">
        <f t="shared" si="1"/>
        <v>4</v>
      </c>
      <c r="S14" s="112" t="s">
        <v>31</v>
      </c>
      <c r="T14" s="59">
        <v>48</v>
      </c>
      <c r="U14" s="83">
        <f>+T15/$T$15*100</f>
        <v>100</v>
      </c>
      <c r="W14" s="59">
        <f t="shared" si="4"/>
        <v>0</v>
      </c>
      <c r="X14" s="59">
        <f t="shared" si="5"/>
        <v>0</v>
      </c>
      <c r="Y14" s="59">
        <f t="shared" si="6"/>
        <v>1</v>
      </c>
      <c r="Z14" s="59">
        <f t="shared" si="7"/>
        <v>1</v>
      </c>
      <c r="AA14" s="59">
        <f t="shared" si="8"/>
        <v>0</v>
      </c>
      <c r="AB14" s="59">
        <f t="shared" si="9"/>
        <v>1</v>
      </c>
      <c r="AC14" s="59">
        <f t="shared" si="10"/>
        <v>0</v>
      </c>
      <c r="AD14" s="59">
        <f t="shared" si="11"/>
        <v>0</v>
      </c>
      <c r="AE14" s="59">
        <f t="shared" si="12"/>
        <v>0</v>
      </c>
      <c r="AF14" s="59">
        <f t="shared" si="13"/>
        <v>0</v>
      </c>
      <c r="AG14" s="59">
        <f t="shared" si="14"/>
        <v>0</v>
      </c>
      <c r="AH14" s="59">
        <f t="shared" si="15"/>
        <v>0</v>
      </c>
      <c r="AI14" s="59">
        <f t="shared" si="16"/>
        <v>0</v>
      </c>
      <c r="AJ14" s="59">
        <f t="shared" si="17"/>
        <v>1</v>
      </c>
    </row>
    <row r="15" spans="1:36" ht="9.75" customHeight="1" thickBot="1" x14ac:dyDescent="0.25">
      <c r="A15" s="73" t="s">
        <v>59</v>
      </c>
      <c r="B15" s="96">
        <v>0</v>
      </c>
      <c r="C15" s="96">
        <v>0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3</v>
      </c>
      <c r="P15" s="96">
        <v>0</v>
      </c>
      <c r="Q15" s="190">
        <f t="shared" si="1"/>
        <v>3</v>
      </c>
      <c r="S15" s="112"/>
      <c r="T15" s="59">
        <f>SUM(T4:T14)</f>
        <v>2654</v>
      </c>
      <c r="W15" s="59">
        <f t="shared" si="4"/>
        <v>0</v>
      </c>
      <c r="X15" s="59">
        <f t="shared" si="5"/>
        <v>0</v>
      </c>
      <c r="Y15" s="59">
        <f t="shared" si="6"/>
        <v>0</v>
      </c>
      <c r="Z15" s="59">
        <f t="shared" si="7"/>
        <v>0</v>
      </c>
      <c r="AA15" s="59">
        <f t="shared" si="8"/>
        <v>0</v>
      </c>
      <c r="AB15" s="59">
        <f t="shared" si="9"/>
        <v>0</v>
      </c>
      <c r="AC15" s="59">
        <f t="shared" si="10"/>
        <v>0</v>
      </c>
      <c r="AD15" s="59">
        <f t="shared" si="11"/>
        <v>0</v>
      </c>
      <c r="AE15" s="59">
        <f t="shared" si="12"/>
        <v>0</v>
      </c>
      <c r="AF15" s="59">
        <f t="shared" si="13"/>
        <v>0</v>
      </c>
      <c r="AG15" s="59">
        <f t="shared" si="14"/>
        <v>0</v>
      </c>
      <c r="AH15" s="59">
        <f t="shared" si="15"/>
        <v>0</v>
      </c>
      <c r="AI15" s="59">
        <f t="shared" si="16"/>
        <v>3</v>
      </c>
      <c r="AJ15" s="59">
        <f t="shared" si="17"/>
        <v>0</v>
      </c>
    </row>
    <row r="16" spans="1:36" ht="9.75" customHeight="1" x14ac:dyDescent="0.2">
      <c r="A16" s="72" t="s">
        <v>54</v>
      </c>
      <c r="B16" s="60">
        <v>3</v>
      </c>
      <c r="C16" s="60">
        <v>1</v>
      </c>
      <c r="D16" s="60">
        <v>1</v>
      </c>
      <c r="E16" s="60">
        <v>1</v>
      </c>
      <c r="F16" s="60">
        <v>0</v>
      </c>
      <c r="G16" s="60">
        <v>1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v>0</v>
      </c>
      <c r="P16" s="60">
        <v>0</v>
      </c>
      <c r="Q16" s="191">
        <f t="shared" si="1"/>
        <v>7</v>
      </c>
      <c r="W16" s="59">
        <f t="shared" si="4"/>
        <v>3</v>
      </c>
      <c r="X16" s="59">
        <f t="shared" si="5"/>
        <v>1</v>
      </c>
      <c r="Y16" s="59">
        <f t="shared" si="6"/>
        <v>1</v>
      </c>
      <c r="Z16" s="59">
        <f t="shared" si="7"/>
        <v>1</v>
      </c>
      <c r="AA16" s="59">
        <f t="shared" si="8"/>
        <v>0</v>
      </c>
      <c r="AB16" s="59">
        <f t="shared" si="9"/>
        <v>1</v>
      </c>
      <c r="AC16" s="59">
        <f t="shared" si="10"/>
        <v>0</v>
      </c>
      <c r="AD16" s="59">
        <f t="shared" si="11"/>
        <v>0</v>
      </c>
      <c r="AE16" s="59">
        <f t="shared" si="12"/>
        <v>0</v>
      </c>
      <c r="AF16" s="59">
        <f t="shared" si="13"/>
        <v>0</v>
      </c>
      <c r="AG16" s="59">
        <f t="shared" si="14"/>
        <v>0</v>
      </c>
      <c r="AH16" s="59">
        <f t="shared" si="15"/>
        <v>0</v>
      </c>
      <c r="AI16" s="59">
        <f t="shared" si="16"/>
        <v>0</v>
      </c>
      <c r="AJ16" s="59">
        <f t="shared" si="17"/>
        <v>0</v>
      </c>
    </row>
    <row r="17" spans="1:36" ht="9.75" customHeight="1" thickBot="1" x14ac:dyDescent="0.25">
      <c r="A17" s="73" t="s">
        <v>329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1</v>
      </c>
      <c r="Q17" s="190">
        <f t="shared" si="1"/>
        <v>1</v>
      </c>
      <c r="W17" s="59">
        <f t="shared" si="4"/>
        <v>0</v>
      </c>
      <c r="X17" s="59">
        <f t="shared" si="5"/>
        <v>0</v>
      </c>
      <c r="Y17" s="59">
        <f t="shared" si="6"/>
        <v>0</v>
      </c>
      <c r="Z17" s="59">
        <f t="shared" si="7"/>
        <v>0</v>
      </c>
      <c r="AA17" s="59">
        <f t="shared" si="8"/>
        <v>0</v>
      </c>
      <c r="AB17" s="59">
        <f t="shared" si="9"/>
        <v>0</v>
      </c>
      <c r="AC17" s="59">
        <f t="shared" si="10"/>
        <v>0</v>
      </c>
      <c r="AD17" s="59">
        <f t="shared" si="11"/>
        <v>0</v>
      </c>
      <c r="AE17" s="59">
        <f t="shared" si="12"/>
        <v>0</v>
      </c>
      <c r="AF17" s="59">
        <f t="shared" si="13"/>
        <v>0</v>
      </c>
      <c r="AG17" s="59">
        <f t="shared" si="14"/>
        <v>0</v>
      </c>
      <c r="AH17" s="59">
        <f t="shared" si="15"/>
        <v>0</v>
      </c>
      <c r="AI17" s="59">
        <f t="shared" si="16"/>
        <v>0</v>
      </c>
      <c r="AJ17" s="59">
        <f t="shared" si="17"/>
        <v>1</v>
      </c>
    </row>
    <row r="18" spans="1:36" ht="9.75" customHeight="1" thickBot="1" x14ac:dyDescent="0.25">
      <c r="A18" s="72" t="s">
        <v>62</v>
      </c>
      <c r="B18" s="60">
        <v>0</v>
      </c>
      <c r="C18" s="60">
        <v>0</v>
      </c>
      <c r="D18" s="60">
        <v>0</v>
      </c>
      <c r="E18" s="60">
        <v>4</v>
      </c>
      <c r="F18" s="60">
        <v>0</v>
      </c>
      <c r="G18" s="60">
        <v>0</v>
      </c>
      <c r="H18" s="60">
        <v>1</v>
      </c>
      <c r="I18" s="60">
        <v>0</v>
      </c>
      <c r="J18" s="60">
        <v>2</v>
      </c>
      <c r="K18" s="60">
        <v>0</v>
      </c>
      <c r="L18" s="60">
        <v>0</v>
      </c>
      <c r="M18" s="60">
        <v>0</v>
      </c>
      <c r="N18" s="60">
        <v>0</v>
      </c>
      <c r="O18" s="60">
        <v>0</v>
      </c>
      <c r="P18" s="60">
        <v>0</v>
      </c>
      <c r="Q18" s="191">
        <f t="shared" si="1"/>
        <v>7</v>
      </c>
      <c r="S18" s="206" t="s">
        <v>100</v>
      </c>
      <c r="T18" s="59">
        <v>651</v>
      </c>
      <c r="W18" s="59">
        <f t="shared" si="4"/>
        <v>0</v>
      </c>
      <c r="X18" s="59">
        <f t="shared" si="5"/>
        <v>0</v>
      </c>
      <c r="Y18" s="59">
        <f t="shared" si="6"/>
        <v>0</v>
      </c>
      <c r="Z18" s="59">
        <f t="shared" si="7"/>
        <v>4</v>
      </c>
      <c r="AA18" s="59">
        <f t="shared" si="8"/>
        <v>0</v>
      </c>
      <c r="AB18" s="59">
        <f t="shared" si="9"/>
        <v>0</v>
      </c>
      <c r="AC18" s="59">
        <f t="shared" si="10"/>
        <v>1</v>
      </c>
      <c r="AD18" s="59">
        <f t="shared" si="11"/>
        <v>0</v>
      </c>
      <c r="AE18" s="59">
        <f t="shared" si="12"/>
        <v>0</v>
      </c>
      <c r="AF18" s="59">
        <f t="shared" si="13"/>
        <v>0</v>
      </c>
      <c r="AG18" s="59">
        <f t="shared" si="14"/>
        <v>0</v>
      </c>
      <c r="AH18" s="59">
        <f t="shared" si="15"/>
        <v>0</v>
      </c>
      <c r="AI18" s="59">
        <f t="shared" si="16"/>
        <v>0</v>
      </c>
      <c r="AJ18" s="59">
        <f t="shared" si="17"/>
        <v>0</v>
      </c>
    </row>
    <row r="19" spans="1:36" ht="9.75" customHeight="1" thickBot="1" x14ac:dyDescent="0.25">
      <c r="A19" s="73" t="s">
        <v>61</v>
      </c>
      <c r="B19" s="96">
        <v>0</v>
      </c>
      <c r="C19" s="96">
        <v>0</v>
      </c>
      <c r="D19" s="96">
        <v>0</v>
      </c>
      <c r="E19" s="96">
        <v>2</v>
      </c>
      <c r="F19" s="96">
        <v>0</v>
      </c>
      <c r="G19" s="96">
        <v>1</v>
      </c>
      <c r="H19" s="96">
        <v>1</v>
      </c>
      <c r="I19" s="96">
        <v>0</v>
      </c>
      <c r="J19" s="96">
        <v>2</v>
      </c>
      <c r="K19" s="96">
        <v>0</v>
      </c>
      <c r="L19" s="96">
        <v>3</v>
      </c>
      <c r="M19" s="96">
        <v>1</v>
      </c>
      <c r="N19" s="96">
        <v>0</v>
      </c>
      <c r="O19" s="96">
        <v>0</v>
      </c>
      <c r="P19" s="96">
        <v>0</v>
      </c>
      <c r="Q19" s="190">
        <f t="shared" si="1"/>
        <v>10</v>
      </c>
      <c r="S19" s="206" t="s">
        <v>98</v>
      </c>
      <c r="T19" s="59">
        <v>495</v>
      </c>
      <c r="W19" s="59">
        <f t="shared" si="4"/>
        <v>0</v>
      </c>
      <c r="X19" s="59">
        <f t="shared" si="5"/>
        <v>0</v>
      </c>
      <c r="Y19" s="59">
        <f t="shared" si="6"/>
        <v>0</v>
      </c>
      <c r="Z19" s="59">
        <f t="shared" si="7"/>
        <v>2</v>
      </c>
      <c r="AA19" s="59">
        <f t="shared" si="8"/>
        <v>0</v>
      </c>
      <c r="AB19" s="59">
        <f t="shared" si="9"/>
        <v>1</v>
      </c>
      <c r="AC19" s="59">
        <f t="shared" si="10"/>
        <v>1</v>
      </c>
      <c r="AD19" s="59">
        <f t="shared" si="11"/>
        <v>0</v>
      </c>
      <c r="AE19" s="59">
        <f t="shared" si="12"/>
        <v>0</v>
      </c>
      <c r="AF19" s="59">
        <f t="shared" si="13"/>
        <v>3</v>
      </c>
      <c r="AG19" s="59">
        <f t="shared" si="14"/>
        <v>1</v>
      </c>
      <c r="AH19" s="59">
        <f t="shared" si="15"/>
        <v>0</v>
      </c>
      <c r="AI19" s="59">
        <f t="shared" si="16"/>
        <v>0</v>
      </c>
      <c r="AJ19" s="59">
        <f t="shared" si="17"/>
        <v>0</v>
      </c>
    </row>
    <row r="20" spans="1:36" ht="15" customHeight="1" thickBot="1" x14ac:dyDescent="0.25">
      <c r="A20" s="72" t="s">
        <v>120</v>
      </c>
      <c r="B20" s="60">
        <v>23</v>
      </c>
      <c r="C20" s="60">
        <v>4</v>
      </c>
      <c r="D20" s="60">
        <v>29</v>
      </c>
      <c r="E20" s="60">
        <v>511</v>
      </c>
      <c r="F20" s="60">
        <v>5</v>
      </c>
      <c r="G20" s="60">
        <v>311</v>
      </c>
      <c r="H20" s="60">
        <v>234</v>
      </c>
      <c r="I20" s="60">
        <v>42</v>
      </c>
      <c r="J20" s="60">
        <v>216</v>
      </c>
      <c r="K20" s="60">
        <v>6</v>
      </c>
      <c r="L20" s="60">
        <v>417</v>
      </c>
      <c r="M20" s="60">
        <v>118</v>
      </c>
      <c r="N20" s="60">
        <v>3</v>
      </c>
      <c r="O20" s="60">
        <v>63</v>
      </c>
      <c r="P20" s="60">
        <v>117</v>
      </c>
      <c r="Q20" s="191">
        <f t="shared" si="1"/>
        <v>2099</v>
      </c>
      <c r="S20" s="206" t="s">
        <v>99</v>
      </c>
      <c r="T20" s="59">
        <v>362</v>
      </c>
      <c r="W20" s="59">
        <f t="shared" si="4"/>
        <v>23</v>
      </c>
      <c r="X20" s="59">
        <f t="shared" si="5"/>
        <v>4</v>
      </c>
      <c r="Y20" s="59">
        <f t="shared" si="6"/>
        <v>29</v>
      </c>
      <c r="Z20" s="59">
        <f t="shared" si="7"/>
        <v>511</v>
      </c>
      <c r="AA20" s="59">
        <f t="shared" si="8"/>
        <v>5</v>
      </c>
      <c r="AB20" s="59">
        <f t="shared" si="9"/>
        <v>311</v>
      </c>
      <c r="AC20" s="59">
        <f t="shared" si="10"/>
        <v>234</v>
      </c>
      <c r="AD20" s="59">
        <f t="shared" si="11"/>
        <v>42</v>
      </c>
      <c r="AE20" s="59">
        <f t="shared" si="12"/>
        <v>6</v>
      </c>
      <c r="AF20" s="59">
        <f t="shared" si="13"/>
        <v>417</v>
      </c>
      <c r="AG20" s="59">
        <f t="shared" si="14"/>
        <v>118</v>
      </c>
      <c r="AH20" s="59">
        <f t="shared" si="15"/>
        <v>3</v>
      </c>
      <c r="AI20" s="59">
        <f t="shared" si="16"/>
        <v>63</v>
      </c>
      <c r="AJ20" s="59">
        <f t="shared" si="17"/>
        <v>117</v>
      </c>
    </row>
    <row r="21" spans="1:36" ht="9.75" customHeight="1" thickBot="1" x14ac:dyDescent="0.25">
      <c r="A21" s="73" t="s">
        <v>58</v>
      </c>
      <c r="B21" s="96">
        <v>0</v>
      </c>
      <c r="C21" s="96">
        <v>0</v>
      </c>
      <c r="D21" s="96">
        <v>4</v>
      </c>
      <c r="E21" s="96">
        <v>6</v>
      </c>
      <c r="F21" s="96">
        <v>0</v>
      </c>
      <c r="G21" s="96">
        <v>2</v>
      </c>
      <c r="H21" s="96">
        <v>7</v>
      </c>
      <c r="I21" s="96">
        <v>0</v>
      </c>
      <c r="J21" s="96">
        <v>0</v>
      </c>
      <c r="K21" s="96">
        <v>0</v>
      </c>
      <c r="L21" s="96">
        <v>1</v>
      </c>
      <c r="M21" s="96">
        <v>1</v>
      </c>
      <c r="N21" s="96">
        <v>0</v>
      </c>
      <c r="O21" s="96">
        <v>0</v>
      </c>
      <c r="P21" s="96">
        <v>0</v>
      </c>
      <c r="Q21" s="190">
        <f t="shared" si="1"/>
        <v>21</v>
      </c>
      <c r="S21" s="206" t="s">
        <v>94</v>
      </c>
      <c r="T21" s="59">
        <v>301</v>
      </c>
      <c r="W21" s="59">
        <f t="shared" si="4"/>
        <v>0</v>
      </c>
      <c r="X21" s="59">
        <f t="shared" si="5"/>
        <v>0</v>
      </c>
      <c r="Y21" s="59">
        <f t="shared" si="6"/>
        <v>4</v>
      </c>
      <c r="Z21" s="59">
        <f t="shared" si="7"/>
        <v>6</v>
      </c>
      <c r="AA21" s="59">
        <f t="shared" si="8"/>
        <v>0</v>
      </c>
      <c r="AB21" s="59">
        <f t="shared" si="9"/>
        <v>2</v>
      </c>
      <c r="AC21" s="59">
        <f t="shared" si="10"/>
        <v>7</v>
      </c>
      <c r="AD21" s="59">
        <f t="shared" si="11"/>
        <v>0</v>
      </c>
      <c r="AE21" s="59">
        <f t="shared" si="12"/>
        <v>0</v>
      </c>
      <c r="AF21" s="59">
        <f t="shared" si="13"/>
        <v>1</v>
      </c>
      <c r="AG21" s="59">
        <f t="shared" si="14"/>
        <v>1</v>
      </c>
      <c r="AH21" s="59">
        <f t="shared" si="15"/>
        <v>0</v>
      </c>
      <c r="AI21" s="59">
        <f t="shared" si="16"/>
        <v>0</v>
      </c>
      <c r="AJ21" s="59">
        <f t="shared" si="17"/>
        <v>0</v>
      </c>
    </row>
    <row r="22" spans="1:36" ht="9.75" customHeight="1" thickBot="1" x14ac:dyDescent="0.25">
      <c r="A22" s="72" t="s">
        <v>53</v>
      </c>
      <c r="B22" s="60">
        <v>0</v>
      </c>
      <c r="C22" s="60">
        <v>0</v>
      </c>
      <c r="D22" s="60">
        <v>4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2</v>
      </c>
      <c r="N22" s="60">
        <v>0</v>
      </c>
      <c r="O22" s="60">
        <v>0</v>
      </c>
      <c r="P22" s="60">
        <v>0</v>
      </c>
      <c r="Q22" s="191">
        <f t="shared" si="1"/>
        <v>6</v>
      </c>
      <c r="S22" s="206" t="s">
        <v>95</v>
      </c>
      <c r="T22" s="59">
        <v>299</v>
      </c>
      <c r="W22" s="59">
        <f t="shared" si="4"/>
        <v>0</v>
      </c>
      <c r="X22" s="59">
        <f t="shared" si="5"/>
        <v>0</v>
      </c>
      <c r="Y22" s="59">
        <f t="shared" si="6"/>
        <v>4</v>
      </c>
      <c r="Z22" s="59">
        <f t="shared" si="7"/>
        <v>0</v>
      </c>
      <c r="AA22" s="59">
        <f t="shared" si="8"/>
        <v>0</v>
      </c>
      <c r="AB22" s="59">
        <f t="shared" si="9"/>
        <v>0</v>
      </c>
      <c r="AC22" s="59">
        <f t="shared" si="10"/>
        <v>0</v>
      </c>
      <c r="AD22" s="59">
        <f t="shared" si="11"/>
        <v>0</v>
      </c>
      <c r="AE22" s="59">
        <f t="shared" si="12"/>
        <v>0</v>
      </c>
      <c r="AF22" s="59">
        <f t="shared" si="13"/>
        <v>0</v>
      </c>
      <c r="AG22" s="59">
        <f t="shared" si="14"/>
        <v>2</v>
      </c>
      <c r="AH22" s="59">
        <f t="shared" si="15"/>
        <v>0</v>
      </c>
      <c r="AI22" s="59">
        <f t="shared" si="16"/>
        <v>0</v>
      </c>
      <c r="AJ22" s="59">
        <f t="shared" si="17"/>
        <v>0</v>
      </c>
    </row>
    <row r="23" spans="1:36" ht="13.5" thickBot="1" x14ac:dyDescent="0.25">
      <c r="A23" s="73" t="s">
        <v>50</v>
      </c>
      <c r="B23" s="96">
        <v>0</v>
      </c>
      <c r="C23" s="96">
        <v>1</v>
      </c>
      <c r="D23" s="96">
        <v>0</v>
      </c>
      <c r="E23" s="96">
        <v>0</v>
      </c>
      <c r="F23" s="96">
        <v>0</v>
      </c>
      <c r="G23" s="96">
        <v>0</v>
      </c>
      <c r="H23" s="96">
        <v>0</v>
      </c>
      <c r="I23" s="96">
        <v>0</v>
      </c>
      <c r="J23" s="96">
        <v>0</v>
      </c>
      <c r="K23" s="96">
        <v>0</v>
      </c>
      <c r="L23" s="96">
        <v>1</v>
      </c>
      <c r="M23" s="96">
        <v>3</v>
      </c>
      <c r="N23" s="96">
        <v>0</v>
      </c>
      <c r="O23" s="96">
        <v>0</v>
      </c>
      <c r="P23" s="96">
        <v>0</v>
      </c>
      <c r="Q23" s="190">
        <f t="shared" si="1"/>
        <v>5</v>
      </c>
      <c r="S23" s="206" t="s">
        <v>218</v>
      </c>
      <c r="T23" s="59">
        <v>168</v>
      </c>
      <c r="W23" s="59">
        <f t="shared" si="4"/>
        <v>0</v>
      </c>
      <c r="X23" s="59">
        <f t="shared" si="5"/>
        <v>1</v>
      </c>
      <c r="Y23" s="59">
        <f t="shared" si="6"/>
        <v>0</v>
      </c>
      <c r="Z23" s="59">
        <f t="shared" si="7"/>
        <v>0</v>
      </c>
      <c r="AA23" s="59">
        <f t="shared" si="8"/>
        <v>0</v>
      </c>
      <c r="AB23" s="59">
        <f t="shared" si="9"/>
        <v>0</v>
      </c>
      <c r="AC23" s="59">
        <f t="shared" si="10"/>
        <v>0</v>
      </c>
      <c r="AD23" s="59">
        <f t="shared" si="11"/>
        <v>0</v>
      </c>
      <c r="AE23" s="59">
        <f t="shared" si="12"/>
        <v>0</v>
      </c>
      <c r="AF23" s="59">
        <f t="shared" si="13"/>
        <v>1</v>
      </c>
      <c r="AG23" s="59">
        <f t="shared" si="14"/>
        <v>3</v>
      </c>
      <c r="AH23" s="59">
        <f t="shared" si="15"/>
        <v>0</v>
      </c>
      <c r="AI23" s="59">
        <f t="shared" si="16"/>
        <v>0</v>
      </c>
      <c r="AJ23" s="59">
        <f t="shared" si="17"/>
        <v>0</v>
      </c>
    </row>
    <row r="24" spans="1:36" ht="9.75" customHeight="1" thickBot="1" x14ac:dyDescent="0.25">
      <c r="A24" s="72" t="s">
        <v>51</v>
      </c>
      <c r="B24" s="60">
        <v>0</v>
      </c>
      <c r="C24" s="60">
        <v>0</v>
      </c>
      <c r="D24" s="60">
        <v>8</v>
      </c>
      <c r="E24" s="60">
        <v>19</v>
      </c>
      <c r="F24" s="60">
        <v>0</v>
      </c>
      <c r="G24" s="60">
        <v>23</v>
      </c>
      <c r="H24" s="60">
        <v>9</v>
      </c>
      <c r="I24" s="60">
        <v>1</v>
      </c>
      <c r="J24" s="60">
        <v>8</v>
      </c>
      <c r="K24" s="60">
        <v>0</v>
      </c>
      <c r="L24" s="60">
        <v>12</v>
      </c>
      <c r="M24" s="60">
        <v>9</v>
      </c>
      <c r="N24" s="60">
        <v>0</v>
      </c>
      <c r="O24" s="60">
        <v>1</v>
      </c>
      <c r="P24" s="60">
        <v>2</v>
      </c>
      <c r="Q24" s="191">
        <f t="shared" si="1"/>
        <v>92</v>
      </c>
      <c r="S24" s="206" t="s">
        <v>96</v>
      </c>
      <c r="T24" s="59">
        <v>149</v>
      </c>
      <c r="W24" s="59">
        <f t="shared" si="4"/>
        <v>0</v>
      </c>
      <c r="X24" s="59">
        <f t="shared" si="5"/>
        <v>0</v>
      </c>
      <c r="Y24" s="59">
        <f t="shared" si="6"/>
        <v>8</v>
      </c>
      <c r="Z24" s="59">
        <f t="shared" si="7"/>
        <v>19</v>
      </c>
      <c r="AA24" s="59">
        <f t="shared" si="8"/>
        <v>0</v>
      </c>
      <c r="AB24" s="59">
        <f t="shared" si="9"/>
        <v>23</v>
      </c>
      <c r="AC24" s="59">
        <f t="shared" si="10"/>
        <v>9</v>
      </c>
      <c r="AD24" s="59">
        <f t="shared" si="11"/>
        <v>1</v>
      </c>
      <c r="AE24" s="59">
        <f t="shared" si="12"/>
        <v>0</v>
      </c>
      <c r="AF24" s="59">
        <f t="shared" si="13"/>
        <v>12</v>
      </c>
      <c r="AG24" s="59">
        <f t="shared" si="14"/>
        <v>9</v>
      </c>
      <c r="AH24" s="59">
        <f t="shared" si="15"/>
        <v>0</v>
      </c>
      <c r="AI24" s="59">
        <f t="shared" si="16"/>
        <v>1</v>
      </c>
      <c r="AJ24" s="59">
        <f t="shared" si="17"/>
        <v>2</v>
      </c>
    </row>
    <row r="25" spans="1:36" ht="9.75" customHeight="1" thickBot="1" x14ac:dyDescent="0.25">
      <c r="A25" s="73" t="s">
        <v>49</v>
      </c>
      <c r="B25" s="96">
        <v>0</v>
      </c>
      <c r="C25" s="96">
        <v>0</v>
      </c>
      <c r="D25" s="96">
        <v>0</v>
      </c>
      <c r="E25" s="96">
        <v>0</v>
      </c>
      <c r="F25" s="96">
        <v>0</v>
      </c>
      <c r="G25" s="96"/>
      <c r="H25" s="96">
        <v>1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190">
        <f t="shared" si="1"/>
        <v>1</v>
      </c>
      <c r="S25" s="206" t="s">
        <v>97</v>
      </c>
      <c r="T25" s="59">
        <v>72</v>
      </c>
      <c r="W25" s="59">
        <f t="shared" si="4"/>
        <v>0</v>
      </c>
      <c r="X25" s="59">
        <f t="shared" si="5"/>
        <v>0</v>
      </c>
      <c r="Y25" s="59">
        <f t="shared" si="6"/>
        <v>0</v>
      </c>
      <c r="Z25" s="59">
        <f t="shared" si="7"/>
        <v>0</v>
      </c>
      <c r="AA25" s="59">
        <f t="shared" si="8"/>
        <v>0</v>
      </c>
      <c r="AB25" s="59">
        <f t="shared" si="9"/>
        <v>0</v>
      </c>
      <c r="AC25" s="59">
        <f t="shared" si="10"/>
        <v>1</v>
      </c>
      <c r="AD25" s="59">
        <f t="shared" si="11"/>
        <v>0</v>
      </c>
      <c r="AE25" s="59">
        <f t="shared" si="12"/>
        <v>0</v>
      </c>
      <c r="AF25" s="59">
        <f t="shared" si="13"/>
        <v>0</v>
      </c>
      <c r="AG25" s="59">
        <f t="shared" si="14"/>
        <v>0</v>
      </c>
      <c r="AH25" s="59">
        <f t="shared" si="15"/>
        <v>0</v>
      </c>
      <c r="AI25" s="59">
        <f t="shared" si="16"/>
        <v>0</v>
      </c>
      <c r="AJ25" s="59">
        <f t="shared" si="17"/>
        <v>0</v>
      </c>
    </row>
    <row r="26" spans="1:36" ht="9.75" customHeight="1" thickBot="1" x14ac:dyDescent="0.25">
      <c r="A26" s="72" t="s">
        <v>156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1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191">
        <f t="shared" ref="Q26" si="18">SUM(B26:P26)</f>
        <v>1</v>
      </c>
      <c r="S26" s="206" t="s">
        <v>101</v>
      </c>
      <c r="T26" s="59">
        <v>65</v>
      </c>
      <c r="W26" s="59">
        <f t="shared" ref="W26" si="19">+IF(B26=" ",0,B26)</f>
        <v>0</v>
      </c>
      <c r="X26" s="59">
        <f t="shared" ref="X26" si="20">+IF(C26=" ",0,C26)</f>
        <v>0</v>
      </c>
      <c r="Y26" s="59">
        <f t="shared" ref="Y26" si="21">+IF(D26=" ",0,D26)</f>
        <v>0</v>
      </c>
      <c r="Z26" s="59">
        <f t="shared" ref="Z26" si="22">+IF(E26=" ",0,E26)</f>
        <v>0</v>
      </c>
      <c r="AA26" s="59">
        <f t="shared" ref="AA26" si="23">+IF(F26=" ",0,F26)</f>
        <v>0</v>
      </c>
      <c r="AB26" s="59">
        <f t="shared" ref="AB26" si="24">+IF(G26=" ",0,G26)</f>
        <v>1</v>
      </c>
      <c r="AC26" s="59">
        <f t="shared" ref="AC26" si="25">+IF(H26=" ",0,H26)</f>
        <v>0</v>
      </c>
      <c r="AD26" s="59">
        <f t="shared" ref="AD26" si="26">+IF(I26=" ",0,I26)</f>
        <v>0</v>
      </c>
      <c r="AE26" s="59">
        <f t="shared" ref="AE26" si="27">+IF(K26=" ",0,K26)</f>
        <v>0</v>
      </c>
      <c r="AF26" s="59">
        <f t="shared" ref="AF26" si="28">+IF(L26=" ",0,L26)</f>
        <v>0</v>
      </c>
      <c r="AG26" s="59">
        <f t="shared" ref="AG26" si="29">+IF(M26=" ",0,M26)</f>
        <v>0</v>
      </c>
      <c r="AH26" s="59">
        <f t="shared" ref="AH26" si="30">+IF(N26=" ",0,N26)</f>
        <v>0</v>
      </c>
      <c r="AI26" s="59">
        <f t="shared" ref="AI26" si="31">+IF(O26=" ",0,O26)</f>
        <v>0</v>
      </c>
      <c r="AJ26" s="59">
        <f t="shared" ref="AJ26" si="32">+IF(P26=" ",0,P26)</f>
        <v>0</v>
      </c>
    </row>
    <row r="27" spans="1:36" ht="9.75" customHeight="1" thickBot="1" x14ac:dyDescent="0.25">
      <c r="A27" s="72" t="s">
        <v>60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1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191">
        <f t="shared" si="1"/>
        <v>1</v>
      </c>
      <c r="S27" s="206" t="s">
        <v>217</v>
      </c>
      <c r="T27" s="59">
        <v>44</v>
      </c>
      <c r="W27" s="59">
        <f t="shared" si="4"/>
        <v>0</v>
      </c>
      <c r="X27" s="59">
        <f t="shared" si="5"/>
        <v>0</v>
      </c>
      <c r="Y27" s="59">
        <f t="shared" si="6"/>
        <v>0</v>
      </c>
      <c r="Z27" s="59">
        <f t="shared" si="7"/>
        <v>0</v>
      </c>
      <c r="AA27" s="59">
        <f t="shared" si="8"/>
        <v>0</v>
      </c>
      <c r="AB27" s="59">
        <f t="shared" si="9"/>
        <v>0</v>
      </c>
      <c r="AC27" s="59">
        <f t="shared" si="10"/>
        <v>0</v>
      </c>
      <c r="AD27" s="59">
        <f t="shared" si="11"/>
        <v>0</v>
      </c>
      <c r="AE27" s="59">
        <f t="shared" si="12"/>
        <v>0</v>
      </c>
      <c r="AF27" s="59">
        <f t="shared" si="13"/>
        <v>0</v>
      </c>
      <c r="AG27" s="59">
        <f t="shared" si="14"/>
        <v>0</v>
      </c>
      <c r="AH27" s="59">
        <f t="shared" si="15"/>
        <v>0</v>
      </c>
      <c r="AI27" s="59">
        <f t="shared" si="16"/>
        <v>0</v>
      </c>
      <c r="AJ27" s="59">
        <f t="shared" si="17"/>
        <v>0</v>
      </c>
    </row>
    <row r="28" spans="1:36" ht="18" customHeight="1" thickBot="1" x14ac:dyDescent="0.25">
      <c r="A28" s="206" t="s">
        <v>0</v>
      </c>
      <c r="B28" s="207">
        <f t="shared" ref="B28:P28" si="33">SUM(B8:B27)</f>
        <v>28</v>
      </c>
      <c r="C28" s="208">
        <f t="shared" si="33"/>
        <v>6</v>
      </c>
      <c r="D28" s="208">
        <f t="shared" si="33"/>
        <v>65</v>
      </c>
      <c r="E28" s="208">
        <f t="shared" si="33"/>
        <v>651</v>
      </c>
      <c r="F28" s="208">
        <f t="shared" si="33"/>
        <v>5</v>
      </c>
      <c r="G28" s="208">
        <f t="shared" si="33"/>
        <v>362</v>
      </c>
      <c r="H28" s="208">
        <f t="shared" si="33"/>
        <v>299</v>
      </c>
      <c r="I28" s="208">
        <f t="shared" si="33"/>
        <v>44</v>
      </c>
      <c r="J28" s="208">
        <f t="shared" si="33"/>
        <v>301</v>
      </c>
      <c r="K28" s="208">
        <f t="shared" si="33"/>
        <v>6</v>
      </c>
      <c r="L28" s="208">
        <f t="shared" si="33"/>
        <v>495</v>
      </c>
      <c r="M28" s="208">
        <f t="shared" si="33"/>
        <v>168</v>
      </c>
      <c r="N28" s="208">
        <f t="shared" si="33"/>
        <v>3</v>
      </c>
      <c r="O28" s="208">
        <f t="shared" si="33"/>
        <v>72</v>
      </c>
      <c r="P28" s="208">
        <f t="shared" si="33"/>
        <v>149</v>
      </c>
      <c r="Q28" s="231">
        <f t="shared" si="1"/>
        <v>2654</v>
      </c>
      <c r="S28" s="206" t="s">
        <v>201</v>
      </c>
      <c r="T28" s="59">
        <v>28</v>
      </c>
    </row>
    <row r="29" spans="1:36" ht="13.5" customHeight="1" thickBot="1" x14ac:dyDescent="0.25">
      <c r="A29" s="424" t="s">
        <v>184</v>
      </c>
      <c r="B29" s="424"/>
      <c r="C29" s="424"/>
      <c r="D29" s="424"/>
      <c r="E29" s="424"/>
      <c r="F29" s="424"/>
      <c r="G29" s="424"/>
      <c r="H29" s="424"/>
      <c r="I29" s="424"/>
      <c r="J29" s="424"/>
      <c r="K29" s="424"/>
      <c r="L29" s="424"/>
      <c r="M29" s="424"/>
      <c r="N29" s="424"/>
      <c r="O29" s="424"/>
      <c r="P29" s="424"/>
      <c r="Q29" s="424"/>
      <c r="S29" s="206" t="s">
        <v>223</v>
      </c>
      <c r="T29" s="59">
        <v>6</v>
      </c>
    </row>
    <row r="30" spans="1:36" ht="6.75" customHeight="1" thickBot="1" x14ac:dyDescent="0.25">
      <c r="S30" s="206" t="s">
        <v>249</v>
      </c>
      <c r="T30" s="59">
        <v>6</v>
      </c>
    </row>
    <row r="31" spans="1:36" s="113" customFormat="1" ht="9" customHeight="1" thickBot="1" x14ac:dyDescent="0.2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S31" s="206" t="s">
        <v>113</v>
      </c>
      <c r="T31" s="59">
        <v>5</v>
      </c>
      <c r="U31" s="59"/>
      <c r="V31" s="59"/>
    </row>
    <row r="32" spans="1:36" ht="11.25" customHeight="1" thickBot="1" x14ac:dyDescent="0.25">
      <c r="S32" s="206" t="s">
        <v>276</v>
      </c>
      <c r="T32" s="59">
        <v>3</v>
      </c>
      <c r="V32" s="113"/>
    </row>
    <row r="33" spans="1:21" ht="11.25" customHeight="1" thickBot="1" x14ac:dyDescent="0.25">
      <c r="S33" s="206"/>
      <c r="U33" s="113"/>
    </row>
    <row r="34" spans="1:21" x14ac:dyDescent="0.2">
      <c r="S34" s="113"/>
      <c r="T34" s="113"/>
    </row>
    <row r="35" spans="1:21" x14ac:dyDescent="0.2">
      <c r="O35" s="401"/>
    </row>
    <row r="38" spans="1:21" x14ac:dyDescent="0.2">
      <c r="T38" s="114"/>
    </row>
    <row r="39" spans="1:21" x14ac:dyDescent="0.2">
      <c r="S39" s="94"/>
      <c r="T39" s="114"/>
    </row>
    <row r="40" spans="1:21" x14ac:dyDescent="0.2">
      <c r="S40" s="94"/>
      <c r="T40" s="114"/>
    </row>
    <row r="41" spans="1:21" x14ac:dyDescent="0.2">
      <c r="T41" s="114"/>
    </row>
    <row r="42" spans="1:21" ht="25.5" customHeight="1" x14ac:dyDescent="0.2">
      <c r="A42" s="434" t="s">
        <v>76</v>
      </c>
      <c r="B42" s="434"/>
      <c r="C42" s="434"/>
      <c r="D42" s="434"/>
      <c r="E42" s="434"/>
      <c r="F42" s="434"/>
      <c r="G42" s="434"/>
      <c r="H42" s="434"/>
      <c r="I42" s="434"/>
      <c r="J42" s="434"/>
      <c r="K42" s="434"/>
      <c r="L42" s="434"/>
      <c r="M42" s="434"/>
      <c r="N42" s="434"/>
      <c r="O42" s="434"/>
      <c r="P42" s="434"/>
      <c r="Q42" s="434"/>
      <c r="T42" s="114"/>
      <c r="U42" s="94"/>
    </row>
    <row r="43" spans="1:21" ht="12.75" customHeight="1" x14ac:dyDescent="0.15">
      <c r="A43" s="101"/>
      <c r="C43" s="115" t="s">
        <v>93</v>
      </c>
      <c r="D43" s="115"/>
      <c r="E43" s="115"/>
      <c r="F43" s="101"/>
      <c r="G43" s="101"/>
      <c r="I43" s="115" t="s">
        <v>85</v>
      </c>
      <c r="J43" s="115"/>
      <c r="K43" s="115"/>
      <c r="L43" s="101"/>
      <c r="M43" s="101"/>
      <c r="N43" s="101"/>
      <c r="O43" s="101"/>
      <c r="T43" s="114"/>
      <c r="U43" s="94"/>
    </row>
    <row r="44" spans="1:21" x14ac:dyDescent="0.2">
      <c r="A44" s="101"/>
      <c r="C44" s="101" t="s">
        <v>92</v>
      </c>
      <c r="D44" s="101"/>
      <c r="E44" s="101"/>
      <c r="F44" s="101"/>
      <c r="G44" s="101"/>
      <c r="I44" s="101" t="s">
        <v>84</v>
      </c>
      <c r="J44" s="101"/>
      <c r="K44" s="101"/>
      <c r="L44" s="101"/>
      <c r="M44" s="101"/>
      <c r="N44" s="101"/>
      <c r="O44" s="101"/>
      <c r="T44" s="114"/>
      <c r="U44" s="94"/>
    </row>
    <row r="45" spans="1:21" ht="9" customHeight="1" x14ac:dyDescent="0.2">
      <c r="A45" s="101"/>
      <c r="C45" s="101" t="s">
        <v>91</v>
      </c>
      <c r="D45" s="101"/>
      <c r="E45" s="101"/>
      <c r="F45" s="101"/>
      <c r="G45" s="101"/>
      <c r="I45" s="101" t="s">
        <v>83</v>
      </c>
      <c r="J45" s="101"/>
      <c r="K45" s="101"/>
      <c r="L45" s="101"/>
      <c r="M45" s="101"/>
      <c r="N45" s="101"/>
      <c r="O45" s="101"/>
      <c r="T45" s="114"/>
      <c r="U45" s="94"/>
    </row>
    <row r="46" spans="1:21" ht="9" customHeight="1" x14ac:dyDescent="0.2">
      <c r="A46" s="101"/>
      <c r="C46" s="101" t="s">
        <v>90</v>
      </c>
      <c r="D46" s="101"/>
      <c r="E46" s="101"/>
      <c r="F46" s="101"/>
      <c r="G46" s="101"/>
      <c r="I46" s="101" t="s">
        <v>82</v>
      </c>
      <c r="J46" s="101"/>
      <c r="K46" s="101"/>
      <c r="L46" s="101"/>
      <c r="M46" s="101"/>
      <c r="N46" s="101"/>
      <c r="O46" s="101"/>
      <c r="S46" s="114"/>
      <c r="T46" s="94"/>
    </row>
    <row r="47" spans="1:21" ht="9" customHeight="1" x14ac:dyDescent="0.2">
      <c r="A47" s="101"/>
      <c r="C47" s="101" t="s">
        <v>89</v>
      </c>
      <c r="D47" s="101"/>
      <c r="E47" s="101"/>
      <c r="F47" s="101"/>
      <c r="G47" s="101"/>
      <c r="I47" s="101" t="s">
        <v>81</v>
      </c>
      <c r="J47" s="101"/>
      <c r="K47" s="101"/>
      <c r="L47" s="101"/>
      <c r="M47" s="101"/>
      <c r="N47" s="101"/>
      <c r="O47" s="101"/>
      <c r="S47" s="114"/>
      <c r="T47" s="94"/>
    </row>
    <row r="48" spans="1:21" ht="9" customHeight="1" x14ac:dyDescent="0.2">
      <c r="A48" s="101"/>
      <c r="C48" s="101" t="s">
        <v>88</v>
      </c>
      <c r="D48" s="101"/>
      <c r="E48" s="101"/>
      <c r="F48" s="101"/>
      <c r="G48" s="101"/>
      <c r="I48" s="101" t="s">
        <v>80</v>
      </c>
      <c r="J48" s="101"/>
      <c r="K48" s="101"/>
      <c r="L48" s="101"/>
      <c r="M48" s="101"/>
      <c r="N48" s="101"/>
      <c r="O48" s="101"/>
      <c r="S48" s="114"/>
      <c r="T48" s="94"/>
    </row>
    <row r="49" spans="1:20" ht="9" customHeight="1" x14ac:dyDescent="0.2">
      <c r="A49" s="101"/>
      <c r="C49" s="101" t="s">
        <v>87</v>
      </c>
      <c r="D49" s="101"/>
      <c r="E49" s="101"/>
      <c r="F49" s="101"/>
      <c r="G49" s="101"/>
      <c r="I49" s="101" t="s">
        <v>79</v>
      </c>
      <c r="J49" s="101"/>
      <c r="K49" s="101"/>
      <c r="L49" s="101"/>
      <c r="M49" s="101"/>
      <c r="N49" s="101"/>
      <c r="O49" s="101"/>
      <c r="S49" s="114"/>
      <c r="T49" s="94"/>
    </row>
    <row r="50" spans="1:20" ht="9" customHeight="1" x14ac:dyDescent="0.2">
      <c r="A50" s="101"/>
      <c r="C50" s="101" t="s">
        <v>86</v>
      </c>
      <c r="D50" s="101"/>
      <c r="E50" s="101"/>
      <c r="F50" s="101"/>
      <c r="G50" s="101"/>
      <c r="I50" s="101" t="s">
        <v>78</v>
      </c>
      <c r="J50" s="101"/>
      <c r="K50" s="101"/>
      <c r="L50" s="101"/>
      <c r="M50" s="101"/>
      <c r="N50" s="101"/>
      <c r="O50" s="101"/>
      <c r="T50" s="94"/>
    </row>
    <row r="51" spans="1:20" ht="9" customHeight="1" x14ac:dyDescent="0.2">
      <c r="A51" s="101"/>
      <c r="B51" s="101"/>
      <c r="E51" s="101"/>
      <c r="F51" s="101"/>
      <c r="G51" s="101"/>
      <c r="H51" s="101"/>
      <c r="I51" s="101" t="s">
        <v>225</v>
      </c>
      <c r="J51" s="101"/>
      <c r="K51" s="101"/>
      <c r="L51" s="101"/>
      <c r="M51" s="101"/>
      <c r="N51" s="101"/>
      <c r="O51" s="101"/>
      <c r="T51" s="94"/>
    </row>
    <row r="52" spans="1:20" ht="9" customHeight="1" x14ac:dyDescent="0.2">
      <c r="A52" s="101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T52" s="94"/>
    </row>
    <row r="53" spans="1:20" ht="9" customHeight="1" x14ac:dyDescent="0.2">
      <c r="A53" s="65" t="s">
        <v>32</v>
      </c>
    </row>
    <row r="54" spans="1:20" ht="9" customHeight="1" x14ac:dyDescent="0.2">
      <c r="A54" s="63"/>
      <c r="E54" s="63"/>
    </row>
    <row r="55" spans="1:20" x14ac:dyDescent="0.2">
      <c r="A55" s="63"/>
      <c r="E55" s="63"/>
    </row>
    <row r="56" spans="1:20" x14ac:dyDescent="0.2">
      <c r="A56" s="63"/>
      <c r="E56" s="63"/>
    </row>
    <row r="57" spans="1:20" x14ac:dyDescent="0.2">
      <c r="A57" s="63"/>
      <c r="E57" s="63"/>
    </row>
    <row r="58" spans="1:20" x14ac:dyDescent="0.2">
      <c r="A58" s="63"/>
      <c r="E58" s="63"/>
    </row>
    <row r="59" spans="1:20" x14ac:dyDescent="0.2">
      <c r="A59" s="63"/>
      <c r="E59" s="63"/>
    </row>
    <row r="60" spans="1:20" x14ac:dyDescent="0.2">
      <c r="E60" s="63"/>
      <c r="S60" s="114"/>
    </row>
    <row r="61" spans="1:20" x14ac:dyDescent="0.2">
      <c r="S61" s="111"/>
    </row>
    <row r="62" spans="1:20" x14ac:dyDescent="0.2">
      <c r="S62" s="111"/>
    </row>
    <row r="63" spans="1:20" x14ac:dyDescent="0.2">
      <c r="S63" s="111"/>
    </row>
    <row r="64" spans="1:20" x14ac:dyDescent="0.2">
      <c r="S64" s="111"/>
    </row>
    <row r="75" spans="19:21" ht="13.5" thickBot="1" x14ac:dyDescent="0.25">
      <c r="U75" s="83"/>
    </row>
    <row r="76" spans="19:21" ht="13.5" thickBot="1" x14ac:dyDescent="0.25">
      <c r="S76" s="112"/>
      <c r="U76" s="83"/>
    </row>
    <row r="77" spans="19:21" ht="13.5" thickBot="1" x14ac:dyDescent="0.25">
      <c r="S77" s="112"/>
      <c r="U77" s="83"/>
    </row>
    <row r="78" spans="19:21" ht="13.5" thickBot="1" x14ac:dyDescent="0.25">
      <c r="S78" s="112"/>
      <c r="U78" s="83"/>
    </row>
    <row r="79" spans="19:21" ht="13.5" thickBot="1" x14ac:dyDescent="0.25">
      <c r="S79" s="112"/>
      <c r="U79" s="83"/>
    </row>
    <row r="80" spans="19:21" ht="13.5" thickBot="1" x14ac:dyDescent="0.25">
      <c r="S80" s="112"/>
      <c r="U80" s="116"/>
    </row>
    <row r="81" spans="19:21" ht="13.5" thickBot="1" x14ac:dyDescent="0.25">
      <c r="S81" s="112"/>
      <c r="U81" s="83"/>
    </row>
    <row r="82" spans="19:21" ht="13.5" thickBot="1" x14ac:dyDescent="0.25">
      <c r="S82" s="112"/>
      <c r="U82" s="116"/>
    </row>
    <row r="83" spans="19:21" ht="13.5" thickBot="1" x14ac:dyDescent="0.25">
      <c r="S83" s="112"/>
      <c r="U83" s="116"/>
    </row>
    <row r="84" spans="19:21" ht="13.5" thickBot="1" x14ac:dyDescent="0.25">
      <c r="S84" s="112"/>
      <c r="U84" s="83"/>
    </row>
    <row r="85" spans="19:21" ht="13.5" thickBot="1" x14ac:dyDescent="0.25">
      <c r="S85" s="112"/>
      <c r="U85" s="83"/>
    </row>
    <row r="86" spans="19:21" ht="13.5" thickBot="1" x14ac:dyDescent="0.25">
      <c r="S86" s="112"/>
      <c r="U86" s="83"/>
    </row>
    <row r="87" spans="19:21" ht="13.5" thickBot="1" x14ac:dyDescent="0.25">
      <c r="S87" s="112"/>
      <c r="U87" s="83"/>
    </row>
    <row r="88" spans="19:21" ht="13.5" thickBot="1" x14ac:dyDescent="0.25">
      <c r="S88" s="112"/>
      <c r="U88" s="83"/>
    </row>
    <row r="89" spans="19:21" ht="13.5" thickBot="1" x14ac:dyDescent="0.25">
      <c r="S89" s="112"/>
      <c r="U89" s="116"/>
    </row>
    <row r="90" spans="19:21" ht="13.5" thickBot="1" x14ac:dyDescent="0.25">
      <c r="S90" s="112"/>
      <c r="U90" s="83"/>
    </row>
    <row r="91" spans="19:21" ht="13.5" thickBot="1" x14ac:dyDescent="0.25">
      <c r="S91" s="112"/>
      <c r="U91" s="83"/>
    </row>
    <row r="92" spans="19:21" ht="13.5" thickBot="1" x14ac:dyDescent="0.25">
      <c r="S92" s="112"/>
      <c r="U92" s="83"/>
    </row>
    <row r="93" spans="19:21" ht="13.5" thickBot="1" x14ac:dyDescent="0.25">
      <c r="S93" s="112"/>
      <c r="U93" s="83"/>
    </row>
    <row r="94" spans="19:21" ht="13.5" thickBot="1" x14ac:dyDescent="0.25">
      <c r="S94" s="112"/>
    </row>
  </sheetData>
  <sortState ref="S18:T32">
    <sortCondition descending="1" ref="T18:T32"/>
  </sortState>
  <mergeCells count="9">
    <mergeCell ref="A42:Q42"/>
    <mergeCell ref="A4:Q4"/>
    <mergeCell ref="A1:Q1"/>
    <mergeCell ref="A3:Q3"/>
    <mergeCell ref="A5:Q5"/>
    <mergeCell ref="A6:A7"/>
    <mergeCell ref="B6:P6"/>
    <mergeCell ref="Q6:Q7"/>
    <mergeCell ref="A29:Q29"/>
  </mergeCells>
  <printOptions horizontalCentered="1" verticalCentered="1"/>
  <pageMargins left="0" right="0" top="1.0236220472440944" bottom="0" header="0" footer="0"/>
  <pageSetup paperSize="9" scale="90" orientation="portrait" r:id="rId1"/>
  <headerFooter alignWithMargins="0"/>
  <ignoredErrors>
    <ignoredError sqref="L28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26"/>
  <sheetViews>
    <sheetView showGridLines="0" view="pageBreakPreview" zoomScale="145" zoomScaleNormal="100" zoomScaleSheetLayoutView="145" workbookViewId="0">
      <selection activeCell="F5" sqref="F5"/>
    </sheetView>
  </sheetViews>
  <sheetFormatPr baseColWidth="10" defaultColWidth="11.42578125" defaultRowHeight="12.75" x14ac:dyDescent="0.2"/>
  <cols>
    <col min="1" max="1" width="38.85546875" style="59" customWidth="1"/>
    <col min="2" max="4" width="15" style="59" customWidth="1"/>
    <col min="5" max="16384" width="11.42578125" style="59"/>
  </cols>
  <sheetData>
    <row r="1" spans="1:4" ht="15" x14ac:dyDescent="0.2">
      <c r="A1" s="411" t="s">
        <v>245</v>
      </c>
      <c r="B1" s="411"/>
      <c r="C1" s="411"/>
      <c r="D1" s="411"/>
    </row>
    <row r="2" spans="1:4" ht="15" x14ac:dyDescent="0.2">
      <c r="A2" s="67" t="s">
        <v>121</v>
      </c>
      <c r="B2" s="75"/>
      <c r="C2" s="75"/>
      <c r="D2" s="75"/>
    </row>
    <row r="3" spans="1:4" ht="15" x14ac:dyDescent="0.2">
      <c r="A3" s="413" t="s">
        <v>146</v>
      </c>
      <c r="B3" s="413"/>
      <c r="C3" s="413"/>
      <c r="D3" s="413"/>
    </row>
    <row r="4" spans="1:4" ht="15" x14ac:dyDescent="0.2">
      <c r="A4" s="430" t="s">
        <v>268</v>
      </c>
      <c r="B4" s="430"/>
      <c r="C4" s="430"/>
      <c r="D4" s="430"/>
    </row>
    <row r="5" spans="1:4" ht="13.5" customHeight="1" thickBot="1" x14ac:dyDescent="0.25">
      <c r="A5" s="486"/>
      <c r="B5" s="486"/>
      <c r="C5" s="486"/>
      <c r="D5" s="486"/>
    </row>
    <row r="6" spans="1:4" ht="13.5" thickBot="1" x14ac:dyDescent="0.25">
      <c r="A6" s="426" t="s">
        <v>127</v>
      </c>
      <c r="B6" s="428" t="s">
        <v>119</v>
      </c>
      <c r="C6" s="429"/>
      <c r="D6" s="408" t="s">
        <v>0</v>
      </c>
    </row>
    <row r="7" spans="1:4" ht="13.5" thickBot="1" x14ac:dyDescent="0.25">
      <c r="A7" s="427"/>
      <c r="B7" s="239" t="s">
        <v>117</v>
      </c>
      <c r="C7" s="239" t="s">
        <v>118</v>
      </c>
      <c r="D7" s="412"/>
    </row>
    <row r="8" spans="1:4" x14ac:dyDescent="0.2">
      <c r="A8" s="105" t="s">
        <v>226</v>
      </c>
      <c r="B8" s="106">
        <v>16</v>
      </c>
      <c r="C8" s="107">
        <v>1</v>
      </c>
      <c r="D8" s="188">
        <f t="shared" ref="D8:D11" si="0">SUM(B8:C8)</f>
        <v>17</v>
      </c>
    </row>
    <row r="9" spans="1:4" x14ac:dyDescent="0.2">
      <c r="A9" s="171" t="s">
        <v>252</v>
      </c>
      <c r="B9" s="278">
        <v>19</v>
      </c>
      <c r="C9" s="279">
        <v>0</v>
      </c>
      <c r="D9" s="280">
        <f t="shared" si="0"/>
        <v>19</v>
      </c>
    </row>
    <row r="10" spans="1:4" x14ac:dyDescent="0.2">
      <c r="A10" s="284" t="s">
        <v>256</v>
      </c>
      <c r="B10" s="285">
        <v>12</v>
      </c>
      <c r="C10" s="286">
        <v>2</v>
      </c>
      <c r="D10" s="287">
        <f t="shared" si="0"/>
        <v>14</v>
      </c>
    </row>
    <row r="11" spans="1:4" x14ac:dyDescent="0.2">
      <c r="A11" s="171" t="s">
        <v>257</v>
      </c>
      <c r="B11" s="278">
        <v>4</v>
      </c>
      <c r="C11" s="279">
        <v>0</v>
      </c>
      <c r="D11" s="280">
        <f t="shared" si="0"/>
        <v>4</v>
      </c>
    </row>
    <row r="12" spans="1:4" x14ac:dyDescent="0.2">
      <c r="A12" s="284" t="s">
        <v>258</v>
      </c>
      <c r="B12" s="285">
        <v>6</v>
      </c>
      <c r="C12" s="286">
        <v>0</v>
      </c>
      <c r="D12" s="287">
        <f t="shared" ref="D12" si="1">SUM(B12:C12)</f>
        <v>6</v>
      </c>
    </row>
    <row r="13" spans="1:4" x14ac:dyDescent="0.2">
      <c r="A13" s="171" t="s">
        <v>259</v>
      </c>
      <c r="B13" s="278">
        <v>5</v>
      </c>
      <c r="C13" s="279">
        <v>0</v>
      </c>
      <c r="D13" s="280">
        <f t="shared" ref="D13" si="2">SUM(B13:C13)</f>
        <v>5</v>
      </c>
    </row>
    <row r="14" spans="1:4" x14ac:dyDescent="0.2">
      <c r="A14" s="284" t="s">
        <v>260</v>
      </c>
      <c r="B14" s="285">
        <v>9</v>
      </c>
      <c r="C14" s="286">
        <v>0</v>
      </c>
      <c r="D14" s="287">
        <f>SUM(B14:C14)</f>
        <v>9</v>
      </c>
    </row>
    <row r="15" spans="1:4" x14ac:dyDescent="0.2">
      <c r="A15" s="171" t="s">
        <v>261</v>
      </c>
      <c r="B15" s="278">
        <v>11</v>
      </c>
      <c r="C15" s="279">
        <v>0</v>
      </c>
      <c r="D15" s="280">
        <f t="shared" ref="D15" si="3">SUM(B15:C15)</f>
        <v>11</v>
      </c>
    </row>
    <row r="16" spans="1:4" x14ac:dyDescent="0.2">
      <c r="A16" s="284" t="s">
        <v>262</v>
      </c>
      <c r="B16" s="285">
        <v>9</v>
      </c>
      <c r="C16" s="286">
        <v>0</v>
      </c>
      <c r="D16" s="287">
        <f>SUM(B16:C16)</f>
        <v>9</v>
      </c>
    </row>
    <row r="17" spans="1:8" x14ac:dyDescent="0.2">
      <c r="A17" s="171" t="s">
        <v>263</v>
      </c>
      <c r="B17" s="278">
        <v>28</v>
      </c>
      <c r="C17" s="279">
        <v>4</v>
      </c>
      <c r="D17" s="280">
        <f t="shared" ref="D17" si="4">SUM(B17:C17)</f>
        <v>32</v>
      </c>
    </row>
    <row r="18" spans="1:8" ht="13.5" thickBot="1" x14ac:dyDescent="0.25">
      <c r="A18" s="284" t="s">
        <v>264</v>
      </c>
      <c r="B18" s="503">
        <v>15</v>
      </c>
      <c r="C18" s="504">
        <v>1</v>
      </c>
      <c r="D18" s="505">
        <f>SUM(B18:C18)</f>
        <v>16</v>
      </c>
    </row>
    <row r="19" spans="1:8" s="108" customFormat="1" ht="18" customHeight="1" thickBot="1" x14ac:dyDescent="0.25">
      <c r="A19" s="206" t="s">
        <v>2</v>
      </c>
      <c r="B19" s="226">
        <f>SUM(B8:B18)</f>
        <v>134</v>
      </c>
      <c r="C19" s="226">
        <f>SUM(C8:C18)</f>
        <v>8</v>
      </c>
      <c r="D19" s="227">
        <f>SUM(D8:D18)</f>
        <v>142</v>
      </c>
      <c r="G19" s="109"/>
      <c r="H19" s="109"/>
    </row>
    <row r="20" spans="1:8" ht="6" customHeight="1" x14ac:dyDescent="0.2"/>
    <row r="21" spans="1:8" ht="15.75" customHeight="1" x14ac:dyDescent="0.2">
      <c r="A21" s="110" t="s">
        <v>32</v>
      </c>
    </row>
    <row r="22" spans="1:8" ht="15.75" customHeight="1" x14ac:dyDescent="0.2"/>
    <row r="23" spans="1:8" ht="24.95" customHeight="1" x14ac:dyDescent="0.2"/>
    <row r="24" spans="1:8" ht="24.95" customHeight="1" x14ac:dyDescent="0.2"/>
    <row r="25" spans="1:8" ht="24.95" customHeight="1" x14ac:dyDescent="0.2"/>
    <row r="26" spans="1:8" ht="24.95" customHeight="1" x14ac:dyDescent="0.2"/>
  </sheetData>
  <mergeCells count="7">
    <mergeCell ref="A1:D1"/>
    <mergeCell ref="A3:D3"/>
    <mergeCell ref="A5:D5"/>
    <mergeCell ref="A6:A7"/>
    <mergeCell ref="B6:C6"/>
    <mergeCell ref="D6:D7"/>
    <mergeCell ref="A4:D4"/>
  </mergeCells>
  <printOptions horizontalCentered="1" verticalCentered="1"/>
  <pageMargins left="0" right="0" top="1.0236220472440944" bottom="0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R79"/>
  <sheetViews>
    <sheetView showGridLines="0" view="pageBreakPreview" zoomScale="130" zoomScaleNormal="100" zoomScaleSheetLayoutView="130" workbookViewId="0">
      <selection activeCell="J47" sqref="J47"/>
    </sheetView>
  </sheetViews>
  <sheetFormatPr baseColWidth="10" defaultColWidth="11.42578125" defaultRowHeight="12.75" x14ac:dyDescent="0.2"/>
  <cols>
    <col min="1" max="1" width="26.5703125" style="59" customWidth="1"/>
    <col min="2" max="9" width="8.42578125" style="59" customWidth="1"/>
    <col min="10" max="10" width="7.7109375" style="59" customWidth="1"/>
    <col min="11" max="11" width="11.42578125" style="59"/>
    <col min="12" max="12" width="11.7109375" style="59" customWidth="1"/>
    <col min="13" max="16384" width="11.42578125" style="59"/>
  </cols>
  <sheetData>
    <row r="1" spans="1:12" ht="15" x14ac:dyDescent="0.2">
      <c r="A1" s="411" t="s">
        <v>236</v>
      </c>
      <c r="B1" s="411"/>
      <c r="C1" s="411"/>
      <c r="D1" s="411"/>
      <c r="E1" s="411"/>
      <c r="F1" s="411"/>
      <c r="G1" s="411"/>
      <c r="H1" s="411"/>
      <c r="I1" s="411"/>
      <c r="J1" s="411"/>
      <c r="K1" s="102"/>
      <c r="L1" s="102"/>
    </row>
    <row r="2" spans="1:12" ht="15" x14ac:dyDescent="0.2">
      <c r="A2" s="81" t="s">
        <v>121</v>
      </c>
      <c r="B2" s="82"/>
      <c r="C2" s="82"/>
      <c r="D2" s="82"/>
      <c r="E2" s="82"/>
      <c r="F2" s="82"/>
      <c r="G2" s="82"/>
      <c r="H2" s="82"/>
      <c r="I2" s="82"/>
      <c r="J2" s="82"/>
    </row>
    <row r="3" spans="1:12" ht="15" x14ac:dyDescent="0.2">
      <c r="A3" s="413" t="s">
        <v>150</v>
      </c>
      <c r="B3" s="413"/>
      <c r="C3" s="413"/>
      <c r="D3" s="413"/>
      <c r="E3" s="413"/>
      <c r="F3" s="413"/>
      <c r="G3" s="413"/>
      <c r="H3" s="413"/>
      <c r="I3" s="413"/>
      <c r="J3" s="413"/>
    </row>
    <row r="4" spans="1:12" ht="15" x14ac:dyDescent="0.2">
      <c r="A4" s="420" t="s">
        <v>331</v>
      </c>
      <c r="B4" s="413"/>
      <c r="C4" s="413"/>
      <c r="D4" s="413"/>
      <c r="E4" s="413"/>
      <c r="F4" s="413"/>
      <c r="G4" s="413"/>
      <c r="H4" s="413"/>
      <c r="I4" s="413"/>
      <c r="J4" s="413"/>
    </row>
    <row r="5" spans="1:12" ht="13.5" customHeight="1" thickBot="1" x14ac:dyDescent="0.25">
      <c r="A5" s="488"/>
      <c r="B5" s="488"/>
      <c r="C5" s="488"/>
      <c r="D5" s="488"/>
      <c r="E5" s="488"/>
      <c r="F5" s="488"/>
      <c r="G5" s="488"/>
      <c r="H5" s="488"/>
      <c r="I5" s="488"/>
      <c r="J5" s="488"/>
    </row>
    <row r="6" spans="1:12" ht="13.5" thickBot="1" x14ac:dyDescent="0.25">
      <c r="A6" s="435" t="s">
        <v>102</v>
      </c>
      <c r="B6" s="485" t="s">
        <v>76</v>
      </c>
      <c r="C6" s="485"/>
      <c r="D6" s="485"/>
      <c r="E6" s="485"/>
      <c r="F6" s="485"/>
      <c r="G6" s="485"/>
      <c r="H6" s="485"/>
      <c r="I6" s="485"/>
      <c r="J6" s="435" t="s">
        <v>0</v>
      </c>
    </row>
    <row r="7" spans="1:12" ht="13.5" thickBot="1" x14ac:dyDescent="0.25">
      <c r="A7" s="436"/>
      <c r="B7" s="206" t="s">
        <v>101</v>
      </c>
      <c r="C7" s="206" t="s">
        <v>100</v>
      </c>
      <c r="D7" s="206" t="s">
        <v>113</v>
      </c>
      <c r="E7" s="206" t="s">
        <v>99</v>
      </c>
      <c r="F7" s="206" t="s">
        <v>95</v>
      </c>
      <c r="G7" s="206" t="s">
        <v>94</v>
      </c>
      <c r="H7" s="206" t="s">
        <v>249</v>
      </c>
      <c r="I7" s="206" t="s">
        <v>98</v>
      </c>
      <c r="J7" s="436"/>
      <c r="L7" s="94"/>
    </row>
    <row r="8" spans="1:12" ht="18" x14ac:dyDescent="0.2">
      <c r="A8" s="95" t="s">
        <v>283</v>
      </c>
      <c r="B8" s="60">
        <v>1</v>
      </c>
      <c r="C8" s="60">
        <v>0</v>
      </c>
      <c r="D8" s="60">
        <v>0</v>
      </c>
      <c r="E8" s="60">
        <v>0</v>
      </c>
      <c r="F8" s="60">
        <v>1</v>
      </c>
      <c r="G8" s="60">
        <v>0</v>
      </c>
      <c r="H8" s="60">
        <v>0</v>
      </c>
      <c r="I8" s="60">
        <v>0</v>
      </c>
      <c r="J8" s="187">
        <f>SUM(B8:I8)</f>
        <v>2</v>
      </c>
      <c r="L8" s="94"/>
    </row>
    <row r="9" spans="1:12" x14ac:dyDescent="0.2">
      <c r="A9" s="73" t="s">
        <v>284</v>
      </c>
      <c r="B9" s="96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2</v>
      </c>
      <c r="J9" s="186">
        <f>SUM(B9:I9)</f>
        <v>2</v>
      </c>
      <c r="L9" s="94"/>
    </row>
    <row r="10" spans="1:12" x14ac:dyDescent="0.2">
      <c r="A10" s="72" t="s">
        <v>285</v>
      </c>
      <c r="B10" s="60">
        <v>0</v>
      </c>
      <c r="C10" s="60">
        <v>0</v>
      </c>
      <c r="D10" s="60">
        <v>1</v>
      </c>
      <c r="E10" s="60">
        <v>0</v>
      </c>
      <c r="F10" s="60">
        <v>0</v>
      </c>
      <c r="G10" s="60">
        <v>1</v>
      </c>
      <c r="H10" s="60"/>
      <c r="I10" s="60">
        <v>0</v>
      </c>
      <c r="J10" s="187">
        <f>SUM(B10:I10)</f>
        <v>2</v>
      </c>
      <c r="L10" s="94"/>
    </row>
    <row r="11" spans="1:12" x14ac:dyDescent="0.2">
      <c r="A11" s="73" t="s">
        <v>287</v>
      </c>
      <c r="B11" s="96">
        <v>0</v>
      </c>
      <c r="C11" s="96">
        <v>1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186">
        <f>SUM(B11:I11)</f>
        <v>1</v>
      </c>
      <c r="L11" s="94"/>
    </row>
    <row r="12" spans="1:12" x14ac:dyDescent="0.2">
      <c r="A12" s="72" t="s">
        <v>215</v>
      </c>
      <c r="B12" s="60">
        <v>0</v>
      </c>
      <c r="C12" s="60">
        <v>1</v>
      </c>
      <c r="D12" s="60">
        <v>0</v>
      </c>
      <c r="E12" s="60">
        <v>1</v>
      </c>
      <c r="F12" s="60">
        <v>0</v>
      </c>
      <c r="G12" s="60">
        <v>0</v>
      </c>
      <c r="H12" s="60">
        <v>0</v>
      </c>
      <c r="I12" s="60">
        <v>0</v>
      </c>
      <c r="J12" s="187">
        <f>SUM(B12:I12)</f>
        <v>2</v>
      </c>
      <c r="L12" s="94"/>
    </row>
    <row r="13" spans="1:12" ht="18" x14ac:dyDescent="0.2">
      <c r="A13" s="73" t="s">
        <v>212</v>
      </c>
      <c r="B13" s="96">
        <v>0</v>
      </c>
      <c r="C13" s="96">
        <v>1</v>
      </c>
      <c r="D13" s="96">
        <v>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186">
        <f>SUM(B13:I13)</f>
        <v>1</v>
      </c>
      <c r="L13" s="94"/>
    </row>
    <row r="14" spans="1:12" ht="18" x14ac:dyDescent="0.2">
      <c r="A14" s="72" t="s">
        <v>316</v>
      </c>
      <c r="B14" s="60">
        <v>0</v>
      </c>
      <c r="C14" s="60">
        <v>0</v>
      </c>
      <c r="D14" s="60">
        <v>1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187">
        <f>SUM(B14:I14)</f>
        <v>1</v>
      </c>
      <c r="L14" s="94"/>
    </row>
    <row r="15" spans="1:12" ht="18" x14ac:dyDescent="0.2">
      <c r="A15" s="73" t="s">
        <v>292</v>
      </c>
      <c r="B15" s="96">
        <v>0</v>
      </c>
      <c r="C15" s="96">
        <v>0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96">
        <v>1</v>
      </c>
      <c r="J15" s="186">
        <f>SUM(B15:I15)</f>
        <v>1</v>
      </c>
      <c r="L15" s="94"/>
    </row>
    <row r="16" spans="1:12" ht="13.5" thickBot="1" x14ac:dyDescent="0.25">
      <c r="A16" s="72" t="s">
        <v>112</v>
      </c>
      <c r="B16" s="60">
        <v>0</v>
      </c>
      <c r="C16" s="60">
        <v>2</v>
      </c>
      <c r="D16" s="60">
        <v>0</v>
      </c>
      <c r="E16" s="60">
        <v>1</v>
      </c>
      <c r="F16" s="60">
        <v>0</v>
      </c>
      <c r="G16" s="60">
        <v>0</v>
      </c>
      <c r="H16" s="60">
        <v>1</v>
      </c>
      <c r="I16" s="60">
        <v>0</v>
      </c>
      <c r="J16" s="187">
        <f>SUM(B16:I16)</f>
        <v>4</v>
      </c>
      <c r="L16" s="94"/>
    </row>
    <row r="17" spans="1:12" ht="18" customHeight="1" thickBot="1" x14ac:dyDescent="0.25">
      <c r="A17" s="206" t="s">
        <v>0</v>
      </c>
      <c r="B17" s="208">
        <f>SUM(B8:B16)</f>
        <v>1</v>
      </c>
      <c r="C17" s="208">
        <f>SUM(C8:C16)</f>
        <v>5</v>
      </c>
      <c r="D17" s="208">
        <f>SUM(D8:D16)</f>
        <v>2</v>
      </c>
      <c r="E17" s="208">
        <f>SUM(E8:E16)</f>
        <v>2</v>
      </c>
      <c r="F17" s="208">
        <f>SUM(F8:F16)</f>
        <v>1</v>
      </c>
      <c r="G17" s="208">
        <f>SUM(G8:G16)</f>
        <v>1</v>
      </c>
      <c r="H17" s="208">
        <f>SUM(H8:H16)</f>
        <v>1</v>
      </c>
      <c r="I17" s="208">
        <f>SUM(I8:I16)</f>
        <v>3</v>
      </c>
      <c r="J17" s="209">
        <f>SUM(B17:I17)</f>
        <v>16</v>
      </c>
    </row>
    <row r="18" spans="1:12" ht="12" customHeight="1" x14ac:dyDescent="0.2">
      <c r="L18" s="94"/>
    </row>
    <row r="37" spans="2:10" ht="12.75" hidden="1" customHeight="1" x14ac:dyDescent="0.2"/>
    <row r="38" spans="2:10" ht="12.75" hidden="1" customHeight="1" x14ac:dyDescent="0.2"/>
    <row r="39" spans="2:10" ht="11.25" hidden="1" customHeight="1" x14ac:dyDescent="0.2"/>
    <row r="40" spans="2:10" ht="11.25" customHeight="1" x14ac:dyDescent="0.2">
      <c r="B40" s="205"/>
      <c r="C40" s="205"/>
      <c r="D40" s="205"/>
      <c r="E40" s="205"/>
      <c r="F40" s="205"/>
      <c r="G40" s="205"/>
      <c r="H40" s="205"/>
      <c r="I40" s="205"/>
    </row>
    <row r="41" spans="2:10" ht="8.25" customHeight="1" x14ac:dyDescent="0.2">
      <c r="B41" s="205"/>
      <c r="C41" s="205"/>
      <c r="D41" s="205"/>
      <c r="E41" s="205"/>
      <c r="F41" s="205"/>
      <c r="G41" s="205"/>
      <c r="H41" s="205"/>
      <c r="I41" s="205"/>
      <c r="J41" s="100"/>
    </row>
    <row r="42" spans="2:10" ht="8.25" customHeight="1" x14ac:dyDescent="0.2">
      <c r="B42" s="205"/>
      <c r="C42" s="205"/>
      <c r="D42" s="205"/>
      <c r="E42" s="205"/>
      <c r="F42" s="205"/>
      <c r="G42" s="205"/>
      <c r="H42" s="205"/>
      <c r="I42" s="205"/>
    </row>
    <row r="43" spans="2:10" ht="8.25" customHeight="1" x14ac:dyDescent="0.2">
      <c r="B43" s="205"/>
      <c r="C43" s="205"/>
      <c r="D43" s="205"/>
      <c r="E43" s="205"/>
      <c r="F43" s="205"/>
      <c r="G43" s="205"/>
      <c r="H43" s="205"/>
      <c r="I43" s="205"/>
      <c r="J43" s="103"/>
    </row>
    <row r="44" spans="2:10" ht="8.25" customHeight="1" x14ac:dyDescent="0.2">
      <c r="B44" s="205"/>
      <c r="C44" s="205"/>
      <c r="D44" s="205"/>
      <c r="E44" s="205"/>
      <c r="F44" s="205"/>
      <c r="G44" s="205"/>
      <c r="H44" s="205"/>
      <c r="I44" s="205"/>
      <c r="J44" s="103"/>
    </row>
    <row r="45" spans="2:10" ht="8.25" customHeight="1" x14ac:dyDescent="0.2">
      <c r="B45" s="205"/>
      <c r="C45" s="205"/>
      <c r="D45" s="205"/>
      <c r="E45" s="205"/>
      <c r="F45" s="205"/>
      <c r="G45" s="205"/>
      <c r="H45" s="205"/>
      <c r="I45" s="205"/>
      <c r="J45" s="103"/>
    </row>
    <row r="46" spans="2:10" ht="8.25" customHeight="1" x14ac:dyDescent="0.2">
      <c r="B46" s="205"/>
      <c r="C46" s="205"/>
      <c r="D46" s="205"/>
      <c r="E46" s="205"/>
      <c r="F46" s="205"/>
      <c r="G46" s="205"/>
      <c r="H46" s="205"/>
      <c r="I46" s="205"/>
      <c r="J46" s="103"/>
    </row>
    <row r="47" spans="2:10" ht="8.25" customHeight="1" x14ac:dyDescent="0.2">
      <c r="B47" s="205"/>
      <c r="C47" s="205"/>
      <c r="D47" s="205"/>
      <c r="E47" s="205"/>
      <c r="F47" s="205"/>
      <c r="G47" s="205"/>
      <c r="H47" s="205"/>
      <c r="I47" s="205"/>
      <c r="J47" s="103"/>
    </row>
    <row r="48" spans="2:10" ht="8.25" customHeight="1" x14ac:dyDescent="0.2">
      <c r="B48" s="205"/>
      <c r="C48" s="205"/>
      <c r="D48" s="205"/>
      <c r="E48" s="205"/>
      <c r="F48" s="205"/>
      <c r="G48" s="205"/>
      <c r="H48" s="205"/>
      <c r="I48" s="205"/>
      <c r="J48" s="103"/>
    </row>
    <row r="49" spans="1:17" ht="8.25" customHeight="1" x14ac:dyDescent="0.2">
      <c r="B49" s="205"/>
      <c r="C49" s="205"/>
      <c r="D49" s="205"/>
      <c r="E49" s="205"/>
      <c r="F49" s="205"/>
      <c r="G49" s="205"/>
      <c r="H49" s="205"/>
      <c r="I49" s="205"/>
      <c r="J49" s="103"/>
    </row>
    <row r="50" spans="1:17" ht="8.25" customHeight="1" x14ac:dyDescent="0.2">
      <c r="B50" s="205"/>
      <c r="C50" s="205"/>
      <c r="D50" s="205"/>
      <c r="E50" s="205"/>
      <c r="F50" s="205"/>
      <c r="G50" s="205"/>
      <c r="H50" s="205"/>
      <c r="I50" s="205"/>
      <c r="J50" s="103"/>
    </row>
    <row r="51" spans="1:17" ht="8.25" customHeight="1" x14ac:dyDescent="0.2">
      <c r="B51" s="205"/>
      <c r="C51" s="205"/>
      <c r="D51" s="205"/>
      <c r="E51" s="205"/>
      <c r="F51" s="205"/>
      <c r="G51" s="205"/>
      <c r="H51" s="205"/>
      <c r="I51" s="205"/>
      <c r="J51" s="103"/>
    </row>
    <row r="52" spans="1:17" ht="9.75" customHeight="1" x14ac:dyDescent="0.2">
      <c r="B52" s="205"/>
      <c r="C52" s="205"/>
      <c r="D52" s="205"/>
      <c r="E52" s="205"/>
      <c r="F52" s="205"/>
      <c r="G52" s="205"/>
      <c r="H52" s="205"/>
      <c r="I52" s="205"/>
    </row>
    <row r="53" spans="1:17" ht="9.75" customHeight="1" x14ac:dyDescent="0.2">
      <c r="B53" s="205"/>
      <c r="C53" s="205"/>
      <c r="D53" s="205"/>
      <c r="E53" s="205"/>
      <c r="F53" s="205"/>
      <c r="G53" s="205"/>
      <c r="H53" s="205"/>
      <c r="I53" s="205"/>
    </row>
    <row r="54" spans="1:17" ht="9.75" customHeight="1" x14ac:dyDescent="0.2">
      <c r="B54" s="205"/>
      <c r="C54" s="205"/>
      <c r="D54" s="205"/>
      <c r="E54" s="205"/>
      <c r="F54" s="205"/>
      <c r="G54" s="205"/>
      <c r="H54" s="205"/>
      <c r="I54" s="205"/>
    </row>
    <row r="55" spans="1:17" ht="9.75" customHeight="1" x14ac:dyDescent="0.2">
      <c r="B55" s="205"/>
      <c r="C55" s="205"/>
      <c r="D55" s="205"/>
      <c r="E55" s="205"/>
      <c r="F55" s="205"/>
      <c r="G55" s="205"/>
      <c r="H55" s="205"/>
      <c r="I55" s="205"/>
    </row>
    <row r="56" spans="1:17" ht="10.5" customHeight="1" x14ac:dyDescent="0.2">
      <c r="A56" s="434" t="s">
        <v>76</v>
      </c>
      <c r="B56" s="434"/>
      <c r="C56" s="434"/>
      <c r="D56" s="434"/>
      <c r="E56" s="434"/>
      <c r="F56" s="434"/>
      <c r="G56" s="434"/>
      <c r="H56" s="434"/>
      <c r="I56" s="434"/>
      <c r="J56" s="434"/>
    </row>
    <row r="57" spans="1:17" ht="9" customHeight="1" x14ac:dyDescent="0.2">
      <c r="A57" s="274"/>
      <c r="B57" s="277"/>
      <c r="C57" s="397"/>
      <c r="D57" s="397"/>
      <c r="E57" s="397"/>
      <c r="F57" s="293"/>
      <c r="G57" s="293"/>
      <c r="H57" s="274"/>
      <c r="I57" s="274"/>
    </row>
    <row r="58" spans="1:17" ht="8.25" customHeight="1" x14ac:dyDescent="0.2">
      <c r="A58" s="246" t="s">
        <v>93</v>
      </c>
      <c r="F58" s="487" t="s">
        <v>85</v>
      </c>
      <c r="G58" s="487"/>
      <c r="H58" s="487"/>
      <c r="I58" s="487"/>
      <c r="J58" s="487"/>
      <c r="K58" s="487"/>
      <c r="L58" s="487"/>
      <c r="M58" s="275"/>
      <c r="N58" s="275"/>
      <c r="O58" s="275"/>
      <c r="P58" s="275"/>
      <c r="Q58" s="275"/>
    </row>
    <row r="59" spans="1:17" ht="8.25" customHeight="1" x14ac:dyDescent="0.2">
      <c r="A59" s="246" t="s">
        <v>92</v>
      </c>
      <c r="F59" s="487" t="s">
        <v>84</v>
      </c>
      <c r="G59" s="487"/>
      <c r="H59" s="487"/>
      <c r="I59" s="487"/>
      <c r="J59" s="487"/>
      <c r="K59" s="487"/>
      <c r="L59" s="487"/>
      <c r="M59" s="275"/>
      <c r="N59" s="275"/>
      <c r="O59" s="275"/>
      <c r="P59" s="275"/>
      <c r="Q59" s="275"/>
    </row>
    <row r="60" spans="1:17" ht="8.25" customHeight="1" x14ac:dyDescent="0.2">
      <c r="A60" s="246" t="s">
        <v>91</v>
      </c>
      <c r="F60" s="487" t="s">
        <v>83</v>
      </c>
      <c r="G60" s="487"/>
      <c r="H60" s="487"/>
      <c r="I60" s="487"/>
      <c r="J60" s="487"/>
      <c r="K60" s="487"/>
      <c r="L60" s="487"/>
      <c r="M60" s="275"/>
      <c r="N60" s="275"/>
      <c r="O60" s="275"/>
      <c r="P60" s="275"/>
      <c r="Q60" s="275"/>
    </row>
    <row r="61" spans="1:17" ht="8.25" customHeight="1" x14ac:dyDescent="0.2">
      <c r="A61" s="246" t="s">
        <v>90</v>
      </c>
      <c r="F61" s="487" t="s">
        <v>82</v>
      </c>
      <c r="G61" s="487"/>
      <c r="H61" s="487"/>
      <c r="I61" s="487"/>
      <c r="J61" s="487"/>
      <c r="K61" s="487"/>
      <c r="L61" s="487"/>
      <c r="M61" s="275"/>
      <c r="N61" s="275"/>
      <c r="O61" s="275"/>
      <c r="P61" s="275"/>
      <c r="Q61" s="275"/>
    </row>
    <row r="62" spans="1:17" ht="8.25" customHeight="1" x14ac:dyDescent="0.2">
      <c r="A62" s="246" t="s">
        <v>89</v>
      </c>
      <c r="F62" s="487" t="s">
        <v>81</v>
      </c>
      <c r="G62" s="487"/>
      <c r="H62" s="487"/>
      <c r="I62" s="487"/>
      <c r="J62" s="487"/>
      <c r="K62" s="487"/>
      <c r="L62" s="487"/>
      <c r="M62" s="275"/>
      <c r="N62" s="275"/>
      <c r="O62" s="275"/>
      <c r="P62" s="275"/>
      <c r="Q62" s="275"/>
    </row>
    <row r="63" spans="1:17" ht="8.25" customHeight="1" x14ac:dyDescent="0.2">
      <c r="A63" s="246" t="s">
        <v>88</v>
      </c>
      <c r="F63" s="487" t="s">
        <v>80</v>
      </c>
      <c r="G63" s="487"/>
      <c r="H63" s="487"/>
      <c r="I63" s="487"/>
      <c r="J63" s="487"/>
      <c r="K63" s="487"/>
      <c r="L63" s="487"/>
      <c r="M63" s="275"/>
      <c r="N63" s="275"/>
      <c r="O63" s="275"/>
      <c r="P63" s="275"/>
      <c r="Q63" s="275"/>
    </row>
    <row r="64" spans="1:17" ht="8.25" customHeight="1" x14ac:dyDescent="0.2">
      <c r="A64" s="246" t="s">
        <v>87</v>
      </c>
      <c r="F64" s="487" t="s">
        <v>79</v>
      </c>
      <c r="G64" s="487"/>
      <c r="H64" s="487"/>
      <c r="I64" s="487"/>
      <c r="J64" s="487"/>
      <c r="K64" s="487"/>
      <c r="L64" s="487"/>
      <c r="M64" s="275"/>
      <c r="N64" s="275"/>
      <c r="O64" s="275"/>
      <c r="P64" s="275"/>
      <c r="Q64" s="275"/>
    </row>
    <row r="65" spans="1:18" ht="8.25" customHeight="1" x14ac:dyDescent="0.2">
      <c r="A65" s="246" t="s">
        <v>86</v>
      </c>
      <c r="F65" s="487" t="s">
        <v>78</v>
      </c>
      <c r="G65" s="487"/>
      <c r="H65" s="487"/>
      <c r="I65" s="487"/>
      <c r="J65" s="487"/>
      <c r="K65" s="487"/>
      <c r="L65" s="487"/>
      <c r="M65" s="275"/>
      <c r="N65" s="275"/>
      <c r="O65" s="275"/>
      <c r="P65" s="275"/>
      <c r="Q65" s="275"/>
    </row>
    <row r="66" spans="1:18" ht="8.25" customHeight="1" x14ac:dyDescent="0.2">
      <c r="A66" s="101"/>
      <c r="F66" s="487" t="s">
        <v>225</v>
      </c>
      <c r="G66" s="487"/>
      <c r="H66" s="487"/>
      <c r="I66" s="487"/>
      <c r="J66" s="487"/>
      <c r="K66" s="487"/>
      <c r="L66" s="487"/>
      <c r="M66" s="275"/>
      <c r="N66" s="275"/>
      <c r="O66" s="275"/>
      <c r="P66" s="275"/>
      <c r="Q66" s="275"/>
    </row>
    <row r="67" spans="1:18" ht="13.5" customHeight="1" x14ac:dyDescent="0.2">
      <c r="A67" s="65" t="s">
        <v>32</v>
      </c>
      <c r="J67" s="104"/>
    </row>
    <row r="68" spans="1:18" ht="13.5" customHeight="1" x14ac:dyDescent="0.2"/>
    <row r="69" spans="1:18" x14ac:dyDescent="0.2">
      <c r="A69" s="274"/>
      <c r="B69" s="277"/>
      <c r="C69" s="397"/>
      <c r="D69" s="397"/>
      <c r="E69" s="397"/>
      <c r="F69" s="293"/>
      <c r="G69" s="293"/>
      <c r="H69" s="274"/>
      <c r="I69" s="274"/>
      <c r="J69" s="274"/>
      <c r="K69" s="274"/>
      <c r="L69" s="274"/>
      <c r="M69" s="274"/>
      <c r="N69" s="274"/>
      <c r="O69" s="274"/>
      <c r="P69" s="274"/>
      <c r="Q69" s="274"/>
      <c r="R69" s="274"/>
    </row>
    <row r="70" spans="1:18" x14ac:dyDescent="0.2">
      <c r="A70" s="274"/>
      <c r="B70" s="277"/>
      <c r="C70" s="397"/>
      <c r="D70" s="397"/>
      <c r="E70" s="397"/>
      <c r="F70" s="293"/>
      <c r="G70" s="293"/>
      <c r="H70" s="274"/>
      <c r="I70" s="274"/>
      <c r="J70" s="274"/>
      <c r="K70" s="274"/>
      <c r="L70" s="274"/>
      <c r="M70" s="274"/>
      <c r="N70" s="274"/>
      <c r="O70" s="274"/>
      <c r="P70" s="274"/>
      <c r="Q70" s="274"/>
    </row>
    <row r="71" spans="1:18" x14ac:dyDescent="0.15">
      <c r="A71" s="291"/>
      <c r="B71" s="115"/>
      <c r="C71" s="115"/>
      <c r="D71" s="115"/>
      <c r="E71" s="115"/>
      <c r="F71" s="115"/>
      <c r="G71" s="115"/>
      <c r="H71" s="433"/>
      <c r="I71" s="433"/>
      <c r="J71" s="433"/>
      <c r="K71" s="433"/>
      <c r="L71" s="433"/>
      <c r="M71" s="433"/>
      <c r="N71" s="433"/>
      <c r="O71" s="433"/>
      <c r="P71" s="433"/>
      <c r="Q71" s="433"/>
      <c r="R71" s="433"/>
    </row>
    <row r="72" spans="1:18" x14ac:dyDescent="0.2">
      <c r="A72" s="290"/>
      <c r="B72" s="101"/>
      <c r="C72" s="101"/>
      <c r="D72" s="101"/>
      <c r="E72" s="101"/>
      <c r="F72" s="101"/>
      <c r="G72" s="101"/>
      <c r="H72" s="433"/>
      <c r="I72" s="433"/>
      <c r="J72" s="433"/>
      <c r="K72" s="433"/>
      <c r="L72" s="433"/>
      <c r="M72" s="433"/>
      <c r="N72" s="433"/>
      <c r="O72" s="433"/>
      <c r="P72" s="433"/>
      <c r="Q72" s="433"/>
      <c r="R72" s="433"/>
    </row>
    <row r="73" spans="1:18" x14ac:dyDescent="0.2">
      <c r="A73" s="290"/>
      <c r="B73" s="101"/>
      <c r="C73" s="101"/>
      <c r="D73" s="101"/>
      <c r="E73" s="101"/>
      <c r="F73" s="101"/>
      <c r="G73" s="101"/>
      <c r="H73" s="433"/>
      <c r="I73" s="433"/>
      <c r="J73" s="433"/>
      <c r="K73" s="433"/>
      <c r="L73" s="433"/>
      <c r="M73" s="433"/>
      <c r="N73" s="433"/>
      <c r="O73" s="433"/>
      <c r="P73" s="433"/>
      <c r="Q73" s="433"/>
      <c r="R73" s="433"/>
    </row>
    <row r="74" spans="1:18" x14ac:dyDescent="0.2">
      <c r="A74" s="290"/>
      <c r="B74" s="101"/>
      <c r="C74" s="101"/>
      <c r="D74" s="101"/>
      <c r="E74" s="101"/>
      <c r="F74" s="101"/>
      <c r="G74" s="101"/>
      <c r="H74" s="433"/>
      <c r="I74" s="433"/>
      <c r="J74" s="433"/>
      <c r="K74" s="433"/>
      <c r="L74" s="433"/>
      <c r="M74" s="433"/>
      <c r="N74" s="433"/>
      <c r="O74" s="433"/>
      <c r="P74" s="433"/>
      <c r="Q74" s="433"/>
      <c r="R74" s="433"/>
    </row>
    <row r="75" spans="1:18" x14ac:dyDescent="0.2">
      <c r="A75" s="290"/>
      <c r="B75" s="101"/>
      <c r="C75" s="101"/>
      <c r="D75" s="101"/>
      <c r="E75" s="101"/>
      <c r="F75" s="101"/>
      <c r="G75" s="101"/>
      <c r="H75" s="433"/>
      <c r="I75" s="433"/>
      <c r="J75" s="433"/>
      <c r="K75" s="433"/>
      <c r="L75" s="433"/>
      <c r="M75" s="433"/>
      <c r="N75" s="433"/>
      <c r="O75" s="433"/>
      <c r="P75" s="433"/>
      <c r="Q75" s="433"/>
      <c r="R75" s="433"/>
    </row>
    <row r="76" spans="1:18" x14ac:dyDescent="0.2">
      <c r="A76" s="290"/>
      <c r="B76" s="101"/>
      <c r="C76" s="101"/>
      <c r="D76" s="101"/>
      <c r="E76" s="101"/>
      <c r="F76" s="101"/>
      <c r="G76" s="101"/>
      <c r="H76" s="433"/>
      <c r="I76" s="433"/>
      <c r="J76" s="433"/>
      <c r="K76" s="433"/>
      <c r="L76" s="433"/>
      <c r="M76" s="433"/>
      <c r="N76" s="433"/>
      <c r="O76" s="433"/>
      <c r="P76" s="433"/>
      <c r="Q76" s="433"/>
      <c r="R76" s="433"/>
    </row>
    <row r="77" spans="1:18" x14ac:dyDescent="0.2">
      <c r="A77" s="290"/>
      <c r="B77" s="101"/>
      <c r="C77" s="101"/>
      <c r="D77" s="101"/>
      <c r="E77" s="101"/>
      <c r="F77" s="101"/>
      <c r="G77" s="101"/>
      <c r="H77" s="433"/>
      <c r="I77" s="433"/>
      <c r="J77" s="433"/>
      <c r="K77" s="433"/>
      <c r="L77" s="433"/>
      <c r="M77" s="433"/>
      <c r="N77" s="433"/>
      <c r="O77" s="433"/>
      <c r="P77" s="433"/>
      <c r="Q77" s="433"/>
      <c r="R77" s="433"/>
    </row>
    <row r="78" spans="1:18" x14ac:dyDescent="0.2">
      <c r="A78" s="290"/>
      <c r="B78" s="101"/>
      <c r="C78" s="101"/>
      <c r="D78" s="101"/>
      <c r="E78" s="101"/>
      <c r="F78" s="101"/>
      <c r="G78" s="101"/>
      <c r="H78" s="433"/>
      <c r="I78" s="433"/>
      <c r="J78" s="433"/>
      <c r="K78" s="433"/>
      <c r="L78" s="433"/>
      <c r="M78" s="433"/>
      <c r="N78" s="433"/>
      <c r="O78" s="433"/>
      <c r="P78" s="433"/>
      <c r="Q78" s="433"/>
      <c r="R78" s="433"/>
    </row>
    <row r="79" spans="1:18" x14ac:dyDescent="0.2">
      <c r="A79" s="101"/>
      <c r="B79" s="101"/>
      <c r="C79" s="101"/>
      <c r="D79" s="101"/>
      <c r="E79" s="101"/>
      <c r="F79" s="101"/>
      <c r="G79" s="101"/>
      <c r="H79" s="433"/>
      <c r="I79" s="433"/>
      <c r="J79" s="433"/>
      <c r="K79" s="433"/>
      <c r="L79" s="433"/>
      <c r="M79" s="433"/>
      <c r="N79" s="433"/>
      <c r="O79" s="433"/>
      <c r="P79" s="433"/>
      <c r="Q79" s="433"/>
      <c r="R79" s="433"/>
    </row>
  </sheetData>
  <mergeCells count="26">
    <mergeCell ref="A1:J1"/>
    <mergeCell ref="A3:J3"/>
    <mergeCell ref="A5:J5"/>
    <mergeCell ref="A6:A7"/>
    <mergeCell ref="B6:I6"/>
    <mergeCell ref="J6:J7"/>
    <mergeCell ref="A4:J4"/>
    <mergeCell ref="A56:J56"/>
    <mergeCell ref="F58:L58"/>
    <mergeCell ref="F59:L59"/>
    <mergeCell ref="F60:L60"/>
    <mergeCell ref="F61:L61"/>
    <mergeCell ref="F62:L62"/>
    <mergeCell ref="F65:L65"/>
    <mergeCell ref="H79:R79"/>
    <mergeCell ref="H76:R76"/>
    <mergeCell ref="H77:R77"/>
    <mergeCell ref="H78:R78"/>
    <mergeCell ref="H75:R75"/>
    <mergeCell ref="H71:R71"/>
    <mergeCell ref="H72:R72"/>
    <mergeCell ref="H73:R73"/>
    <mergeCell ref="F63:L63"/>
    <mergeCell ref="F64:L64"/>
    <mergeCell ref="H74:R74"/>
    <mergeCell ref="F66:L66"/>
  </mergeCells>
  <printOptions horizontalCentered="1" verticalCentered="1"/>
  <pageMargins left="0" right="0" top="0" bottom="0" header="0" footer="0"/>
  <pageSetup paperSize="9" scale="8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47"/>
  <sheetViews>
    <sheetView showGridLines="0" view="pageBreakPreview" zoomScale="145" zoomScaleNormal="115" zoomScaleSheetLayoutView="145" workbookViewId="0">
      <selection activeCell="K16" sqref="K16"/>
    </sheetView>
  </sheetViews>
  <sheetFormatPr baseColWidth="10" defaultColWidth="11.42578125" defaultRowHeight="12.75" x14ac:dyDescent="0.2"/>
  <cols>
    <col min="1" max="1" width="26.140625" style="59" customWidth="1"/>
    <col min="2" max="2" width="7.5703125" style="59" customWidth="1"/>
    <col min="3" max="9" width="7.7109375" style="59" customWidth="1"/>
    <col min="10" max="10" width="7.42578125" style="59" customWidth="1"/>
    <col min="11" max="16384" width="11.42578125" style="59"/>
  </cols>
  <sheetData>
    <row r="1" spans="1:13" ht="15" x14ac:dyDescent="0.2">
      <c r="A1" s="411" t="s">
        <v>237</v>
      </c>
      <c r="B1" s="411"/>
      <c r="C1" s="411"/>
      <c r="D1" s="411"/>
      <c r="E1" s="411"/>
      <c r="F1" s="411"/>
      <c r="G1" s="411"/>
      <c r="H1" s="411"/>
      <c r="I1" s="411"/>
      <c r="J1" s="411"/>
    </row>
    <row r="2" spans="1:13" ht="15" x14ac:dyDescent="0.2">
      <c r="A2" s="81" t="s">
        <v>121</v>
      </c>
      <c r="B2" s="82"/>
      <c r="C2" s="82"/>
      <c r="D2" s="82"/>
      <c r="E2" s="82"/>
      <c r="F2" s="82"/>
      <c r="G2" s="82"/>
      <c r="H2" s="82"/>
      <c r="I2" s="82"/>
      <c r="J2" s="82"/>
    </row>
    <row r="3" spans="1:13" ht="31.5" customHeight="1" x14ac:dyDescent="0.2">
      <c r="A3" s="413" t="s">
        <v>151</v>
      </c>
      <c r="B3" s="413"/>
      <c r="C3" s="413"/>
      <c r="D3" s="413"/>
      <c r="E3" s="413"/>
      <c r="F3" s="413"/>
      <c r="G3" s="413"/>
      <c r="H3" s="413"/>
      <c r="I3" s="413"/>
      <c r="J3" s="413"/>
    </row>
    <row r="4" spans="1:13" ht="15" x14ac:dyDescent="0.2">
      <c r="A4" s="420" t="s">
        <v>331</v>
      </c>
      <c r="B4" s="413"/>
      <c r="C4" s="413"/>
      <c r="D4" s="413"/>
      <c r="E4" s="413"/>
      <c r="F4" s="413"/>
      <c r="G4" s="413"/>
      <c r="H4" s="413"/>
      <c r="I4" s="413"/>
      <c r="J4" s="413"/>
    </row>
    <row r="5" spans="1:13" ht="13.5" customHeight="1" thickBot="1" x14ac:dyDescent="0.25">
      <c r="A5" s="489"/>
      <c r="B5" s="489"/>
      <c r="C5" s="489"/>
      <c r="D5" s="489"/>
      <c r="E5" s="489"/>
      <c r="F5" s="489"/>
      <c r="G5" s="489"/>
      <c r="H5" s="489"/>
      <c r="I5" s="489"/>
      <c r="J5" s="489"/>
    </row>
    <row r="6" spans="1:13" ht="13.5" thickBot="1" x14ac:dyDescent="0.25">
      <c r="A6" s="435" t="s">
        <v>111</v>
      </c>
      <c r="B6" s="485" t="s">
        <v>76</v>
      </c>
      <c r="C6" s="485"/>
      <c r="D6" s="485"/>
      <c r="E6" s="485"/>
      <c r="F6" s="485"/>
      <c r="G6" s="485"/>
      <c r="H6" s="485"/>
      <c r="I6" s="485"/>
      <c r="J6" s="435" t="s">
        <v>0</v>
      </c>
    </row>
    <row r="7" spans="1:13" ht="13.5" thickBot="1" x14ac:dyDescent="0.25">
      <c r="A7" s="436"/>
      <c r="B7" s="259" t="s">
        <v>101</v>
      </c>
      <c r="C7" s="292" t="s">
        <v>100</v>
      </c>
      <c r="D7" s="292" t="s">
        <v>113</v>
      </c>
      <c r="E7" s="396" t="s">
        <v>99</v>
      </c>
      <c r="F7" s="396" t="s">
        <v>95</v>
      </c>
      <c r="G7" s="394" t="s">
        <v>94</v>
      </c>
      <c r="H7" s="262" t="s">
        <v>249</v>
      </c>
      <c r="I7" s="259" t="s">
        <v>98</v>
      </c>
      <c r="J7" s="436"/>
    </row>
    <row r="8" spans="1:13" x14ac:dyDescent="0.2">
      <c r="A8" s="95" t="s">
        <v>130</v>
      </c>
      <c r="B8" s="60">
        <v>0</v>
      </c>
      <c r="C8" s="60">
        <v>1</v>
      </c>
      <c r="D8" s="60">
        <v>0</v>
      </c>
      <c r="E8" s="60">
        <v>1</v>
      </c>
      <c r="F8" s="60">
        <v>0</v>
      </c>
      <c r="G8" s="60">
        <v>0</v>
      </c>
      <c r="H8" s="60">
        <v>0</v>
      </c>
      <c r="I8" s="60">
        <v>0</v>
      </c>
      <c r="J8" s="187">
        <f>SUM(B8:I8)</f>
        <v>2</v>
      </c>
    </row>
    <row r="9" spans="1:13" ht="17.25" customHeight="1" x14ac:dyDescent="0.2">
      <c r="A9" s="73" t="s">
        <v>280</v>
      </c>
      <c r="B9" s="96">
        <v>0</v>
      </c>
      <c r="C9" s="96">
        <v>2</v>
      </c>
      <c r="D9" s="96">
        <v>0</v>
      </c>
      <c r="E9" s="96">
        <v>1</v>
      </c>
      <c r="F9" s="96">
        <v>0</v>
      </c>
      <c r="G9" s="96">
        <v>1</v>
      </c>
      <c r="H9" s="96">
        <v>0</v>
      </c>
      <c r="I9" s="96">
        <v>0</v>
      </c>
      <c r="J9" s="186">
        <f>SUM(B9:I9)</f>
        <v>4</v>
      </c>
    </row>
    <row r="10" spans="1:13" x14ac:dyDescent="0.2">
      <c r="A10" s="72" t="s">
        <v>231</v>
      </c>
      <c r="B10" s="60">
        <v>0</v>
      </c>
      <c r="C10" s="60">
        <v>0</v>
      </c>
      <c r="D10" s="60">
        <v>1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187">
        <f>SUM(B10:I10)</f>
        <v>1</v>
      </c>
    </row>
    <row r="11" spans="1:13" ht="17.25" customHeight="1" x14ac:dyDescent="0.2">
      <c r="A11" s="73" t="s">
        <v>297</v>
      </c>
      <c r="B11" s="96">
        <v>1</v>
      </c>
      <c r="C11" s="96">
        <v>0</v>
      </c>
      <c r="D11" s="96">
        <v>0</v>
      </c>
      <c r="E11" s="96">
        <v>0</v>
      </c>
      <c r="F11" s="96">
        <v>1</v>
      </c>
      <c r="G11" s="96">
        <v>0</v>
      </c>
      <c r="H11" s="96">
        <v>1</v>
      </c>
      <c r="I11" s="96">
        <v>0</v>
      </c>
      <c r="J11" s="186">
        <f>SUM(B11:I11)</f>
        <v>3</v>
      </c>
    </row>
    <row r="12" spans="1:13" ht="13.5" thickBot="1" x14ac:dyDescent="0.25">
      <c r="A12" s="72" t="s">
        <v>1</v>
      </c>
      <c r="B12" s="60">
        <v>0</v>
      </c>
      <c r="C12" s="60">
        <v>2</v>
      </c>
      <c r="D12" s="60">
        <v>1</v>
      </c>
      <c r="E12" s="60">
        <v>0</v>
      </c>
      <c r="F12" s="60">
        <v>0</v>
      </c>
      <c r="G12" s="60">
        <v>0</v>
      </c>
      <c r="H12" s="60">
        <v>0</v>
      </c>
      <c r="I12" s="60">
        <v>3</v>
      </c>
      <c r="J12" s="187">
        <f>SUM(B12:I12)</f>
        <v>6</v>
      </c>
    </row>
    <row r="13" spans="1:13" ht="18" customHeight="1" thickBot="1" x14ac:dyDescent="0.25">
      <c r="A13" s="206" t="s">
        <v>0</v>
      </c>
      <c r="B13" s="208">
        <f>SUM(B8:B12)</f>
        <v>1</v>
      </c>
      <c r="C13" s="208">
        <f>SUM(C8:C12)</f>
        <v>5</v>
      </c>
      <c r="D13" s="208">
        <f>SUM(D8:D12)</f>
        <v>2</v>
      </c>
      <c r="E13" s="208">
        <f>SUM(E8:E12)</f>
        <v>2</v>
      </c>
      <c r="F13" s="208">
        <f>SUM(F8:F12)</f>
        <v>1</v>
      </c>
      <c r="G13" s="208">
        <f>SUM(G8:G12)</f>
        <v>1</v>
      </c>
      <c r="H13" s="208">
        <f>SUM(H8:H12)</f>
        <v>1</v>
      </c>
      <c r="I13" s="208">
        <f>SUM(I8:I12)</f>
        <v>3</v>
      </c>
      <c r="J13" s="209">
        <f>SUM(J8:J12)</f>
        <v>16</v>
      </c>
    </row>
    <row r="14" spans="1:13" s="94" customFormat="1" x14ac:dyDescent="0.2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</row>
    <row r="20" spans="11:11" x14ac:dyDescent="0.2">
      <c r="K20" s="97"/>
    </row>
    <row r="21" spans="11:11" x14ac:dyDescent="0.15">
      <c r="K21" s="98"/>
    </row>
    <row r="22" spans="11:11" x14ac:dyDescent="0.2">
      <c r="K22" s="99"/>
    </row>
    <row r="23" spans="11:11" x14ac:dyDescent="0.2">
      <c r="K23" s="99"/>
    </row>
    <row r="24" spans="11:11" x14ac:dyDescent="0.2">
      <c r="K24" s="99"/>
    </row>
    <row r="25" spans="11:11" x14ac:dyDescent="0.2">
      <c r="K25" s="99"/>
    </row>
    <row r="26" spans="11:11" x14ac:dyDescent="0.2">
      <c r="K26" s="99"/>
    </row>
    <row r="27" spans="11:11" x14ac:dyDescent="0.2">
      <c r="K27" s="99"/>
    </row>
    <row r="28" spans="11:11" x14ac:dyDescent="0.2">
      <c r="K28" s="99"/>
    </row>
    <row r="29" spans="11:11" x14ac:dyDescent="0.2">
      <c r="K29" s="99"/>
    </row>
    <row r="32" spans="11:11" ht="11.25" customHeight="1" x14ac:dyDescent="0.2"/>
    <row r="33" spans="1:19" ht="10.5" customHeight="1" x14ac:dyDescent="0.2">
      <c r="A33" s="434" t="s">
        <v>76</v>
      </c>
      <c r="B33" s="434"/>
      <c r="C33" s="434"/>
      <c r="D33" s="434"/>
      <c r="E33" s="434"/>
      <c r="F33" s="434"/>
      <c r="G33" s="434"/>
      <c r="H33" s="434"/>
      <c r="I33" s="434"/>
      <c r="J33" s="434"/>
    </row>
    <row r="34" spans="1:19" ht="9" customHeight="1" x14ac:dyDescent="0.2">
      <c r="A34" s="100"/>
      <c r="B34" s="260"/>
      <c r="C34" s="293"/>
      <c r="D34" s="293"/>
      <c r="E34" s="397"/>
      <c r="F34" s="397"/>
      <c r="G34" s="395"/>
      <c r="H34" s="263"/>
      <c r="I34" s="260"/>
    </row>
    <row r="35" spans="1:19" ht="8.25" customHeight="1" x14ac:dyDescent="0.2">
      <c r="A35" s="246" t="s">
        <v>93</v>
      </c>
      <c r="F35" s="487" t="s">
        <v>85</v>
      </c>
      <c r="G35" s="487"/>
      <c r="H35" s="487"/>
      <c r="I35" s="487"/>
      <c r="J35" s="487"/>
      <c r="K35" s="487"/>
      <c r="L35" s="487"/>
      <c r="M35" s="487"/>
      <c r="N35" s="487"/>
      <c r="O35" s="487"/>
    </row>
    <row r="36" spans="1:19" ht="8.25" customHeight="1" x14ac:dyDescent="0.2">
      <c r="A36" s="246" t="s">
        <v>92</v>
      </c>
      <c r="F36" s="487" t="s">
        <v>84</v>
      </c>
      <c r="G36" s="487"/>
      <c r="H36" s="487"/>
      <c r="I36" s="487"/>
      <c r="J36" s="487"/>
      <c r="K36" s="487"/>
      <c r="L36" s="487"/>
      <c r="M36" s="487"/>
      <c r="N36" s="487"/>
      <c r="O36" s="487"/>
    </row>
    <row r="37" spans="1:19" ht="8.25" customHeight="1" x14ac:dyDescent="0.2">
      <c r="A37" s="246" t="s">
        <v>91</v>
      </c>
      <c r="F37" s="487" t="s">
        <v>83</v>
      </c>
      <c r="G37" s="487"/>
      <c r="H37" s="487"/>
      <c r="I37" s="487"/>
      <c r="J37" s="487"/>
      <c r="K37" s="487"/>
      <c r="L37" s="487"/>
      <c r="M37" s="487"/>
      <c r="N37" s="487"/>
      <c r="O37" s="487"/>
    </row>
    <row r="38" spans="1:19" ht="8.25" customHeight="1" x14ac:dyDescent="0.2">
      <c r="A38" s="246" t="s">
        <v>90</v>
      </c>
      <c r="F38" s="487" t="s">
        <v>82</v>
      </c>
      <c r="G38" s="487"/>
      <c r="H38" s="487"/>
      <c r="I38" s="487"/>
      <c r="J38" s="487"/>
      <c r="K38" s="487"/>
      <c r="L38" s="487"/>
      <c r="M38" s="487"/>
      <c r="N38" s="487"/>
      <c r="O38" s="487"/>
    </row>
    <row r="39" spans="1:19" ht="8.25" customHeight="1" x14ac:dyDescent="0.2">
      <c r="A39" s="246" t="s">
        <v>89</v>
      </c>
      <c r="F39" s="487" t="s">
        <v>81</v>
      </c>
      <c r="G39" s="487"/>
      <c r="H39" s="487"/>
      <c r="I39" s="487"/>
      <c r="J39" s="487"/>
      <c r="K39" s="487"/>
      <c r="L39" s="487"/>
      <c r="M39" s="487"/>
      <c r="N39" s="487"/>
      <c r="O39" s="487"/>
      <c r="P39" s="275"/>
      <c r="Q39" s="275"/>
      <c r="R39" s="275"/>
      <c r="S39" s="275"/>
    </row>
    <row r="40" spans="1:19" ht="8.25" customHeight="1" x14ac:dyDescent="0.2">
      <c r="A40" s="246" t="s">
        <v>88</v>
      </c>
      <c r="F40" s="487" t="s">
        <v>80</v>
      </c>
      <c r="G40" s="487"/>
      <c r="H40" s="487"/>
      <c r="I40" s="487"/>
      <c r="J40" s="487"/>
      <c r="K40" s="487"/>
      <c r="L40" s="487"/>
      <c r="M40" s="487"/>
      <c r="N40" s="487"/>
      <c r="O40" s="487"/>
      <c r="P40" s="275"/>
      <c r="Q40" s="275"/>
      <c r="R40" s="275"/>
      <c r="S40" s="275"/>
    </row>
    <row r="41" spans="1:19" ht="8.25" customHeight="1" x14ac:dyDescent="0.2">
      <c r="A41" s="246" t="s">
        <v>87</v>
      </c>
      <c r="F41" s="487" t="s">
        <v>79</v>
      </c>
      <c r="G41" s="487"/>
      <c r="H41" s="487"/>
      <c r="I41" s="487"/>
      <c r="J41" s="487"/>
      <c r="K41" s="487"/>
      <c r="L41" s="487"/>
      <c r="M41" s="487"/>
      <c r="N41" s="487"/>
      <c r="O41" s="487"/>
      <c r="P41" s="275"/>
      <c r="Q41" s="275"/>
      <c r="R41" s="275"/>
      <c r="S41" s="275"/>
    </row>
    <row r="42" spans="1:19" ht="8.25" customHeight="1" x14ac:dyDescent="0.2">
      <c r="A42" s="246" t="s">
        <v>86</v>
      </c>
      <c r="F42" s="487" t="s">
        <v>78</v>
      </c>
      <c r="G42" s="487"/>
      <c r="H42" s="487"/>
      <c r="I42" s="487"/>
      <c r="J42" s="487"/>
      <c r="K42" s="487"/>
      <c r="L42" s="487"/>
      <c r="M42" s="487"/>
      <c r="N42" s="487"/>
      <c r="O42" s="487"/>
      <c r="P42" s="275"/>
      <c r="Q42" s="275"/>
      <c r="R42" s="275"/>
      <c r="S42" s="275"/>
    </row>
    <row r="43" spans="1:19" ht="8.25" customHeight="1" x14ac:dyDescent="0.2">
      <c r="A43" s="101"/>
      <c r="F43" s="487" t="s">
        <v>225</v>
      </c>
      <c r="G43" s="487"/>
      <c r="H43" s="487"/>
      <c r="I43" s="487"/>
      <c r="J43" s="487"/>
      <c r="K43" s="487"/>
      <c r="L43" s="487"/>
      <c r="M43" s="487"/>
      <c r="N43" s="487"/>
      <c r="O43" s="487"/>
      <c r="P43" s="275"/>
      <c r="Q43" s="275"/>
      <c r="R43" s="275"/>
      <c r="S43" s="275"/>
    </row>
    <row r="44" spans="1:19" ht="5.25" customHeight="1" x14ac:dyDescent="0.2">
      <c r="A44" s="101"/>
      <c r="B44" s="101"/>
      <c r="C44" s="101"/>
      <c r="D44" s="101"/>
      <c r="E44" s="101"/>
      <c r="F44" s="101"/>
      <c r="G44" s="101"/>
      <c r="H44" s="101"/>
      <c r="I44" s="101"/>
    </row>
    <row r="45" spans="1:19" ht="9.75" customHeight="1" x14ac:dyDescent="0.2">
      <c r="A45" s="65" t="s">
        <v>32</v>
      </c>
    </row>
    <row r="46" spans="1:19" x14ac:dyDescent="0.2">
      <c r="B46" s="99"/>
      <c r="C46" s="99"/>
      <c r="D46" s="99"/>
      <c r="E46" s="99"/>
      <c r="F46" s="99"/>
      <c r="G46" s="99"/>
      <c r="H46" s="99"/>
      <c r="I46" s="99"/>
    </row>
    <row r="47" spans="1:19" x14ac:dyDescent="0.2">
      <c r="B47" s="99"/>
      <c r="C47" s="99"/>
      <c r="D47" s="99"/>
      <c r="E47" s="99"/>
      <c r="F47" s="99"/>
      <c r="G47" s="99"/>
      <c r="H47" s="99"/>
      <c r="I47" s="99"/>
    </row>
  </sheetData>
  <mergeCells count="17">
    <mergeCell ref="F40:O40"/>
    <mergeCell ref="F41:O41"/>
    <mergeCell ref="F42:O42"/>
    <mergeCell ref="F43:O43"/>
    <mergeCell ref="A33:J33"/>
    <mergeCell ref="F35:O35"/>
    <mergeCell ref="F36:O36"/>
    <mergeCell ref="F37:O37"/>
    <mergeCell ref="F38:O38"/>
    <mergeCell ref="F39:O39"/>
    <mergeCell ref="A1:J1"/>
    <mergeCell ref="A3:J3"/>
    <mergeCell ref="A5:J5"/>
    <mergeCell ref="A6:A7"/>
    <mergeCell ref="B6:I6"/>
    <mergeCell ref="J6:J7"/>
    <mergeCell ref="A4:J4"/>
  </mergeCells>
  <printOptions horizontalCentered="1" vertic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64"/>
  <sheetViews>
    <sheetView showGridLines="0" view="pageBreakPreview" topLeftCell="A2" zoomScale="160" zoomScaleNormal="145" zoomScaleSheetLayoutView="160" workbookViewId="0">
      <selection activeCell="E27" sqref="E27"/>
    </sheetView>
  </sheetViews>
  <sheetFormatPr baseColWidth="10" defaultColWidth="11.42578125" defaultRowHeight="12.75" x14ac:dyDescent="0.2"/>
  <cols>
    <col min="1" max="1" width="16.28515625" style="59" customWidth="1"/>
    <col min="2" max="2" width="9.140625" style="59" customWidth="1"/>
    <col min="3" max="10" width="6.85546875" style="59" customWidth="1"/>
    <col min="11" max="16384" width="11.42578125" style="59"/>
  </cols>
  <sheetData>
    <row r="1" spans="1:11" ht="15" x14ac:dyDescent="0.2">
      <c r="A1" s="411" t="s">
        <v>238</v>
      </c>
      <c r="B1" s="411"/>
      <c r="C1" s="411"/>
      <c r="D1" s="411"/>
      <c r="E1" s="411"/>
      <c r="F1" s="411"/>
      <c r="G1" s="411"/>
      <c r="H1" s="411"/>
      <c r="I1" s="411"/>
      <c r="J1" s="411"/>
      <c r="K1" s="80"/>
    </row>
    <row r="2" spans="1:11" ht="15" x14ac:dyDescent="0.2">
      <c r="A2" s="81" t="s">
        <v>121</v>
      </c>
      <c r="B2" s="82"/>
      <c r="C2" s="82"/>
      <c r="D2" s="82"/>
      <c r="E2" s="82"/>
      <c r="F2" s="82"/>
      <c r="G2" s="82"/>
      <c r="H2" s="82"/>
      <c r="I2" s="82"/>
      <c r="J2" s="82"/>
    </row>
    <row r="3" spans="1:11" ht="28.5" customHeight="1" x14ac:dyDescent="0.2">
      <c r="A3" s="413" t="s">
        <v>230</v>
      </c>
      <c r="B3" s="413"/>
      <c r="C3" s="413"/>
      <c r="D3" s="413"/>
      <c r="E3" s="413"/>
      <c r="F3" s="413"/>
      <c r="G3" s="413"/>
      <c r="H3" s="413"/>
      <c r="I3" s="413"/>
      <c r="J3" s="413"/>
    </row>
    <row r="4" spans="1:11" ht="15" x14ac:dyDescent="0.2">
      <c r="A4" s="489" t="s">
        <v>331</v>
      </c>
      <c r="B4" s="489"/>
      <c r="C4" s="489"/>
      <c r="D4" s="489"/>
      <c r="E4" s="489"/>
      <c r="F4" s="489"/>
      <c r="G4" s="489"/>
      <c r="H4" s="489"/>
      <c r="I4" s="489"/>
      <c r="J4" s="489"/>
    </row>
    <row r="5" spans="1:11" ht="6.75" customHeight="1" thickBot="1" x14ac:dyDescent="0.25"/>
    <row r="6" spans="1:11" ht="13.5" thickBot="1" x14ac:dyDescent="0.25">
      <c r="A6" s="426" t="s">
        <v>227</v>
      </c>
      <c r="B6" s="485" t="s">
        <v>76</v>
      </c>
      <c r="C6" s="485"/>
      <c r="D6" s="485"/>
      <c r="E6" s="485"/>
      <c r="F6" s="485"/>
      <c r="G6" s="485"/>
      <c r="H6" s="485"/>
      <c r="I6" s="485"/>
      <c r="J6" s="426" t="s">
        <v>0</v>
      </c>
    </row>
    <row r="7" spans="1:11" ht="13.5" thickBot="1" x14ac:dyDescent="0.25">
      <c r="A7" s="427"/>
      <c r="B7" s="206" t="s">
        <v>101</v>
      </c>
      <c r="C7" s="206" t="s">
        <v>100</v>
      </c>
      <c r="D7" s="206" t="s">
        <v>113</v>
      </c>
      <c r="E7" s="206" t="s">
        <v>99</v>
      </c>
      <c r="F7" s="206" t="s">
        <v>95</v>
      </c>
      <c r="G7" s="206" t="s">
        <v>94</v>
      </c>
      <c r="H7" s="206" t="s">
        <v>249</v>
      </c>
      <c r="I7" s="206" t="s">
        <v>98</v>
      </c>
      <c r="J7" s="427"/>
    </row>
    <row r="8" spans="1:11" ht="9.75" customHeight="1" x14ac:dyDescent="0.2">
      <c r="A8" s="84" t="s">
        <v>175</v>
      </c>
      <c r="B8" s="85">
        <v>0</v>
      </c>
      <c r="C8" s="85">
        <v>0</v>
      </c>
      <c r="D8" s="85">
        <v>0</v>
      </c>
      <c r="E8" s="85">
        <v>0</v>
      </c>
      <c r="F8" s="85">
        <v>0</v>
      </c>
      <c r="G8" s="85">
        <v>0</v>
      </c>
      <c r="H8" s="85">
        <v>0</v>
      </c>
      <c r="I8" s="85">
        <v>0</v>
      </c>
      <c r="J8" s="185">
        <f>SUM(B8:I8)</f>
        <v>0</v>
      </c>
    </row>
    <row r="9" spans="1:11" ht="9.75" customHeight="1" x14ac:dyDescent="0.2">
      <c r="A9" s="86" t="s">
        <v>266</v>
      </c>
      <c r="B9" s="87"/>
      <c r="C9" s="87"/>
      <c r="D9" s="87"/>
      <c r="E9" s="87">
        <v>1</v>
      </c>
      <c r="F9" s="87">
        <v>0</v>
      </c>
      <c r="G9" s="87">
        <v>0</v>
      </c>
      <c r="H9" s="87">
        <v>0</v>
      </c>
      <c r="I9" s="87">
        <v>0</v>
      </c>
      <c r="J9" s="186">
        <f>SUM(B9:I9)</f>
        <v>1</v>
      </c>
    </row>
    <row r="10" spans="1:11" ht="9.75" customHeight="1" x14ac:dyDescent="0.2">
      <c r="A10" s="88" t="s">
        <v>176</v>
      </c>
      <c r="B10" s="85">
        <v>0</v>
      </c>
      <c r="C10" s="85">
        <v>0</v>
      </c>
      <c r="D10" s="85">
        <v>0</v>
      </c>
      <c r="E10" s="85">
        <v>0</v>
      </c>
      <c r="F10" s="85">
        <v>0</v>
      </c>
      <c r="G10" s="85">
        <v>0</v>
      </c>
      <c r="H10" s="85">
        <v>0</v>
      </c>
      <c r="I10" s="85">
        <v>0</v>
      </c>
      <c r="J10" s="187">
        <f>SUM(B10:I10)</f>
        <v>0</v>
      </c>
    </row>
    <row r="11" spans="1:11" ht="9.75" customHeight="1" x14ac:dyDescent="0.2">
      <c r="A11" s="86" t="s">
        <v>52</v>
      </c>
      <c r="B11" s="87">
        <v>1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186">
        <f>SUM(B11:I11)</f>
        <v>1</v>
      </c>
    </row>
    <row r="12" spans="1:11" ht="9.75" customHeight="1" x14ac:dyDescent="0.2">
      <c r="A12" s="88" t="s">
        <v>166</v>
      </c>
      <c r="B12" s="85">
        <v>0</v>
      </c>
      <c r="C12" s="85">
        <v>0</v>
      </c>
      <c r="D12" s="85">
        <v>0</v>
      </c>
      <c r="E12" s="85">
        <v>0</v>
      </c>
      <c r="F12" s="85">
        <v>0</v>
      </c>
      <c r="G12" s="85">
        <v>0</v>
      </c>
      <c r="H12" s="85">
        <v>0</v>
      </c>
      <c r="I12" s="85">
        <v>0</v>
      </c>
      <c r="J12" s="187">
        <f>SUM(B12:I12)</f>
        <v>0</v>
      </c>
    </row>
    <row r="13" spans="1:11" ht="9.75" customHeight="1" x14ac:dyDescent="0.2">
      <c r="A13" s="86" t="s">
        <v>177</v>
      </c>
      <c r="B13" s="87"/>
      <c r="C13" s="87"/>
      <c r="D13" s="87"/>
      <c r="E13" s="87"/>
      <c r="F13" s="87"/>
      <c r="G13" s="87"/>
      <c r="H13" s="87">
        <v>1</v>
      </c>
      <c r="I13" s="87">
        <v>0</v>
      </c>
      <c r="J13" s="186">
        <f>SUM(B13:I13)</f>
        <v>1</v>
      </c>
    </row>
    <row r="14" spans="1:11" ht="9.75" customHeight="1" x14ac:dyDescent="0.2">
      <c r="A14" s="88" t="s">
        <v>57</v>
      </c>
      <c r="B14" s="85"/>
      <c r="C14" s="85"/>
      <c r="D14" s="85"/>
      <c r="E14" s="85"/>
      <c r="F14" s="85"/>
      <c r="G14" s="85"/>
      <c r="H14" s="85"/>
      <c r="I14" s="85">
        <v>1</v>
      </c>
      <c r="J14" s="187">
        <f>SUM(B14:I14)</f>
        <v>1</v>
      </c>
    </row>
    <row r="15" spans="1:11" ht="9.75" customHeight="1" x14ac:dyDescent="0.2">
      <c r="A15" s="86" t="s">
        <v>56</v>
      </c>
      <c r="B15" s="87"/>
      <c r="C15" s="87"/>
      <c r="D15" s="87"/>
      <c r="E15" s="87">
        <v>1</v>
      </c>
      <c r="F15" s="87"/>
      <c r="G15" s="87"/>
      <c r="H15" s="87"/>
      <c r="I15" s="87">
        <v>1</v>
      </c>
      <c r="J15" s="186">
        <f>SUM(B15:I15)</f>
        <v>2</v>
      </c>
    </row>
    <row r="16" spans="1:11" ht="9.75" customHeight="1" x14ac:dyDescent="0.2">
      <c r="A16" s="88" t="s">
        <v>59</v>
      </c>
      <c r="B16" s="85">
        <v>0</v>
      </c>
      <c r="C16" s="85">
        <v>0</v>
      </c>
      <c r="D16" s="85">
        <v>0</v>
      </c>
      <c r="E16" s="85">
        <v>0</v>
      </c>
      <c r="F16" s="85">
        <v>0</v>
      </c>
      <c r="G16" s="85">
        <v>0</v>
      </c>
      <c r="H16" s="85">
        <v>0</v>
      </c>
      <c r="I16" s="85">
        <v>0</v>
      </c>
      <c r="J16" s="187">
        <f>SUM(B16:I16)</f>
        <v>0</v>
      </c>
    </row>
    <row r="17" spans="1:10" ht="9.75" customHeight="1" x14ac:dyDescent="0.2">
      <c r="A17" s="86" t="s">
        <v>173</v>
      </c>
      <c r="B17" s="87">
        <v>0</v>
      </c>
      <c r="C17" s="87">
        <v>0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186">
        <f>SUM(B17:I17)</f>
        <v>0</v>
      </c>
    </row>
    <row r="18" spans="1:10" ht="9.75" customHeight="1" x14ac:dyDescent="0.2">
      <c r="A18" s="88" t="s">
        <v>54</v>
      </c>
      <c r="B18" s="85"/>
      <c r="C18" s="85">
        <v>2</v>
      </c>
      <c r="D18" s="85">
        <v>0</v>
      </c>
      <c r="E18" s="85">
        <v>0</v>
      </c>
      <c r="F18" s="85">
        <v>0</v>
      </c>
      <c r="G18" s="85">
        <v>0</v>
      </c>
      <c r="H18" s="85">
        <v>0</v>
      </c>
      <c r="I18" s="85">
        <v>0</v>
      </c>
      <c r="J18" s="187">
        <f>SUM(B18:I18)</f>
        <v>2</v>
      </c>
    </row>
    <row r="19" spans="1:10" ht="9.75" customHeight="1" x14ac:dyDescent="0.2">
      <c r="A19" s="86" t="s">
        <v>179</v>
      </c>
      <c r="B19" s="87"/>
      <c r="C19" s="87"/>
      <c r="D19" s="87"/>
      <c r="E19" s="87"/>
      <c r="F19" s="87"/>
      <c r="G19" s="87"/>
      <c r="H19" s="87"/>
      <c r="I19" s="87">
        <v>1</v>
      </c>
      <c r="J19" s="186">
        <f>SUM(B19:I19)</f>
        <v>1</v>
      </c>
    </row>
    <row r="20" spans="1:10" ht="9.75" customHeight="1" x14ac:dyDescent="0.2">
      <c r="A20" s="88" t="s">
        <v>62</v>
      </c>
      <c r="B20" s="85">
        <v>0</v>
      </c>
      <c r="C20" s="85">
        <v>0</v>
      </c>
      <c r="D20" s="85">
        <v>0</v>
      </c>
      <c r="E20" s="85">
        <v>0</v>
      </c>
      <c r="F20" s="85">
        <v>0</v>
      </c>
      <c r="G20" s="85">
        <v>0</v>
      </c>
      <c r="H20" s="85">
        <v>0</v>
      </c>
      <c r="I20" s="85">
        <v>0</v>
      </c>
      <c r="J20" s="187">
        <f>SUM(B20:I20)</f>
        <v>0</v>
      </c>
    </row>
    <row r="21" spans="1:10" ht="9.75" customHeight="1" x14ac:dyDescent="0.2">
      <c r="A21" s="86" t="s">
        <v>61</v>
      </c>
      <c r="B21" s="87">
        <v>0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186">
        <f>SUM(B21:I21)</f>
        <v>0</v>
      </c>
    </row>
    <row r="22" spans="1:10" ht="9.75" customHeight="1" x14ac:dyDescent="0.2">
      <c r="A22" s="88" t="s">
        <v>120</v>
      </c>
      <c r="B22" s="85"/>
      <c r="C22" s="85">
        <v>1</v>
      </c>
      <c r="D22" s="85">
        <v>2</v>
      </c>
      <c r="E22" s="85"/>
      <c r="F22" s="85"/>
      <c r="G22" s="85">
        <v>1</v>
      </c>
      <c r="H22" s="85">
        <v>0</v>
      </c>
      <c r="I22" s="85">
        <v>0</v>
      </c>
      <c r="J22" s="187">
        <f>SUM(B22:I22)</f>
        <v>4</v>
      </c>
    </row>
    <row r="23" spans="1:10" ht="9.75" customHeight="1" x14ac:dyDescent="0.2">
      <c r="A23" s="86" t="s">
        <v>58</v>
      </c>
      <c r="B23" s="87"/>
      <c r="C23" s="87">
        <v>1</v>
      </c>
      <c r="D23" s="87"/>
      <c r="E23" s="87"/>
      <c r="F23" s="87">
        <v>1</v>
      </c>
      <c r="G23" s="87">
        <v>0</v>
      </c>
      <c r="H23" s="87">
        <v>0</v>
      </c>
      <c r="I23" s="87">
        <v>0</v>
      </c>
      <c r="J23" s="186">
        <f>SUM(B23:I23)</f>
        <v>2</v>
      </c>
    </row>
    <row r="24" spans="1:10" ht="9.75" customHeight="1" x14ac:dyDescent="0.2">
      <c r="A24" s="88" t="s">
        <v>55</v>
      </c>
      <c r="B24" s="85">
        <v>0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187">
        <f>SUM(B24:I24)</f>
        <v>0</v>
      </c>
    </row>
    <row r="25" spans="1:10" ht="9.75" customHeight="1" x14ac:dyDescent="0.2">
      <c r="A25" s="86" t="s">
        <v>178</v>
      </c>
      <c r="B25" s="87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186">
        <f>SUM(B25:I25)</f>
        <v>0</v>
      </c>
    </row>
    <row r="26" spans="1:10" ht="9.75" customHeight="1" x14ac:dyDescent="0.2">
      <c r="A26" s="88" t="s">
        <v>53</v>
      </c>
      <c r="B26" s="85">
        <v>0</v>
      </c>
      <c r="C26" s="85">
        <v>0</v>
      </c>
      <c r="D26" s="85">
        <v>0</v>
      </c>
      <c r="E26" s="85">
        <v>0</v>
      </c>
      <c r="F26" s="85">
        <v>0</v>
      </c>
      <c r="G26" s="85">
        <v>0</v>
      </c>
      <c r="H26" s="85">
        <v>0</v>
      </c>
      <c r="I26" s="85">
        <v>0</v>
      </c>
      <c r="J26" s="187">
        <f>SUM(B26:I26)</f>
        <v>0</v>
      </c>
    </row>
    <row r="27" spans="1:10" ht="9.75" customHeight="1" x14ac:dyDescent="0.2">
      <c r="A27" s="86" t="s">
        <v>50</v>
      </c>
      <c r="B27" s="87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186">
        <f>SUM(B27:I27)</f>
        <v>0</v>
      </c>
    </row>
    <row r="28" spans="1:10" ht="9.75" customHeight="1" x14ac:dyDescent="0.2">
      <c r="A28" s="88" t="s">
        <v>51</v>
      </c>
      <c r="B28" s="85">
        <v>0</v>
      </c>
      <c r="C28" s="85">
        <v>0</v>
      </c>
      <c r="D28" s="85">
        <v>0</v>
      </c>
      <c r="E28" s="85">
        <v>0</v>
      </c>
      <c r="F28" s="85">
        <v>0</v>
      </c>
      <c r="G28" s="85">
        <v>0</v>
      </c>
      <c r="H28" s="85">
        <v>0</v>
      </c>
      <c r="I28" s="85">
        <v>0</v>
      </c>
      <c r="J28" s="187">
        <f>SUM(B28:I28)</f>
        <v>0</v>
      </c>
    </row>
    <row r="29" spans="1:10" ht="9.75" customHeight="1" x14ac:dyDescent="0.2">
      <c r="A29" s="86" t="s">
        <v>172</v>
      </c>
      <c r="B29" s="87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  <c r="I29" s="87">
        <v>0</v>
      </c>
      <c r="J29" s="186">
        <f>SUM(B29:I29)</f>
        <v>0</v>
      </c>
    </row>
    <row r="30" spans="1:10" ht="9.75" customHeight="1" x14ac:dyDescent="0.2">
      <c r="A30" s="88" t="s">
        <v>171</v>
      </c>
      <c r="B30" s="85"/>
      <c r="C30" s="85">
        <v>1</v>
      </c>
      <c r="D30" s="85">
        <v>0</v>
      </c>
      <c r="E30" s="85">
        <v>0</v>
      </c>
      <c r="F30" s="85">
        <v>0</v>
      </c>
      <c r="G30" s="85">
        <v>0</v>
      </c>
      <c r="H30" s="85">
        <v>0</v>
      </c>
      <c r="I30" s="85">
        <v>0</v>
      </c>
      <c r="J30" s="187">
        <f>SUM(B30:I30)</f>
        <v>1</v>
      </c>
    </row>
    <row r="31" spans="1:10" ht="9.75" customHeight="1" x14ac:dyDescent="0.2">
      <c r="A31" s="86" t="s">
        <v>49</v>
      </c>
      <c r="B31" s="87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186">
        <f>SUM(B31:I31)</f>
        <v>0</v>
      </c>
    </row>
    <row r="32" spans="1:10" ht="9.75" customHeight="1" x14ac:dyDescent="0.2">
      <c r="A32" s="88" t="s">
        <v>156</v>
      </c>
      <c r="B32" s="85">
        <v>0</v>
      </c>
      <c r="C32" s="85">
        <v>0</v>
      </c>
      <c r="D32" s="85">
        <v>0</v>
      </c>
      <c r="E32" s="85">
        <v>0</v>
      </c>
      <c r="F32" s="85">
        <v>0</v>
      </c>
      <c r="G32" s="85">
        <v>0</v>
      </c>
      <c r="H32" s="85">
        <v>0</v>
      </c>
      <c r="I32" s="85">
        <v>0</v>
      </c>
      <c r="J32" s="187">
        <f>SUM(B32:I32)</f>
        <v>0</v>
      </c>
    </row>
    <row r="33" spans="1:22" ht="9.75" customHeight="1" thickBot="1" x14ac:dyDescent="0.25">
      <c r="A33" s="86" t="s">
        <v>60</v>
      </c>
      <c r="B33" s="87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186">
        <f>SUM(B33:I33)</f>
        <v>0</v>
      </c>
    </row>
    <row r="34" spans="1:22" ht="18" customHeight="1" thickBot="1" x14ac:dyDescent="0.25">
      <c r="A34" s="206" t="s">
        <v>0</v>
      </c>
      <c r="B34" s="235">
        <f t="shared" ref="B34:J34" si="0">SUM(B8:B33)</f>
        <v>1</v>
      </c>
      <c r="C34" s="235">
        <f t="shared" ref="C34:E34" si="1">SUM(C8:C33)</f>
        <v>5</v>
      </c>
      <c r="D34" s="235">
        <f t="shared" si="1"/>
        <v>2</v>
      </c>
      <c r="E34" s="235">
        <f t="shared" si="1"/>
        <v>2</v>
      </c>
      <c r="F34" s="235">
        <f t="shared" si="0"/>
        <v>1</v>
      </c>
      <c r="G34" s="235">
        <f t="shared" ref="G34" si="2">SUM(G8:G33)</f>
        <v>1</v>
      </c>
      <c r="H34" s="235">
        <f t="shared" si="0"/>
        <v>1</v>
      </c>
      <c r="I34" s="235">
        <f t="shared" si="0"/>
        <v>3</v>
      </c>
      <c r="J34" s="209">
        <f t="shared" si="0"/>
        <v>16</v>
      </c>
    </row>
    <row r="35" spans="1:22" ht="12.75" customHeight="1" x14ac:dyDescent="0.2">
      <c r="A35" s="434" t="s">
        <v>76</v>
      </c>
      <c r="B35" s="434"/>
      <c r="C35" s="434"/>
      <c r="D35" s="434"/>
      <c r="E35" s="434"/>
      <c r="F35" s="434"/>
      <c r="G35" s="434"/>
      <c r="H35" s="434"/>
      <c r="I35" s="434"/>
      <c r="J35" s="434"/>
      <c r="K35" s="245"/>
      <c r="L35" s="245"/>
      <c r="M35" s="245"/>
      <c r="N35" s="245"/>
      <c r="O35" s="245"/>
      <c r="P35" s="245"/>
      <c r="Q35" s="245"/>
      <c r="R35" s="245"/>
      <c r="U35" s="114"/>
      <c r="V35" s="94"/>
    </row>
    <row r="36" spans="1:22" ht="12.75" customHeight="1" x14ac:dyDescent="0.15">
      <c r="A36" s="250" t="s">
        <v>93</v>
      </c>
      <c r="B36" s="115"/>
      <c r="C36" s="115"/>
      <c r="D36" s="115"/>
      <c r="E36" s="115"/>
      <c r="F36" s="115"/>
      <c r="G36" s="115"/>
      <c r="H36" s="487" t="s">
        <v>85</v>
      </c>
      <c r="I36" s="487"/>
      <c r="J36" s="487"/>
      <c r="K36" s="487"/>
      <c r="L36" s="275"/>
      <c r="M36" s="275"/>
      <c r="N36" s="275"/>
      <c r="O36" s="275"/>
      <c r="P36" s="275"/>
      <c r="Q36" s="275"/>
      <c r="R36" s="275"/>
    </row>
    <row r="37" spans="1:22" ht="9" customHeight="1" x14ac:dyDescent="0.2">
      <c r="A37" s="251" t="s">
        <v>92</v>
      </c>
      <c r="B37" s="101"/>
      <c r="C37" s="101"/>
      <c r="D37" s="101"/>
      <c r="E37" s="101"/>
      <c r="F37" s="101"/>
      <c r="G37" s="101"/>
      <c r="H37" s="487" t="s">
        <v>84</v>
      </c>
      <c r="I37" s="487"/>
      <c r="J37" s="487"/>
      <c r="K37" s="487"/>
      <c r="L37" s="275"/>
      <c r="M37" s="275"/>
      <c r="N37" s="275"/>
      <c r="O37" s="275"/>
      <c r="P37" s="275"/>
      <c r="Q37" s="275"/>
      <c r="R37" s="275"/>
    </row>
    <row r="38" spans="1:22" ht="9" customHeight="1" x14ac:dyDescent="0.2">
      <c r="A38" s="251" t="s">
        <v>91</v>
      </c>
      <c r="B38" s="101"/>
      <c r="C38" s="101"/>
      <c r="D38" s="101"/>
      <c r="E38" s="101"/>
      <c r="F38" s="101"/>
      <c r="G38" s="101"/>
      <c r="H38" s="487" t="s">
        <v>83</v>
      </c>
      <c r="I38" s="487"/>
      <c r="J38" s="487"/>
      <c r="K38" s="487"/>
      <c r="L38" s="275"/>
      <c r="M38" s="275"/>
      <c r="N38" s="275"/>
      <c r="O38" s="275"/>
      <c r="P38" s="275"/>
      <c r="Q38" s="275"/>
      <c r="R38" s="275"/>
    </row>
    <row r="39" spans="1:22" ht="9" customHeight="1" x14ac:dyDescent="0.2">
      <c r="A39" s="251" t="s">
        <v>90</v>
      </c>
      <c r="B39" s="101"/>
      <c r="C39" s="101"/>
      <c r="D39" s="101"/>
      <c r="E39" s="101"/>
      <c r="F39" s="101"/>
      <c r="G39" s="101"/>
      <c r="H39" s="487" t="s">
        <v>82</v>
      </c>
      <c r="I39" s="487"/>
      <c r="J39" s="487"/>
      <c r="K39" s="487"/>
      <c r="L39" s="275"/>
      <c r="M39" s="275"/>
      <c r="N39" s="275"/>
      <c r="O39" s="275"/>
      <c r="P39" s="275"/>
      <c r="Q39" s="275"/>
      <c r="R39" s="275"/>
    </row>
    <row r="40" spans="1:22" ht="9" customHeight="1" x14ac:dyDescent="0.2">
      <c r="A40" s="251" t="s">
        <v>89</v>
      </c>
      <c r="B40" s="101"/>
      <c r="C40" s="101"/>
      <c r="D40" s="101"/>
      <c r="E40" s="101"/>
      <c r="F40" s="101"/>
      <c r="G40" s="101"/>
      <c r="H40" s="487" t="s">
        <v>81</v>
      </c>
      <c r="I40" s="487"/>
      <c r="J40" s="487"/>
      <c r="K40" s="487"/>
      <c r="L40" s="275"/>
      <c r="M40" s="275"/>
      <c r="N40" s="275"/>
      <c r="O40" s="275"/>
      <c r="P40" s="275"/>
      <c r="Q40" s="275"/>
      <c r="R40" s="275"/>
    </row>
    <row r="41" spans="1:22" ht="9" customHeight="1" x14ac:dyDescent="0.2">
      <c r="A41" s="251" t="s">
        <v>88</v>
      </c>
      <c r="B41" s="101"/>
      <c r="C41" s="101"/>
      <c r="D41" s="101"/>
      <c r="E41" s="101"/>
      <c r="F41" s="101"/>
      <c r="G41" s="101"/>
      <c r="H41" s="487" t="s">
        <v>80</v>
      </c>
      <c r="I41" s="487"/>
      <c r="J41" s="487"/>
      <c r="K41" s="487"/>
      <c r="L41" s="275"/>
      <c r="M41" s="275"/>
      <c r="N41" s="275"/>
      <c r="O41" s="275"/>
      <c r="P41" s="275"/>
      <c r="Q41" s="275"/>
      <c r="R41" s="275"/>
    </row>
    <row r="42" spans="1:22" ht="9" customHeight="1" x14ac:dyDescent="0.2">
      <c r="A42" s="251" t="s">
        <v>87</v>
      </c>
      <c r="B42" s="101"/>
      <c r="C42" s="101"/>
      <c r="D42" s="101"/>
      <c r="E42" s="101"/>
      <c r="F42" s="101"/>
      <c r="G42" s="101"/>
      <c r="H42" s="487" t="s">
        <v>79</v>
      </c>
      <c r="I42" s="487"/>
      <c r="J42" s="487"/>
      <c r="K42" s="487"/>
      <c r="L42" s="275"/>
      <c r="M42" s="275"/>
      <c r="N42" s="275"/>
      <c r="O42" s="275"/>
      <c r="P42" s="275"/>
      <c r="Q42" s="275"/>
      <c r="R42" s="275"/>
    </row>
    <row r="43" spans="1:22" ht="9" customHeight="1" x14ac:dyDescent="0.2">
      <c r="A43" s="251" t="s">
        <v>86</v>
      </c>
      <c r="B43" s="101"/>
      <c r="C43" s="101"/>
      <c r="D43" s="101"/>
      <c r="E43" s="101"/>
      <c r="F43" s="101"/>
      <c r="G43" s="101"/>
      <c r="H43" s="487" t="s">
        <v>78</v>
      </c>
      <c r="I43" s="487"/>
      <c r="J43" s="487"/>
      <c r="K43" s="487"/>
      <c r="L43" s="275"/>
      <c r="M43" s="275"/>
      <c r="N43" s="275"/>
      <c r="O43" s="275"/>
      <c r="P43" s="275"/>
      <c r="Q43" s="275"/>
      <c r="R43" s="275"/>
    </row>
    <row r="44" spans="1:22" ht="9" customHeight="1" x14ac:dyDescent="0.2">
      <c r="B44" s="101"/>
      <c r="C44" s="101"/>
      <c r="D44" s="101"/>
      <c r="E44" s="101"/>
      <c r="F44" s="101"/>
      <c r="G44" s="101"/>
      <c r="H44" s="487" t="s">
        <v>225</v>
      </c>
      <c r="I44" s="487"/>
      <c r="J44" s="487"/>
      <c r="K44" s="487"/>
      <c r="L44" s="275"/>
      <c r="M44" s="275"/>
      <c r="N44" s="275"/>
      <c r="O44" s="275"/>
      <c r="P44" s="275"/>
      <c r="Q44" s="275"/>
      <c r="R44" s="275"/>
    </row>
    <row r="45" spans="1:22" ht="22.5" customHeight="1" x14ac:dyDescent="0.2">
      <c r="A45" s="89" t="s">
        <v>32</v>
      </c>
    </row>
    <row r="46" spans="1:22" x14ac:dyDescent="0.2">
      <c r="A46" s="65"/>
    </row>
    <row r="55" spans="10:11" x14ac:dyDescent="0.2">
      <c r="K55" s="90"/>
    </row>
    <row r="56" spans="10:11" x14ac:dyDescent="0.15">
      <c r="K56" s="91"/>
    </row>
    <row r="57" spans="10:11" x14ac:dyDescent="0.2">
      <c r="K57" s="92"/>
    </row>
    <row r="58" spans="10:11" x14ac:dyDescent="0.2">
      <c r="K58" s="92"/>
    </row>
    <row r="59" spans="10:11" x14ac:dyDescent="0.2">
      <c r="K59" s="92"/>
    </row>
    <row r="60" spans="10:11" x14ac:dyDescent="0.2">
      <c r="K60" s="92"/>
    </row>
    <row r="61" spans="10:11" x14ac:dyDescent="0.2">
      <c r="K61" s="92"/>
    </row>
    <row r="62" spans="10:11" x14ac:dyDescent="0.2">
      <c r="K62" s="92"/>
    </row>
    <row r="63" spans="10:11" x14ac:dyDescent="0.2">
      <c r="J63" s="93"/>
      <c r="K63" s="92"/>
    </row>
    <row r="64" spans="10:11" x14ac:dyDescent="0.2">
      <c r="K64" s="92"/>
    </row>
  </sheetData>
  <mergeCells count="16">
    <mergeCell ref="A35:J35"/>
    <mergeCell ref="A1:J1"/>
    <mergeCell ref="A3:J3"/>
    <mergeCell ref="A4:J4"/>
    <mergeCell ref="A6:A7"/>
    <mergeCell ref="B6:I6"/>
    <mergeCell ref="J6:J7"/>
    <mergeCell ref="H43:K43"/>
    <mergeCell ref="H44:K44"/>
    <mergeCell ref="H36:K36"/>
    <mergeCell ref="H37:K37"/>
    <mergeCell ref="H38:K38"/>
    <mergeCell ref="H39:K39"/>
    <mergeCell ref="H40:K40"/>
    <mergeCell ref="H41:K41"/>
    <mergeCell ref="H42:K42"/>
  </mergeCells>
  <printOptions horizontalCentered="1" verticalCentered="1"/>
  <pageMargins left="0" right="0" top="1.0236220472440944" bottom="0" header="0" footer="0"/>
  <pageSetup paperSize="9" scale="93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31"/>
  <sheetViews>
    <sheetView showGridLines="0" view="pageBreakPreview" zoomScale="130" zoomScaleNormal="100" zoomScaleSheetLayoutView="130" workbookViewId="0">
      <selection activeCell="B18" sqref="B18"/>
    </sheetView>
  </sheetViews>
  <sheetFormatPr baseColWidth="10" defaultColWidth="11.42578125" defaultRowHeight="12.75" x14ac:dyDescent="0.2"/>
  <cols>
    <col min="1" max="2" width="42.85546875" style="59" customWidth="1"/>
    <col min="3" max="16384" width="11.42578125" style="59"/>
  </cols>
  <sheetData>
    <row r="1" spans="1:2" ht="15" x14ac:dyDescent="0.2">
      <c r="A1" s="411" t="s">
        <v>246</v>
      </c>
      <c r="B1" s="411"/>
    </row>
    <row r="2" spans="1:2" ht="15" x14ac:dyDescent="0.2">
      <c r="A2" s="67" t="s">
        <v>121</v>
      </c>
      <c r="B2" s="75"/>
    </row>
    <row r="3" spans="1:2" ht="15" x14ac:dyDescent="0.2">
      <c r="A3" s="413" t="s">
        <v>147</v>
      </c>
      <c r="B3" s="413"/>
    </row>
    <row r="4" spans="1:2" ht="15" x14ac:dyDescent="0.2">
      <c r="A4" s="490" t="s">
        <v>268</v>
      </c>
      <c r="B4" s="490"/>
    </row>
    <row r="5" spans="1:2" ht="13.5" thickBot="1" x14ac:dyDescent="0.25"/>
    <row r="6" spans="1:2" ht="36" customHeight="1" thickBot="1" x14ac:dyDescent="0.25">
      <c r="A6" s="232" t="s">
        <v>127</v>
      </c>
      <c r="B6" s="241" t="s">
        <v>209</v>
      </c>
    </row>
    <row r="7" spans="1:2" x14ac:dyDescent="0.2">
      <c r="A7" s="76" t="s">
        <v>226</v>
      </c>
      <c r="B7" s="77">
        <v>53</v>
      </c>
    </row>
    <row r="8" spans="1:2" x14ac:dyDescent="0.2">
      <c r="A8" s="281" t="s">
        <v>252</v>
      </c>
      <c r="B8" s="282">
        <v>58</v>
      </c>
    </row>
    <row r="9" spans="1:2" x14ac:dyDescent="0.2">
      <c r="A9" s="288" t="s">
        <v>256</v>
      </c>
      <c r="B9" s="289">
        <v>25</v>
      </c>
    </row>
    <row r="10" spans="1:2" x14ac:dyDescent="0.2">
      <c r="A10" s="281" t="s">
        <v>257</v>
      </c>
      <c r="B10" s="282">
        <v>25</v>
      </c>
    </row>
    <row r="11" spans="1:2" x14ac:dyDescent="0.2">
      <c r="A11" s="288" t="s">
        <v>258</v>
      </c>
      <c r="B11" s="289">
        <v>13</v>
      </c>
    </row>
    <row r="12" spans="1:2" x14ac:dyDescent="0.2">
      <c r="A12" s="281" t="s">
        <v>259</v>
      </c>
      <c r="B12" s="282">
        <v>22</v>
      </c>
    </row>
    <row r="13" spans="1:2" x14ac:dyDescent="0.2">
      <c r="A13" s="288" t="s">
        <v>260</v>
      </c>
      <c r="B13" s="289">
        <v>15</v>
      </c>
    </row>
    <row r="14" spans="1:2" x14ac:dyDescent="0.2">
      <c r="A14" s="281" t="s">
        <v>261</v>
      </c>
      <c r="B14" s="282">
        <v>23</v>
      </c>
    </row>
    <row r="15" spans="1:2" x14ac:dyDescent="0.2">
      <c r="A15" s="288" t="s">
        <v>262</v>
      </c>
      <c r="B15" s="289">
        <v>30</v>
      </c>
    </row>
    <row r="16" spans="1:2" x14ac:dyDescent="0.2">
      <c r="A16" s="281" t="s">
        <v>263</v>
      </c>
      <c r="B16" s="282">
        <v>40</v>
      </c>
    </row>
    <row r="17" spans="1:7" ht="13.5" thickBot="1" x14ac:dyDescent="0.25">
      <c r="A17" s="288" t="s">
        <v>264</v>
      </c>
      <c r="B17" s="289">
        <v>21</v>
      </c>
    </row>
    <row r="18" spans="1:7" ht="18" customHeight="1" thickBot="1" x14ac:dyDescent="0.25">
      <c r="A18" s="232" t="s">
        <v>2</v>
      </c>
      <c r="B18" s="240">
        <f>SUM(B7:B17)</f>
        <v>325</v>
      </c>
      <c r="C18" s="78"/>
      <c r="E18" s="78"/>
      <c r="F18" s="78"/>
      <c r="G18" s="79"/>
    </row>
    <row r="19" spans="1:7" x14ac:dyDescent="0.2">
      <c r="A19" s="65" t="s">
        <v>32</v>
      </c>
    </row>
    <row r="20" spans="1:7" ht="24.95" customHeight="1" x14ac:dyDescent="0.2"/>
    <row r="21" spans="1:7" ht="24.95" customHeight="1" x14ac:dyDescent="0.2"/>
    <row r="22" spans="1:7" ht="24.95" customHeight="1" x14ac:dyDescent="0.2"/>
    <row r="23" spans="1:7" ht="24.95" customHeight="1" x14ac:dyDescent="0.2"/>
    <row r="24" spans="1:7" ht="24.95" customHeight="1" x14ac:dyDescent="0.2"/>
    <row r="25" spans="1:7" ht="24.95" customHeight="1" x14ac:dyDescent="0.2"/>
    <row r="26" spans="1:7" ht="24.95" customHeight="1" x14ac:dyDescent="0.2"/>
    <row r="27" spans="1:7" ht="24.95" customHeight="1" x14ac:dyDescent="0.2"/>
    <row r="28" spans="1:7" ht="24.95" customHeight="1" x14ac:dyDescent="0.2"/>
    <row r="29" spans="1:7" ht="24.95" customHeight="1" x14ac:dyDescent="0.2"/>
    <row r="30" spans="1:7" ht="24.95" customHeight="1" x14ac:dyDescent="0.2"/>
    <row r="31" spans="1:7" ht="24.95" customHeight="1" x14ac:dyDescent="0.2"/>
  </sheetData>
  <mergeCells count="3">
    <mergeCell ref="A1:B1"/>
    <mergeCell ref="A3:B3"/>
    <mergeCell ref="A4:B4"/>
  </mergeCells>
  <printOptions horizontalCentered="1" verticalCentered="1"/>
  <pageMargins left="0" right="0" top="1.0236220472440944" bottom="0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32"/>
  <sheetViews>
    <sheetView showGridLines="0" view="pageBreakPreview" zoomScale="130" zoomScaleNormal="115" zoomScaleSheetLayoutView="130" workbookViewId="0">
      <selection activeCell="C15" sqref="C15"/>
    </sheetView>
  </sheetViews>
  <sheetFormatPr baseColWidth="10" defaultColWidth="11.42578125" defaultRowHeight="15.75" x14ac:dyDescent="0.2"/>
  <cols>
    <col min="1" max="1" width="62.85546875" style="71" customWidth="1"/>
    <col min="2" max="2" width="21.5703125" style="69" customWidth="1"/>
    <col min="3" max="3" width="11.42578125" style="69"/>
    <col min="4" max="4" width="15.7109375" style="69" customWidth="1"/>
    <col min="5" max="16384" width="11.42578125" style="69"/>
  </cols>
  <sheetData>
    <row r="1" spans="1:4" s="66" customFormat="1" ht="18.75" x14ac:dyDescent="0.2">
      <c r="A1" s="477" t="s">
        <v>247</v>
      </c>
      <c r="B1" s="477"/>
    </row>
    <row r="2" spans="1:4" ht="15" x14ac:dyDescent="0.2">
      <c r="A2" s="67" t="s">
        <v>121</v>
      </c>
      <c r="B2" s="68"/>
    </row>
    <row r="3" spans="1:4" s="70" customFormat="1" x14ac:dyDescent="0.2">
      <c r="A3" s="474" t="s">
        <v>152</v>
      </c>
      <c r="B3" s="474"/>
    </row>
    <row r="4" spans="1:4" s="70" customFormat="1" x14ac:dyDescent="0.2">
      <c r="A4" s="483" t="s">
        <v>331</v>
      </c>
      <c r="B4" s="483"/>
    </row>
    <row r="5" spans="1:4" s="70" customFormat="1" ht="13.5" customHeight="1" thickBot="1" x14ac:dyDescent="0.25"/>
    <row r="6" spans="1:4" s="70" customFormat="1" ht="37.5" customHeight="1" thickBot="1" x14ac:dyDescent="0.25">
      <c r="A6" s="216" t="s">
        <v>37</v>
      </c>
      <c r="B6" s="242" t="s">
        <v>195</v>
      </c>
    </row>
    <row r="7" spans="1:4" ht="12.75" x14ac:dyDescent="0.2">
      <c r="A7" s="74" t="s">
        <v>336</v>
      </c>
      <c r="B7" s="183">
        <v>2</v>
      </c>
      <c r="D7" s="138"/>
    </row>
    <row r="8" spans="1:4" ht="18" x14ac:dyDescent="0.2">
      <c r="A8" s="42" t="s">
        <v>337</v>
      </c>
      <c r="B8" s="184">
        <v>1</v>
      </c>
      <c r="D8" s="138"/>
    </row>
    <row r="9" spans="1:4" ht="12.75" x14ac:dyDescent="0.2">
      <c r="A9" s="74" t="s">
        <v>330</v>
      </c>
      <c r="B9" s="353">
        <v>5</v>
      </c>
      <c r="D9" s="138"/>
    </row>
    <row r="10" spans="1:4" ht="12.75" x14ac:dyDescent="0.2">
      <c r="A10" s="42" t="s">
        <v>338</v>
      </c>
      <c r="B10" s="184">
        <v>1</v>
      </c>
      <c r="D10" s="138"/>
    </row>
    <row r="11" spans="1:4" ht="13.5" thickBot="1" x14ac:dyDescent="0.25">
      <c r="A11" s="74" t="s">
        <v>1</v>
      </c>
      <c r="B11" s="353">
        <v>12</v>
      </c>
      <c r="D11" s="138"/>
    </row>
    <row r="12" spans="1:4" ht="18" customHeight="1" thickBot="1" x14ac:dyDescent="0.25">
      <c r="A12" s="243" t="s">
        <v>0</v>
      </c>
      <c r="B12" s="244">
        <f>SUM(B7:B11)</f>
        <v>21</v>
      </c>
      <c r="D12" s="138"/>
    </row>
    <row r="13" spans="1:4" ht="7.5" customHeight="1" x14ac:dyDescent="0.2">
      <c r="A13" s="69"/>
    </row>
    <row r="14" spans="1:4" x14ac:dyDescent="0.2">
      <c r="D14" s="71"/>
    </row>
    <row r="32" spans="1:1" ht="13.5" customHeight="1" x14ac:dyDescent="0.2">
      <c r="A32" s="65" t="s">
        <v>32</v>
      </c>
    </row>
  </sheetData>
  <mergeCells count="3">
    <mergeCell ref="A1:B1"/>
    <mergeCell ref="A3:B3"/>
    <mergeCell ref="A4:B4"/>
  </mergeCells>
  <printOptions horizontalCentered="1" verticalCentered="1"/>
  <pageMargins left="0" right="0" top="1.0236220472440944" bottom="0" header="0" footer="0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20"/>
  <sheetViews>
    <sheetView showGridLines="0" view="pageBreakPreview" zoomScale="130" zoomScaleNormal="130" zoomScaleSheetLayoutView="130" workbookViewId="0">
      <selection activeCell="B10" sqref="B10"/>
    </sheetView>
  </sheetViews>
  <sheetFormatPr baseColWidth="10" defaultColWidth="11.42578125" defaultRowHeight="12.75" x14ac:dyDescent="0.2"/>
  <cols>
    <col min="1" max="1" width="12" style="59" customWidth="1"/>
    <col min="2" max="13" width="7.5703125" style="59" customWidth="1"/>
    <col min="14" max="14" width="9.140625" style="59" customWidth="1"/>
    <col min="15" max="16384" width="11.42578125" style="59"/>
  </cols>
  <sheetData>
    <row r="1" spans="1:14" ht="15" x14ac:dyDescent="0.2">
      <c r="A1" s="491" t="s">
        <v>253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</row>
    <row r="2" spans="1:14" ht="15" x14ac:dyDescent="0.2">
      <c r="A2" s="265" t="s">
        <v>121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</row>
    <row r="3" spans="1:14" ht="33" customHeight="1" x14ac:dyDescent="0.2">
      <c r="A3" s="492" t="s">
        <v>254</v>
      </c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</row>
    <row r="4" spans="1:14" ht="15" x14ac:dyDescent="0.2">
      <c r="A4" s="490" t="s">
        <v>268</v>
      </c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</row>
    <row r="5" spans="1:14" ht="7.5" customHeight="1" thickBot="1" x14ac:dyDescent="0.25">
      <c r="A5" s="264"/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</row>
    <row r="6" spans="1:14" ht="24.75" customHeight="1" thickBot="1" x14ac:dyDescent="0.25">
      <c r="A6" s="408" t="s">
        <v>119</v>
      </c>
      <c r="B6" s="428" t="s">
        <v>255</v>
      </c>
      <c r="C6" s="429"/>
      <c r="D6" s="429"/>
      <c r="E6" s="429"/>
      <c r="F6" s="429"/>
      <c r="G6" s="429"/>
      <c r="H6" s="429"/>
      <c r="I6" s="429"/>
      <c r="J6" s="429"/>
      <c r="K6" s="429"/>
      <c r="L6" s="429"/>
      <c r="M6" s="493"/>
      <c r="N6" s="408" t="s">
        <v>0</v>
      </c>
    </row>
    <row r="7" spans="1:14" ht="24.75" customHeight="1" thickBot="1" x14ac:dyDescent="0.25">
      <c r="A7" s="412"/>
      <c r="B7" s="267" t="s">
        <v>226</v>
      </c>
      <c r="C7" s="267" t="s">
        <v>252</v>
      </c>
      <c r="D7" s="267" t="s">
        <v>256</v>
      </c>
      <c r="E7" s="267" t="s">
        <v>257</v>
      </c>
      <c r="F7" s="267" t="s">
        <v>258</v>
      </c>
      <c r="G7" s="267" t="s">
        <v>259</v>
      </c>
      <c r="H7" s="267" t="s">
        <v>260</v>
      </c>
      <c r="I7" s="267" t="s">
        <v>261</v>
      </c>
      <c r="J7" s="267" t="s">
        <v>262</v>
      </c>
      <c r="K7" s="267" t="s">
        <v>263</v>
      </c>
      <c r="L7" s="267" t="s">
        <v>264</v>
      </c>
      <c r="M7" s="267" t="s">
        <v>265</v>
      </c>
      <c r="N7" s="412"/>
    </row>
    <row r="8" spans="1:14" ht="12" customHeight="1" x14ac:dyDescent="0.2">
      <c r="A8" s="72" t="s">
        <v>117</v>
      </c>
      <c r="B8" s="268">
        <v>1</v>
      </c>
      <c r="C8" s="268">
        <v>0</v>
      </c>
      <c r="D8" s="268">
        <v>2</v>
      </c>
      <c r="E8" s="268">
        <v>2</v>
      </c>
      <c r="F8" s="268">
        <v>7</v>
      </c>
      <c r="G8" s="268">
        <v>2</v>
      </c>
      <c r="H8" s="268">
        <v>2</v>
      </c>
      <c r="I8" s="268">
        <v>10</v>
      </c>
      <c r="J8" s="268">
        <v>2</v>
      </c>
      <c r="K8" s="268">
        <v>17</v>
      </c>
      <c r="L8" s="268">
        <v>0</v>
      </c>
      <c r="M8" s="268">
        <v>0</v>
      </c>
      <c r="N8" s="269">
        <f>SUM(B8:M8)</f>
        <v>45</v>
      </c>
    </row>
    <row r="9" spans="1:14" ht="12" customHeight="1" thickBot="1" x14ac:dyDescent="0.25">
      <c r="A9" s="73" t="s">
        <v>118</v>
      </c>
      <c r="B9" s="270">
        <v>1</v>
      </c>
      <c r="C9" s="270">
        <v>0</v>
      </c>
      <c r="D9" s="270"/>
      <c r="E9" s="270">
        <v>8</v>
      </c>
      <c r="F9" s="270">
        <v>12</v>
      </c>
      <c r="G9" s="270">
        <v>14</v>
      </c>
      <c r="H9" s="270">
        <v>5</v>
      </c>
      <c r="I9" s="270">
        <v>7</v>
      </c>
      <c r="J9" s="270">
        <v>4</v>
      </c>
      <c r="K9" s="270">
        <v>1</v>
      </c>
      <c r="L9" s="270">
        <v>0</v>
      </c>
      <c r="M9" s="270">
        <v>0</v>
      </c>
      <c r="N9" s="271">
        <f>SUM(B9:M9)</f>
        <v>52</v>
      </c>
    </row>
    <row r="10" spans="1:14" ht="18" customHeight="1" thickBot="1" x14ac:dyDescent="0.25">
      <c r="A10" s="206" t="s">
        <v>2</v>
      </c>
      <c r="B10" s="272">
        <f t="shared" ref="B10:N10" si="0">SUM(B8:B9)</f>
        <v>2</v>
      </c>
      <c r="C10" s="272">
        <f t="shared" si="0"/>
        <v>0</v>
      </c>
      <c r="D10" s="272">
        <f t="shared" si="0"/>
        <v>2</v>
      </c>
      <c r="E10" s="272">
        <f t="shared" si="0"/>
        <v>10</v>
      </c>
      <c r="F10" s="272">
        <f t="shared" si="0"/>
        <v>19</v>
      </c>
      <c r="G10" s="272">
        <f t="shared" si="0"/>
        <v>16</v>
      </c>
      <c r="H10" s="272">
        <f t="shared" si="0"/>
        <v>7</v>
      </c>
      <c r="I10" s="272">
        <f t="shared" si="0"/>
        <v>17</v>
      </c>
      <c r="J10" s="272">
        <f t="shared" si="0"/>
        <v>6</v>
      </c>
      <c r="K10" s="272">
        <f t="shared" si="0"/>
        <v>18</v>
      </c>
      <c r="L10" s="272">
        <f t="shared" si="0"/>
        <v>0</v>
      </c>
      <c r="M10" s="272">
        <f t="shared" si="0"/>
        <v>0</v>
      </c>
      <c r="N10" s="273">
        <f t="shared" si="0"/>
        <v>97</v>
      </c>
    </row>
    <row r="11" spans="1:14" ht="19.5" customHeight="1" x14ac:dyDescent="0.2">
      <c r="A11" s="65" t="s">
        <v>32</v>
      </c>
    </row>
    <row r="12" spans="1:14" ht="24.95" customHeight="1" x14ac:dyDescent="0.2"/>
    <row r="13" spans="1:14" ht="24.95" customHeight="1" x14ac:dyDescent="0.2"/>
    <row r="14" spans="1:14" ht="24.95" customHeight="1" x14ac:dyDescent="0.2"/>
    <row r="15" spans="1:14" ht="24.95" customHeight="1" x14ac:dyDescent="0.2"/>
    <row r="16" spans="1:14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</sheetData>
  <mergeCells count="6">
    <mergeCell ref="A1:N1"/>
    <mergeCell ref="A3:N3"/>
    <mergeCell ref="A4:N4"/>
    <mergeCell ref="A6:A7"/>
    <mergeCell ref="B6:M6"/>
    <mergeCell ref="N6:N7"/>
  </mergeCells>
  <printOptions horizontalCentered="1" verticalCentered="1"/>
  <pageMargins left="0" right="0" top="1.0236220472440944" bottom="0" header="0" footer="0"/>
  <pageSetup paperSize="9" scale="11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1"/>
  <sheetViews>
    <sheetView showGridLines="0" tabSelected="1" view="pageBreakPreview" zoomScale="130" zoomScaleNormal="100" zoomScaleSheetLayoutView="130" workbookViewId="0">
      <selection activeCell="F12" sqref="F12"/>
    </sheetView>
  </sheetViews>
  <sheetFormatPr baseColWidth="10" defaultColWidth="11.42578125" defaultRowHeight="15.75" x14ac:dyDescent="0.2"/>
  <cols>
    <col min="1" max="1" width="39.140625" style="295" customWidth="1"/>
    <col min="2" max="3" width="14.28515625" style="294" customWidth="1"/>
    <col min="4" max="4" width="12.5703125" style="294" customWidth="1"/>
    <col min="5" max="16384" width="11.42578125" style="294"/>
  </cols>
  <sheetData>
    <row r="1" spans="1:4" s="310" customFormat="1" ht="18.75" x14ac:dyDescent="0.2">
      <c r="A1" s="494" t="s">
        <v>271</v>
      </c>
      <c r="B1" s="494"/>
      <c r="C1" s="494"/>
      <c r="D1" s="494"/>
    </row>
    <row r="2" spans="1:4" ht="15" x14ac:dyDescent="0.2">
      <c r="A2" s="309" t="s">
        <v>121</v>
      </c>
      <c r="B2" s="308"/>
      <c r="C2" s="308"/>
      <c r="D2" s="308"/>
    </row>
    <row r="3" spans="1:4" s="305" customFormat="1" ht="30" customHeight="1" x14ac:dyDescent="0.2">
      <c r="A3" s="495" t="s">
        <v>270</v>
      </c>
      <c r="B3" s="495"/>
      <c r="C3" s="495"/>
      <c r="D3" s="495"/>
    </row>
    <row r="4" spans="1:4" s="305" customFormat="1" x14ac:dyDescent="0.2">
      <c r="A4" s="496" t="s">
        <v>331</v>
      </c>
      <c r="B4" s="496"/>
      <c r="C4" s="496"/>
      <c r="D4" s="496"/>
    </row>
    <row r="5" spans="1:4" s="305" customFormat="1" ht="13.5" customHeight="1" thickBot="1" x14ac:dyDescent="0.25">
      <c r="A5" s="307"/>
      <c r="B5" s="307"/>
      <c r="C5" s="307"/>
      <c r="D5" s="307"/>
    </row>
    <row r="6" spans="1:4" s="305" customFormat="1" ht="16.5" thickBot="1" x14ac:dyDescent="0.25">
      <c r="A6" s="497" t="s">
        <v>269</v>
      </c>
      <c r="B6" s="499" t="s">
        <v>119</v>
      </c>
      <c r="C6" s="500"/>
      <c r="D6" s="501" t="s">
        <v>0</v>
      </c>
    </row>
    <row r="7" spans="1:4" s="305" customFormat="1" ht="16.5" thickBot="1" x14ac:dyDescent="0.25">
      <c r="A7" s="498"/>
      <c r="B7" s="306" t="s">
        <v>117</v>
      </c>
      <c r="C7" s="306" t="s">
        <v>118</v>
      </c>
      <c r="D7" s="502"/>
    </row>
    <row r="8" spans="1:4" ht="27" x14ac:dyDescent="0.2">
      <c r="A8" s="304" t="s">
        <v>339</v>
      </c>
      <c r="B8" s="303">
        <v>1</v>
      </c>
      <c r="C8" s="302">
        <v>0</v>
      </c>
      <c r="D8" s="301">
        <f>SUM(B8:C8)</f>
        <v>1</v>
      </c>
    </row>
    <row r="9" spans="1:4" ht="13.5" thickBot="1" x14ac:dyDescent="0.25">
      <c r="A9" s="171" t="s">
        <v>340</v>
      </c>
      <c r="B9" s="278">
        <v>1</v>
      </c>
      <c r="C9" s="279">
        <v>0</v>
      </c>
      <c r="D9" s="506">
        <f>SUM(B9:C9)</f>
        <v>1</v>
      </c>
    </row>
    <row r="10" spans="1:4" ht="18" customHeight="1" thickBot="1" x14ac:dyDescent="0.25">
      <c r="A10" s="300" t="s">
        <v>0</v>
      </c>
      <c r="B10" s="299">
        <f>SUM(B8:B9)</f>
        <v>2</v>
      </c>
      <c r="C10" s="298">
        <f>SUM(C8:C9)</f>
        <v>0</v>
      </c>
      <c r="D10" s="297">
        <f>SUM(D8:D9)</f>
        <v>2</v>
      </c>
    </row>
    <row r="11" spans="1:4" ht="13.5" customHeight="1" x14ac:dyDescent="0.2">
      <c r="A11" s="296" t="s">
        <v>32</v>
      </c>
    </row>
  </sheetData>
  <mergeCells count="6">
    <mergeCell ref="A1:D1"/>
    <mergeCell ref="A3:D3"/>
    <mergeCell ref="A4:D4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115"/>
  <sheetViews>
    <sheetView showGridLines="0" view="pageBreakPreview" topLeftCell="A25" zoomScale="136" zoomScaleNormal="160" zoomScaleSheetLayoutView="136" workbookViewId="0">
      <selection activeCell="H33" sqref="H33"/>
    </sheetView>
  </sheetViews>
  <sheetFormatPr baseColWidth="10" defaultColWidth="11.42578125" defaultRowHeight="12.75" x14ac:dyDescent="0.2"/>
  <cols>
    <col min="1" max="1" width="37.7109375" style="59" customWidth="1"/>
    <col min="2" max="4" width="11.42578125" style="59" customWidth="1"/>
    <col min="5" max="5" width="12.42578125" style="59" customWidth="1"/>
    <col min="6" max="6" width="9.28515625" style="80" customWidth="1"/>
    <col min="7" max="7" width="2.85546875" style="59" customWidth="1"/>
    <col min="8" max="8" width="6.42578125" style="59" customWidth="1"/>
    <col min="9" max="9" width="14.7109375" style="59" customWidth="1"/>
    <col min="10" max="10" width="7.42578125" style="59" customWidth="1"/>
    <col min="11" max="16384" width="11.42578125" style="59"/>
  </cols>
  <sheetData>
    <row r="1" spans="1:14" ht="13.5" customHeight="1" x14ac:dyDescent="0.2">
      <c r="A1" s="411" t="s">
        <v>239</v>
      </c>
      <c r="B1" s="411"/>
      <c r="C1" s="411"/>
      <c r="D1" s="411"/>
      <c r="E1" s="411"/>
      <c r="F1" s="411"/>
    </row>
    <row r="2" spans="1:14" ht="13.5" customHeight="1" x14ac:dyDescent="0.2">
      <c r="A2" s="67" t="s">
        <v>121</v>
      </c>
      <c r="B2" s="75"/>
      <c r="C2" s="75"/>
      <c r="D2" s="75"/>
      <c r="E2" s="82"/>
      <c r="F2" s="75"/>
    </row>
    <row r="3" spans="1:14" ht="13.5" customHeight="1" x14ac:dyDescent="0.2">
      <c r="A3" s="413" t="s">
        <v>77</v>
      </c>
      <c r="B3" s="413"/>
      <c r="C3" s="413"/>
      <c r="D3" s="413"/>
      <c r="E3" s="413"/>
      <c r="F3" s="413"/>
    </row>
    <row r="4" spans="1:14" ht="13.5" customHeight="1" x14ac:dyDescent="0.2">
      <c r="A4" s="420" t="s">
        <v>331</v>
      </c>
      <c r="B4" s="413"/>
      <c r="C4" s="413"/>
      <c r="D4" s="413"/>
      <c r="E4" s="413"/>
      <c r="F4" s="413"/>
    </row>
    <row r="5" spans="1:14" ht="13.5" customHeight="1" thickBot="1" x14ac:dyDescent="0.25">
      <c r="A5" s="414"/>
      <c r="B5" s="415"/>
      <c r="C5" s="415"/>
      <c r="D5" s="415"/>
      <c r="E5" s="415"/>
      <c r="F5" s="415"/>
      <c r="I5" s="119"/>
      <c r="J5" s="119"/>
      <c r="K5" s="119"/>
      <c r="L5" s="119"/>
    </row>
    <row r="6" spans="1:14" ht="24.75" customHeight="1" thickBot="1" x14ac:dyDescent="0.25">
      <c r="A6" s="408" t="s">
        <v>76</v>
      </c>
      <c r="B6" s="416" t="s">
        <v>40</v>
      </c>
      <c r="C6" s="417"/>
      <c r="D6" s="417"/>
      <c r="E6" s="417"/>
      <c r="F6" s="418" t="s">
        <v>0</v>
      </c>
      <c r="I6" s="172" t="s">
        <v>74</v>
      </c>
      <c r="J6" s="173">
        <v>660</v>
      </c>
      <c r="K6" s="174">
        <f t="shared" ref="K6:K11" si="0">+J6/$J$25</f>
        <v>0.24507983661344226</v>
      </c>
      <c r="L6" s="119"/>
      <c r="M6" s="101" t="s">
        <v>74</v>
      </c>
      <c r="N6" s="101">
        <v>660</v>
      </c>
    </row>
    <row r="7" spans="1:14" ht="24.75" customHeight="1" thickBot="1" x14ac:dyDescent="0.25">
      <c r="A7" s="412"/>
      <c r="B7" s="216" t="s">
        <v>34</v>
      </c>
      <c r="C7" s="217" t="s">
        <v>33</v>
      </c>
      <c r="D7" s="216" t="s">
        <v>63</v>
      </c>
      <c r="E7" s="218" t="s">
        <v>35</v>
      </c>
      <c r="F7" s="419"/>
      <c r="I7" s="172" t="s">
        <v>197</v>
      </c>
      <c r="J7" s="173">
        <v>499</v>
      </c>
      <c r="K7" s="174">
        <f t="shared" si="0"/>
        <v>0.18529520980319347</v>
      </c>
      <c r="L7" s="119"/>
      <c r="M7" s="101" t="s">
        <v>197</v>
      </c>
      <c r="N7" s="101">
        <v>499</v>
      </c>
    </row>
    <row r="8" spans="1:14" x14ac:dyDescent="0.2">
      <c r="A8" s="175" t="s">
        <v>72</v>
      </c>
      <c r="B8" s="176">
        <v>0</v>
      </c>
      <c r="C8" s="176">
        <v>28</v>
      </c>
      <c r="D8" s="176">
        <v>0</v>
      </c>
      <c r="E8" s="48">
        <v>0</v>
      </c>
      <c r="F8" s="185">
        <f t="shared" ref="F8:F23" si="1">SUM(B8:E8)</f>
        <v>28</v>
      </c>
      <c r="I8" s="172" t="s">
        <v>73</v>
      </c>
      <c r="J8" s="173">
        <v>365</v>
      </c>
      <c r="K8" s="174">
        <f t="shared" si="0"/>
        <v>0.13553657630894914</v>
      </c>
      <c r="L8" s="119"/>
      <c r="M8" s="101" t="s">
        <v>73</v>
      </c>
      <c r="N8" s="101">
        <v>365</v>
      </c>
    </row>
    <row r="9" spans="1:14" ht="11.25" customHeight="1" x14ac:dyDescent="0.2">
      <c r="A9" s="177" t="s">
        <v>65</v>
      </c>
      <c r="B9" s="178">
        <v>0</v>
      </c>
      <c r="C9" s="178">
        <v>6</v>
      </c>
      <c r="D9" s="178">
        <v>0</v>
      </c>
      <c r="E9" s="44">
        <v>0</v>
      </c>
      <c r="F9" s="186">
        <f t="shared" si="1"/>
        <v>6</v>
      </c>
      <c r="I9" s="172" t="s">
        <v>198</v>
      </c>
      <c r="J9" s="173">
        <v>304</v>
      </c>
      <c r="K9" s="174">
        <f t="shared" si="0"/>
        <v>0.11288525807649462</v>
      </c>
      <c r="L9" s="119"/>
      <c r="M9" s="101" t="s">
        <v>198</v>
      </c>
      <c r="N9" s="101">
        <v>304</v>
      </c>
    </row>
    <row r="10" spans="1:14" ht="11.25" customHeight="1" x14ac:dyDescent="0.2">
      <c r="A10" s="175" t="s">
        <v>75</v>
      </c>
      <c r="B10" s="176">
        <v>1</v>
      </c>
      <c r="C10" s="176">
        <v>65</v>
      </c>
      <c r="D10" s="176">
        <v>8</v>
      </c>
      <c r="E10" s="48">
        <v>1</v>
      </c>
      <c r="F10" s="187">
        <f t="shared" si="1"/>
        <v>75</v>
      </c>
      <c r="I10" s="172" t="s">
        <v>196</v>
      </c>
      <c r="J10" s="173">
        <v>302</v>
      </c>
      <c r="K10" s="174">
        <f t="shared" si="0"/>
        <v>0.11214259190493873</v>
      </c>
      <c r="L10" s="119"/>
      <c r="M10" s="101" t="s">
        <v>196</v>
      </c>
      <c r="N10" s="101">
        <v>302</v>
      </c>
    </row>
    <row r="11" spans="1:14" ht="11.25" customHeight="1" x14ac:dyDescent="0.2">
      <c r="A11" s="177" t="s">
        <v>74</v>
      </c>
      <c r="B11" s="178">
        <v>5</v>
      </c>
      <c r="C11" s="178">
        <v>651</v>
      </c>
      <c r="D11" s="178">
        <v>4</v>
      </c>
      <c r="E11" s="44">
        <v>0</v>
      </c>
      <c r="F11" s="186">
        <f t="shared" si="1"/>
        <v>660</v>
      </c>
      <c r="I11" s="172" t="s">
        <v>66</v>
      </c>
      <c r="J11" s="173">
        <v>169</v>
      </c>
      <c r="K11" s="174">
        <f t="shared" si="0"/>
        <v>6.275529149647234E-2</v>
      </c>
      <c r="L11" s="119"/>
      <c r="M11" s="101" t="s">
        <v>66</v>
      </c>
      <c r="N11" s="101">
        <v>169</v>
      </c>
    </row>
    <row r="12" spans="1:14" ht="11.25" customHeight="1" x14ac:dyDescent="0.2">
      <c r="A12" s="175" t="s">
        <v>71</v>
      </c>
      <c r="B12" s="176">
        <v>2</v>
      </c>
      <c r="C12" s="176">
        <v>5</v>
      </c>
      <c r="D12" s="176">
        <v>1</v>
      </c>
      <c r="E12" s="48">
        <v>0</v>
      </c>
      <c r="F12" s="187">
        <f t="shared" si="1"/>
        <v>8</v>
      </c>
      <c r="I12" s="172" t="s">
        <v>216</v>
      </c>
      <c r="J12" s="173">
        <v>149</v>
      </c>
      <c r="K12" s="174">
        <f t="shared" ref="K12:K24" si="2">+J13/$J$25</f>
        <v>2.7849981433345713E-2</v>
      </c>
      <c r="L12" s="119"/>
      <c r="M12" s="101" t="s">
        <v>216</v>
      </c>
      <c r="N12" s="101">
        <v>149</v>
      </c>
    </row>
    <row r="13" spans="1:14" ht="11.25" customHeight="1" x14ac:dyDescent="0.2">
      <c r="A13" s="177" t="s">
        <v>73</v>
      </c>
      <c r="B13" s="178">
        <v>2</v>
      </c>
      <c r="C13" s="178">
        <v>362</v>
      </c>
      <c r="D13" s="178">
        <v>1</v>
      </c>
      <c r="E13" s="44">
        <v>0</v>
      </c>
      <c r="F13" s="186">
        <f t="shared" si="1"/>
        <v>365</v>
      </c>
      <c r="I13" s="172" t="s">
        <v>75</v>
      </c>
      <c r="J13" s="173">
        <v>75</v>
      </c>
      <c r="K13" s="174">
        <f t="shared" si="2"/>
        <v>2.7107315261789826E-2</v>
      </c>
      <c r="L13" s="119"/>
      <c r="M13" s="101" t="s">
        <v>75</v>
      </c>
      <c r="N13" s="101">
        <v>75</v>
      </c>
    </row>
    <row r="14" spans="1:14" ht="18" x14ac:dyDescent="0.2">
      <c r="A14" s="175" t="s">
        <v>196</v>
      </c>
      <c r="B14" s="176">
        <v>1</v>
      </c>
      <c r="C14" s="176">
        <v>299</v>
      </c>
      <c r="D14" s="176">
        <v>2</v>
      </c>
      <c r="E14" s="48">
        <v>0</v>
      </c>
      <c r="F14" s="187">
        <f t="shared" si="1"/>
        <v>302</v>
      </c>
      <c r="I14" s="172" t="s">
        <v>67</v>
      </c>
      <c r="J14" s="173">
        <v>73</v>
      </c>
      <c r="K14" s="174">
        <f t="shared" si="2"/>
        <v>3.6019309320460456E-2</v>
      </c>
      <c r="L14" s="119"/>
      <c r="M14" s="101" t="s">
        <v>67</v>
      </c>
      <c r="N14" s="101">
        <v>73</v>
      </c>
    </row>
    <row r="15" spans="1:14" ht="11.25" customHeight="1" x14ac:dyDescent="0.2">
      <c r="A15" s="177" t="s">
        <v>70</v>
      </c>
      <c r="B15" s="178">
        <v>0</v>
      </c>
      <c r="C15" s="178">
        <v>44</v>
      </c>
      <c r="D15" s="178">
        <v>0</v>
      </c>
      <c r="E15" s="44">
        <v>0</v>
      </c>
      <c r="F15" s="186">
        <f t="shared" si="1"/>
        <v>44</v>
      </c>
      <c r="I15" s="179" t="s">
        <v>31</v>
      </c>
      <c r="J15" s="180">
        <v>97</v>
      </c>
      <c r="K15" s="174">
        <f t="shared" si="2"/>
        <v>1</v>
      </c>
      <c r="L15" s="119"/>
      <c r="M15" s="101" t="s">
        <v>70</v>
      </c>
      <c r="N15" s="101">
        <v>44</v>
      </c>
    </row>
    <row r="16" spans="1:14" ht="19.5" customHeight="1" x14ac:dyDescent="0.2">
      <c r="A16" s="175" t="s">
        <v>198</v>
      </c>
      <c r="B16" s="176">
        <v>1</v>
      </c>
      <c r="C16" s="176">
        <v>301</v>
      </c>
      <c r="D16" s="176">
        <v>2</v>
      </c>
      <c r="E16" s="48">
        <v>0</v>
      </c>
      <c r="F16" s="187">
        <f t="shared" si="1"/>
        <v>304</v>
      </c>
      <c r="I16" s="181"/>
      <c r="J16" s="180">
        <f>SUM(J6:J15)</f>
        <v>2693</v>
      </c>
      <c r="K16" s="174">
        <f t="shared" si="2"/>
        <v>0</v>
      </c>
      <c r="L16" s="119"/>
      <c r="M16" s="101" t="s">
        <v>72</v>
      </c>
      <c r="N16" s="101">
        <v>28</v>
      </c>
    </row>
    <row r="17" spans="1:15" ht="11.25" customHeight="1" x14ac:dyDescent="0.2">
      <c r="A17" s="177" t="s">
        <v>68</v>
      </c>
      <c r="B17" s="178">
        <v>1</v>
      </c>
      <c r="C17" s="178">
        <v>6</v>
      </c>
      <c r="D17" s="178">
        <v>0</v>
      </c>
      <c r="E17" s="44">
        <v>0</v>
      </c>
      <c r="F17" s="186">
        <f t="shared" si="1"/>
        <v>7</v>
      </c>
      <c r="I17" s="181"/>
      <c r="J17" s="180"/>
      <c r="K17" s="174">
        <f t="shared" si="2"/>
        <v>0</v>
      </c>
      <c r="L17" s="119"/>
      <c r="M17" s="101" t="s">
        <v>71</v>
      </c>
      <c r="N17" s="101">
        <v>8</v>
      </c>
    </row>
    <row r="18" spans="1:15" ht="19.5" customHeight="1" x14ac:dyDescent="0.2">
      <c r="A18" s="175" t="s">
        <v>197</v>
      </c>
      <c r="B18" s="176">
        <v>3</v>
      </c>
      <c r="C18" s="176">
        <v>495</v>
      </c>
      <c r="D18" s="176">
        <v>1</v>
      </c>
      <c r="E18" s="48">
        <v>0</v>
      </c>
      <c r="F18" s="187">
        <f t="shared" si="1"/>
        <v>499</v>
      </c>
      <c r="I18" s="181"/>
      <c r="J18" s="180"/>
      <c r="K18" s="174">
        <f t="shared" si="2"/>
        <v>0</v>
      </c>
      <c r="L18" s="119"/>
      <c r="M18" s="101" t="s">
        <v>68</v>
      </c>
      <c r="N18" s="101">
        <v>7</v>
      </c>
    </row>
    <row r="19" spans="1:15" ht="11.25" customHeight="1" x14ac:dyDescent="0.2">
      <c r="A19" s="177" t="s">
        <v>66</v>
      </c>
      <c r="B19" s="178">
        <v>0</v>
      </c>
      <c r="C19" s="178">
        <v>168</v>
      </c>
      <c r="D19" s="178">
        <v>1</v>
      </c>
      <c r="E19" s="44">
        <v>0</v>
      </c>
      <c r="F19" s="186">
        <f t="shared" si="1"/>
        <v>169</v>
      </c>
      <c r="I19" s="181"/>
      <c r="J19" s="180"/>
      <c r="K19" s="174">
        <f t="shared" si="2"/>
        <v>0</v>
      </c>
      <c r="L19" s="119"/>
      <c r="M19" s="101" t="s">
        <v>65</v>
      </c>
      <c r="N19" s="101">
        <v>6</v>
      </c>
    </row>
    <row r="20" spans="1:15" ht="11.25" customHeight="1" x14ac:dyDescent="0.2">
      <c r="A20" s="175" t="s">
        <v>69</v>
      </c>
      <c r="B20" s="176">
        <v>0</v>
      </c>
      <c r="C20" s="176">
        <v>3</v>
      </c>
      <c r="D20" s="176">
        <v>1</v>
      </c>
      <c r="E20" s="48">
        <v>0</v>
      </c>
      <c r="F20" s="187">
        <f t="shared" si="1"/>
        <v>4</v>
      </c>
      <c r="I20" s="181"/>
      <c r="J20" s="180"/>
      <c r="K20" s="174">
        <f t="shared" si="2"/>
        <v>0</v>
      </c>
      <c r="L20" s="119"/>
      <c r="M20" s="101" t="s">
        <v>69</v>
      </c>
      <c r="N20" s="101">
        <v>4</v>
      </c>
    </row>
    <row r="21" spans="1:15" ht="11.25" customHeight="1" x14ac:dyDescent="0.2">
      <c r="A21" s="177" t="s">
        <v>67</v>
      </c>
      <c r="B21" s="178">
        <v>0</v>
      </c>
      <c r="C21" s="178">
        <v>72</v>
      </c>
      <c r="D21" s="178">
        <v>0</v>
      </c>
      <c r="E21" s="44">
        <v>1</v>
      </c>
      <c r="F21" s="186">
        <f t="shared" si="1"/>
        <v>73</v>
      </c>
      <c r="I21" s="181"/>
      <c r="J21" s="180"/>
      <c r="K21" s="174">
        <f t="shared" si="2"/>
        <v>0</v>
      </c>
      <c r="L21" s="80"/>
      <c r="M21" s="101" t="s">
        <v>64</v>
      </c>
      <c r="N21" s="101">
        <v>0</v>
      </c>
      <c r="O21" s="59">
        <f>SUM(N6:N21)</f>
        <v>2693</v>
      </c>
    </row>
    <row r="22" spans="1:15" ht="19.5" customHeight="1" x14ac:dyDescent="0.2">
      <c r="A22" s="175" t="s">
        <v>216</v>
      </c>
      <c r="B22" s="176">
        <v>0</v>
      </c>
      <c r="C22" s="176">
        <v>149</v>
      </c>
      <c r="D22" s="176">
        <v>0</v>
      </c>
      <c r="E22" s="48">
        <v>0</v>
      </c>
      <c r="F22" s="187">
        <f t="shared" si="1"/>
        <v>149</v>
      </c>
      <c r="I22" s="181"/>
      <c r="J22" s="180"/>
      <c r="K22" s="174">
        <f t="shared" si="2"/>
        <v>0</v>
      </c>
    </row>
    <row r="23" spans="1:15" s="80" customFormat="1" ht="13.5" thickBot="1" x14ac:dyDescent="0.25">
      <c r="A23" s="177" t="s">
        <v>64</v>
      </c>
      <c r="B23" s="178">
        <v>0</v>
      </c>
      <c r="C23" s="178">
        <v>0</v>
      </c>
      <c r="D23" s="178">
        <v>0</v>
      </c>
      <c r="E23" s="44">
        <v>0</v>
      </c>
      <c r="F23" s="186">
        <f t="shared" si="1"/>
        <v>0</v>
      </c>
      <c r="H23" s="59"/>
      <c r="I23" s="181"/>
      <c r="J23" s="180"/>
      <c r="K23" s="174">
        <f t="shared" si="2"/>
        <v>0</v>
      </c>
      <c r="L23" s="59"/>
      <c r="M23" s="59"/>
    </row>
    <row r="24" spans="1:15" ht="18" customHeight="1" thickBot="1" x14ac:dyDescent="0.25">
      <c r="A24" s="206" t="s">
        <v>0</v>
      </c>
      <c r="B24" s="219">
        <f>SUM(B8:B23)</f>
        <v>16</v>
      </c>
      <c r="C24" s="220">
        <f>SUM(C8:C23)</f>
        <v>2654</v>
      </c>
      <c r="D24" s="220">
        <f>SUM(D8:D23)</f>
        <v>21</v>
      </c>
      <c r="E24" s="221">
        <f>SUM(E8:E23)</f>
        <v>2</v>
      </c>
      <c r="F24" s="209">
        <f>SUM(B24:E24)</f>
        <v>2693</v>
      </c>
      <c r="I24" s="181"/>
      <c r="J24" s="180"/>
      <c r="K24" s="174">
        <f t="shared" si="2"/>
        <v>1</v>
      </c>
    </row>
    <row r="25" spans="1:15" x14ac:dyDescent="0.2">
      <c r="J25" s="59">
        <f>SUM(J6:J15)</f>
        <v>2693</v>
      </c>
    </row>
    <row r="41" spans="1:1" ht="6.75" customHeight="1" x14ac:dyDescent="0.2"/>
    <row r="42" spans="1:1" ht="1.5" hidden="1" customHeight="1" x14ac:dyDescent="0.2"/>
    <row r="43" spans="1:1" ht="13.5" customHeight="1" x14ac:dyDescent="0.2">
      <c r="A43" s="65" t="s">
        <v>32</v>
      </c>
    </row>
    <row r="94" spans="15:15" x14ac:dyDescent="0.2">
      <c r="O94" s="80"/>
    </row>
    <row r="105" spans="11:12" x14ac:dyDescent="0.2">
      <c r="L105" s="182">
        <f t="shared" ref="L105:L113" si="3">+K107/$K$115</f>
        <v>0.33333333333333331</v>
      </c>
    </row>
    <row r="106" spans="11:12" x14ac:dyDescent="0.2">
      <c r="L106" s="182">
        <f t="shared" si="3"/>
        <v>0.19496855345911951</v>
      </c>
    </row>
    <row r="107" spans="11:12" x14ac:dyDescent="0.2">
      <c r="K107" s="59">
        <v>53</v>
      </c>
      <c r="L107" s="182">
        <f t="shared" si="3"/>
        <v>0.12578616352201258</v>
      </c>
    </row>
    <row r="108" spans="11:12" x14ac:dyDescent="0.2">
      <c r="K108" s="59">
        <v>31</v>
      </c>
      <c r="L108" s="182">
        <f t="shared" si="3"/>
        <v>8.8050314465408799E-2</v>
      </c>
    </row>
    <row r="109" spans="11:12" x14ac:dyDescent="0.2">
      <c r="K109" s="59">
        <v>20</v>
      </c>
      <c r="L109" s="182">
        <f t="shared" si="3"/>
        <v>6.2893081761006289E-2</v>
      </c>
    </row>
    <row r="110" spans="11:12" x14ac:dyDescent="0.2">
      <c r="K110" s="59">
        <v>14</v>
      </c>
      <c r="L110" s="182">
        <f t="shared" si="3"/>
        <v>5.6603773584905662E-2</v>
      </c>
    </row>
    <row r="111" spans="11:12" x14ac:dyDescent="0.2">
      <c r="K111" s="59">
        <v>10</v>
      </c>
      <c r="L111" s="182">
        <f t="shared" si="3"/>
        <v>5.0314465408805034E-2</v>
      </c>
    </row>
    <row r="112" spans="11:12" x14ac:dyDescent="0.2">
      <c r="K112" s="59">
        <v>9</v>
      </c>
      <c r="L112" s="182">
        <f t="shared" si="3"/>
        <v>8.8050314465408799E-2</v>
      </c>
    </row>
    <row r="113" spans="11:12" x14ac:dyDescent="0.2">
      <c r="K113" s="59">
        <v>8</v>
      </c>
      <c r="L113" s="182">
        <f t="shared" si="3"/>
        <v>1</v>
      </c>
    </row>
    <row r="114" spans="11:12" x14ac:dyDescent="0.2">
      <c r="K114" s="59">
        <v>14</v>
      </c>
    </row>
    <row r="115" spans="11:12" x14ac:dyDescent="0.2">
      <c r="K115" s="59">
        <f>SUM(K107:K114)</f>
        <v>159</v>
      </c>
    </row>
  </sheetData>
  <sortState ref="M6:N20">
    <sortCondition descending="1" ref="N6:N20"/>
  </sortState>
  <mergeCells count="7">
    <mergeCell ref="A1:F1"/>
    <mergeCell ref="A6:A7"/>
    <mergeCell ref="A3:F3"/>
    <mergeCell ref="A5:F5"/>
    <mergeCell ref="B6:E6"/>
    <mergeCell ref="F6:F7"/>
    <mergeCell ref="A4:F4"/>
  </mergeCells>
  <printOptions horizontalCentered="1" vertic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65"/>
  <sheetViews>
    <sheetView showGridLines="0" view="pageBreakPreview" topLeftCell="A19" zoomScale="130" zoomScaleNormal="130" zoomScaleSheetLayoutView="130" workbookViewId="0">
      <selection activeCell="F23" sqref="F23"/>
    </sheetView>
  </sheetViews>
  <sheetFormatPr baseColWidth="10" defaultColWidth="11.42578125" defaultRowHeight="12.75" x14ac:dyDescent="0.2"/>
  <cols>
    <col min="1" max="1" width="20" style="59" customWidth="1"/>
    <col min="2" max="2" width="13" style="59" customWidth="1"/>
    <col min="3" max="3" width="13.85546875" style="59" customWidth="1"/>
    <col min="4" max="5" width="17.140625" style="59" customWidth="1"/>
    <col min="6" max="7" width="11.42578125" style="59"/>
    <col min="8" max="8" width="9.140625" style="59" customWidth="1"/>
    <col min="9" max="16384" width="11.42578125" style="59"/>
  </cols>
  <sheetData>
    <row r="1" spans="1:10" s="108" customFormat="1" ht="15.75" customHeight="1" x14ac:dyDescent="0.2">
      <c r="A1" s="411" t="s">
        <v>240</v>
      </c>
      <c r="B1" s="411"/>
      <c r="C1" s="411"/>
      <c r="D1" s="411"/>
      <c r="E1" s="411"/>
      <c r="G1" s="59"/>
      <c r="H1" s="59"/>
      <c r="I1" s="59"/>
      <c r="J1" s="59"/>
    </row>
    <row r="2" spans="1:10" ht="15" customHeight="1" x14ac:dyDescent="0.25">
      <c r="A2" s="169" t="s">
        <v>121</v>
      </c>
      <c r="B2" s="169"/>
      <c r="C2" s="75"/>
      <c r="D2" s="75"/>
      <c r="E2" s="82"/>
      <c r="I2" s="80"/>
    </row>
    <row r="3" spans="1:10" ht="15.75" customHeight="1" x14ac:dyDescent="0.2">
      <c r="A3" s="413" t="s">
        <v>41</v>
      </c>
      <c r="B3" s="413"/>
      <c r="C3" s="413"/>
      <c r="D3" s="413"/>
      <c r="E3" s="413"/>
      <c r="F3" s="117"/>
      <c r="I3" s="170"/>
      <c r="J3" s="119"/>
    </row>
    <row r="4" spans="1:10" ht="15" customHeight="1" x14ac:dyDescent="0.2">
      <c r="A4" s="420" t="s">
        <v>331</v>
      </c>
      <c r="B4" s="413"/>
      <c r="C4" s="413"/>
      <c r="D4" s="413"/>
      <c r="E4" s="413"/>
      <c r="F4" s="117"/>
      <c r="H4" s="119"/>
      <c r="I4" s="170"/>
      <c r="J4" s="119"/>
    </row>
    <row r="5" spans="1:10" ht="13.5" customHeight="1" thickBot="1" x14ac:dyDescent="0.25">
      <c r="A5" s="421"/>
      <c r="B5" s="422"/>
      <c r="C5" s="422"/>
      <c r="D5" s="422"/>
      <c r="E5" s="422"/>
      <c r="F5" s="118"/>
      <c r="H5" s="119"/>
      <c r="I5" s="170"/>
      <c r="J5" s="119"/>
    </row>
    <row r="6" spans="1:10" ht="18" customHeight="1" thickBot="1" x14ac:dyDescent="0.25">
      <c r="A6" s="408" t="s">
        <v>30</v>
      </c>
      <c r="B6" s="405" t="s">
        <v>40</v>
      </c>
      <c r="C6" s="406"/>
      <c r="D6" s="407"/>
      <c r="E6" s="418" t="s">
        <v>0</v>
      </c>
      <c r="H6" s="119"/>
      <c r="I6" s="170"/>
      <c r="J6" s="119"/>
    </row>
    <row r="7" spans="1:10" ht="24.75" customHeight="1" thickBot="1" x14ac:dyDescent="0.25">
      <c r="A7" s="412"/>
      <c r="B7" s="216" t="s">
        <v>34</v>
      </c>
      <c r="C7" s="216" t="s">
        <v>33</v>
      </c>
      <c r="D7" s="216" t="s">
        <v>35</v>
      </c>
      <c r="E7" s="423"/>
      <c r="H7" s="119"/>
      <c r="I7" s="170"/>
      <c r="J7" s="119"/>
    </row>
    <row r="8" spans="1:10" s="119" customFormat="1" ht="11.25" customHeight="1" x14ac:dyDescent="0.2">
      <c r="A8" s="105" t="s">
        <v>174</v>
      </c>
      <c r="B8" s="47">
        <v>0</v>
      </c>
      <c r="C8" s="48">
        <v>0</v>
      </c>
      <c r="D8" s="49">
        <v>0</v>
      </c>
      <c r="E8" s="193">
        <f t="shared" ref="E8:E18" si="0">SUM(B8:D8)</f>
        <v>0</v>
      </c>
      <c r="G8" s="59"/>
      <c r="I8" s="170"/>
    </row>
    <row r="9" spans="1:10" s="119" customFormat="1" ht="11.25" customHeight="1" x14ac:dyDescent="0.2">
      <c r="A9" s="171" t="s">
        <v>148</v>
      </c>
      <c r="B9" s="43">
        <v>0</v>
      </c>
      <c r="C9" s="44">
        <v>1</v>
      </c>
      <c r="D9" s="45">
        <v>0</v>
      </c>
      <c r="E9" s="194">
        <f t="shared" si="0"/>
        <v>1</v>
      </c>
      <c r="G9" s="59"/>
      <c r="I9" s="170"/>
    </row>
    <row r="10" spans="1:10" s="119" customFormat="1" ht="11.25" customHeight="1" x14ac:dyDescent="0.2">
      <c r="A10" s="105" t="s">
        <v>3</v>
      </c>
      <c r="B10" s="47">
        <v>5</v>
      </c>
      <c r="C10" s="48">
        <v>392</v>
      </c>
      <c r="D10" s="49">
        <v>1</v>
      </c>
      <c r="E10" s="195">
        <f t="shared" si="0"/>
        <v>398</v>
      </c>
      <c r="G10" s="59"/>
      <c r="I10" s="59"/>
      <c r="J10" s="59"/>
    </row>
    <row r="11" spans="1:10" s="119" customFormat="1" ht="11.25" customHeight="1" x14ac:dyDescent="0.2">
      <c r="A11" s="171" t="s">
        <v>122</v>
      </c>
      <c r="B11" s="43">
        <v>0</v>
      </c>
      <c r="C11" s="44">
        <v>1</v>
      </c>
      <c r="D11" s="45">
        <v>0</v>
      </c>
      <c r="E11" s="194">
        <f t="shared" si="0"/>
        <v>1</v>
      </c>
      <c r="G11" s="59"/>
    </row>
    <row r="12" spans="1:10" s="119" customFormat="1" ht="11.25" customHeight="1" x14ac:dyDescent="0.2">
      <c r="A12" s="105" t="s">
        <v>123</v>
      </c>
      <c r="B12" s="47">
        <v>5</v>
      </c>
      <c r="C12" s="48">
        <v>72</v>
      </c>
      <c r="D12" s="49">
        <v>0</v>
      </c>
      <c r="E12" s="195">
        <f t="shared" si="0"/>
        <v>77</v>
      </c>
      <c r="G12" s="59"/>
      <c r="I12" s="80"/>
      <c r="J12" s="80"/>
    </row>
    <row r="13" spans="1:10" s="119" customFormat="1" ht="11.25" customHeight="1" x14ac:dyDescent="0.2">
      <c r="A13" s="171" t="s">
        <v>124</v>
      </c>
      <c r="B13" s="43">
        <v>0</v>
      </c>
      <c r="C13" s="44">
        <v>1</v>
      </c>
      <c r="D13" s="45">
        <v>0</v>
      </c>
      <c r="E13" s="194">
        <f t="shared" si="0"/>
        <v>1</v>
      </c>
      <c r="G13" s="59"/>
      <c r="I13" s="59"/>
      <c r="J13" s="59"/>
    </row>
    <row r="14" spans="1:10" s="119" customFormat="1" ht="11.25" customHeight="1" x14ac:dyDescent="0.2">
      <c r="A14" s="105" t="s">
        <v>4</v>
      </c>
      <c r="B14" s="47">
        <v>4</v>
      </c>
      <c r="C14" s="48">
        <v>233</v>
      </c>
      <c r="D14" s="49">
        <v>1</v>
      </c>
      <c r="E14" s="195">
        <f t="shared" si="0"/>
        <v>238</v>
      </c>
      <c r="G14" s="59"/>
      <c r="H14" s="80"/>
      <c r="I14" s="59"/>
      <c r="J14" s="59"/>
    </row>
    <row r="15" spans="1:10" s="119" customFormat="1" ht="11.25" customHeight="1" x14ac:dyDescent="0.2">
      <c r="A15" s="171" t="s">
        <v>126</v>
      </c>
      <c r="B15" s="43">
        <v>1</v>
      </c>
      <c r="C15" s="44">
        <v>14</v>
      </c>
      <c r="D15" s="45">
        <v>0</v>
      </c>
      <c r="E15" s="194">
        <f t="shared" si="0"/>
        <v>15</v>
      </c>
      <c r="G15" s="59"/>
      <c r="H15" s="59"/>
      <c r="I15" s="59"/>
      <c r="J15" s="59"/>
    </row>
    <row r="16" spans="1:10" s="119" customFormat="1" ht="11.25" customHeight="1" x14ac:dyDescent="0.2">
      <c r="A16" s="105" t="s">
        <v>1</v>
      </c>
      <c r="B16" s="47">
        <v>1</v>
      </c>
      <c r="C16" s="48">
        <v>776</v>
      </c>
      <c r="D16" s="49">
        <v>0</v>
      </c>
      <c r="E16" s="195">
        <f t="shared" si="0"/>
        <v>777</v>
      </c>
      <c r="G16" s="59"/>
      <c r="H16" s="59"/>
      <c r="I16" s="59"/>
      <c r="J16" s="59"/>
    </row>
    <row r="17" spans="1:11" s="119" customFormat="1" ht="11.25" customHeight="1" thickBot="1" x14ac:dyDescent="0.25">
      <c r="A17" s="171" t="s">
        <v>125</v>
      </c>
      <c r="B17" s="43">
        <v>0</v>
      </c>
      <c r="C17" s="44">
        <v>1164</v>
      </c>
      <c r="D17" s="45">
        <v>0</v>
      </c>
      <c r="E17" s="194">
        <f t="shared" si="0"/>
        <v>1164</v>
      </c>
      <c r="G17" s="59"/>
      <c r="H17" s="59"/>
      <c r="I17" s="59"/>
      <c r="J17" s="59"/>
      <c r="K17" s="80"/>
    </row>
    <row r="18" spans="1:11" s="80" customFormat="1" ht="18" customHeight="1" thickBot="1" x14ac:dyDescent="0.25">
      <c r="A18" s="206" t="s">
        <v>0</v>
      </c>
      <c r="B18" s="222">
        <f>SUM(B8:B17)</f>
        <v>16</v>
      </c>
      <c r="C18" s="221">
        <f>SUM(C8:C17)</f>
        <v>2654</v>
      </c>
      <c r="D18" s="223">
        <f>SUM(D8:D17)</f>
        <v>2</v>
      </c>
      <c r="E18" s="224">
        <f t="shared" si="0"/>
        <v>2672</v>
      </c>
      <c r="G18" s="59"/>
      <c r="H18" s="59"/>
      <c r="I18" s="59"/>
      <c r="J18" s="59"/>
      <c r="K18" s="59"/>
    </row>
    <row r="19" spans="1:11" x14ac:dyDescent="0.2">
      <c r="B19" s="146"/>
      <c r="D19" s="146"/>
    </row>
    <row r="22" spans="1:11" x14ac:dyDescent="0.2">
      <c r="G22" s="80"/>
      <c r="H22" s="80"/>
    </row>
    <row r="23" spans="1:11" x14ac:dyDescent="0.2">
      <c r="G23" s="119"/>
      <c r="H23" s="119"/>
    </row>
    <row r="24" spans="1:11" x14ac:dyDescent="0.2">
      <c r="H24" s="119"/>
    </row>
    <row r="25" spans="1:11" ht="20.100000000000001" customHeight="1" x14ac:dyDescent="0.2"/>
    <row r="26" spans="1:11" ht="20.100000000000001" customHeight="1" x14ac:dyDescent="0.2"/>
    <row r="27" spans="1:11" ht="20.100000000000001" customHeight="1" x14ac:dyDescent="0.2"/>
    <row r="28" spans="1:11" ht="20.100000000000001" customHeight="1" x14ac:dyDescent="0.2"/>
    <row r="29" spans="1:11" ht="20.100000000000001" customHeight="1" x14ac:dyDescent="0.2"/>
    <row r="30" spans="1:11" ht="20.100000000000001" customHeight="1" x14ac:dyDescent="0.2"/>
    <row r="31" spans="1:11" ht="20.100000000000001" customHeight="1" x14ac:dyDescent="0.2"/>
    <row r="32" spans="1:11" ht="20.100000000000001" customHeight="1" x14ac:dyDescent="0.2"/>
    <row r="33" spans="1:1" ht="10.5" customHeight="1" x14ac:dyDescent="0.2"/>
    <row r="34" spans="1:1" x14ac:dyDescent="0.2">
      <c r="A34" s="65" t="s">
        <v>32</v>
      </c>
    </row>
    <row r="35" spans="1:1" ht="24" customHeight="1" x14ac:dyDescent="0.2"/>
    <row r="36" spans="1:1" ht="11.25" customHeight="1" x14ac:dyDescent="0.2"/>
    <row r="55" spans="12:12" x14ac:dyDescent="0.2">
      <c r="L55" s="119"/>
    </row>
    <row r="56" spans="12:12" x14ac:dyDescent="0.2">
      <c r="L56" s="119"/>
    </row>
    <row r="57" spans="12:12" x14ac:dyDescent="0.2">
      <c r="L57" s="119"/>
    </row>
    <row r="58" spans="12:12" x14ac:dyDescent="0.2">
      <c r="L58" s="119"/>
    </row>
    <row r="59" spans="12:12" x14ac:dyDescent="0.2">
      <c r="L59" s="119"/>
    </row>
    <row r="60" spans="12:12" x14ac:dyDescent="0.2">
      <c r="L60" s="119"/>
    </row>
    <row r="61" spans="12:12" x14ac:dyDescent="0.2">
      <c r="L61" s="119"/>
    </row>
    <row r="62" spans="12:12" x14ac:dyDescent="0.2">
      <c r="L62" s="119"/>
    </row>
    <row r="63" spans="12:12" x14ac:dyDescent="0.2">
      <c r="L63" s="119"/>
    </row>
    <row r="64" spans="12:12" x14ac:dyDescent="0.2">
      <c r="L64" s="119"/>
    </row>
    <row r="65" spans="12:12" x14ac:dyDescent="0.2">
      <c r="L65" s="80"/>
    </row>
  </sheetData>
  <sortState ref="I14:J20">
    <sortCondition descending="1" ref="J14:J20"/>
  </sortState>
  <mergeCells count="7">
    <mergeCell ref="A1:E1"/>
    <mergeCell ref="B6:D6"/>
    <mergeCell ref="A6:A7"/>
    <mergeCell ref="A3:E3"/>
    <mergeCell ref="A5:E5"/>
    <mergeCell ref="E6:E7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47"/>
  <sheetViews>
    <sheetView showGridLines="0" view="pageBreakPreview" zoomScale="145" zoomScaleNormal="145" zoomScaleSheetLayoutView="145" workbookViewId="0">
      <selection activeCell="D13" sqref="D13"/>
    </sheetView>
  </sheetViews>
  <sheetFormatPr baseColWidth="10" defaultColWidth="11.42578125" defaultRowHeight="12.75" x14ac:dyDescent="0.2"/>
  <cols>
    <col min="1" max="4" width="21.42578125" style="59" customWidth="1"/>
    <col min="5" max="16384" width="11.42578125" style="59"/>
  </cols>
  <sheetData>
    <row r="1" spans="1:7" ht="15" x14ac:dyDescent="0.2">
      <c r="A1" s="411" t="s">
        <v>241</v>
      </c>
      <c r="B1" s="411"/>
      <c r="C1" s="411"/>
      <c r="D1" s="411"/>
    </row>
    <row r="2" spans="1:7" ht="15" x14ac:dyDescent="0.2">
      <c r="A2" s="67" t="s">
        <v>121</v>
      </c>
      <c r="B2" s="75"/>
      <c r="C2" s="75"/>
      <c r="D2" s="75"/>
    </row>
    <row r="3" spans="1:7" ht="15" customHeight="1" x14ac:dyDescent="0.2">
      <c r="A3" s="413" t="s">
        <v>128</v>
      </c>
      <c r="B3" s="413"/>
      <c r="C3" s="413"/>
      <c r="D3" s="413"/>
      <c r="E3" s="425"/>
      <c r="F3" s="425"/>
      <c r="G3" s="425"/>
    </row>
    <row r="4" spans="1:7" ht="15" customHeight="1" x14ac:dyDescent="0.2">
      <c r="A4" s="430" t="s">
        <v>268</v>
      </c>
      <c r="B4" s="430"/>
      <c r="C4" s="430"/>
      <c r="D4" s="430"/>
      <c r="E4" s="165"/>
      <c r="F4" s="165"/>
      <c r="G4" s="165"/>
    </row>
    <row r="5" spans="1:7" ht="15" customHeight="1" thickBot="1" x14ac:dyDescent="0.25">
      <c r="A5" s="415"/>
      <c r="B5" s="415"/>
      <c r="C5" s="415"/>
      <c r="D5" s="415"/>
    </row>
    <row r="6" spans="1:7" ht="13.5" thickBot="1" x14ac:dyDescent="0.25">
      <c r="A6" s="426" t="s">
        <v>127</v>
      </c>
      <c r="B6" s="428" t="s">
        <v>119</v>
      </c>
      <c r="C6" s="429"/>
      <c r="D6" s="408" t="s">
        <v>0</v>
      </c>
    </row>
    <row r="7" spans="1:7" ht="13.5" thickBot="1" x14ac:dyDescent="0.25">
      <c r="A7" s="427"/>
      <c r="B7" s="228" t="s">
        <v>117</v>
      </c>
      <c r="C7" s="228" t="s">
        <v>118</v>
      </c>
      <c r="D7" s="412"/>
    </row>
    <row r="8" spans="1:7" ht="12" customHeight="1" x14ac:dyDescent="0.2">
      <c r="A8" s="105" t="s">
        <v>226</v>
      </c>
      <c r="B8" s="166">
        <v>2321</v>
      </c>
      <c r="C8" s="167">
        <v>506</v>
      </c>
      <c r="D8" s="192">
        <f t="shared" ref="D8:D11" si="0">SUM(B8:C8)</f>
        <v>2827</v>
      </c>
    </row>
    <row r="9" spans="1:7" ht="12" customHeight="1" x14ac:dyDescent="0.2">
      <c r="A9" s="171" t="s">
        <v>252</v>
      </c>
      <c r="B9" s="278">
        <v>2713</v>
      </c>
      <c r="C9" s="279">
        <v>526</v>
      </c>
      <c r="D9" s="280">
        <f t="shared" si="0"/>
        <v>3239</v>
      </c>
    </row>
    <row r="10" spans="1:7" ht="12" customHeight="1" x14ac:dyDescent="0.2">
      <c r="A10" s="284" t="s">
        <v>256</v>
      </c>
      <c r="B10" s="285">
        <v>1674</v>
      </c>
      <c r="C10" s="286">
        <v>365</v>
      </c>
      <c r="D10" s="287">
        <f t="shared" si="0"/>
        <v>2039</v>
      </c>
    </row>
    <row r="11" spans="1:7" ht="12" customHeight="1" x14ac:dyDescent="0.2">
      <c r="A11" s="171" t="s">
        <v>257</v>
      </c>
      <c r="B11" s="278">
        <v>553</v>
      </c>
      <c r="C11" s="279">
        <v>149</v>
      </c>
      <c r="D11" s="280">
        <f t="shared" si="0"/>
        <v>702</v>
      </c>
    </row>
    <row r="12" spans="1:7" ht="12" customHeight="1" x14ac:dyDescent="0.2">
      <c r="A12" s="284" t="s">
        <v>258</v>
      </c>
      <c r="B12" s="285">
        <v>352</v>
      </c>
      <c r="C12" s="286">
        <v>125</v>
      </c>
      <c r="D12" s="287">
        <f t="shared" ref="D12" si="1">SUM(B12:C12)</f>
        <v>477</v>
      </c>
    </row>
    <row r="13" spans="1:7" ht="12" customHeight="1" x14ac:dyDescent="0.2">
      <c r="A13" s="171" t="s">
        <v>259</v>
      </c>
      <c r="B13" s="278">
        <v>457</v>
      </c>
      <c r="C13" s="279">
        <v>162</v>
      </c>
      <c r="D13" s="280">
        <f t="shared" ref="D13" si="2">SUM(B13:C13)</f>
        <v>619</v>
      </c>
    </row>
    <row r="14" spans="1:7" ht="12" customHeight="1" x14ac:dyDescent="0.2">
      <c r="A14" s="284" t="s">
        <v>260</v>
      </c>
      <c r="B14" s="285">
        <v>352</v>
      </c>
      <c r="C14" s="286">
        <v>125</v>
      </c>
      <c r="D14" s="287">
        <f t="shared" ref="D14" si="3">SUM(B14:C14)</f>
        <v>477</v>
      </c>
    </row>
    <row r="15" spans="1:7" ht="12" customHeight="1" x14ac:dyDescent="0.2">
      <c r="A15" s="171" t="s">
        <v>261</v>
      </c>
      <c r="B15" s="278">
        <v>1102</v>
      </c>
      <c r="C15" s="279">
        <v>307</v>
      </c>
      <c r="D15" s="280">
        <f t="shared" ref="D15:D18" si="4">SUM(B15:C15)</f>
        <v>1409</v>
      </c>
    </row>
    <row r="16" spans="1:7" ht="12" customHeight="1" x14ac:dyDescent="0.2">
      <c r="A16" s="284" t="s">
        <v>262</v>
      </c>
      <c r="B16" s="285">
        <v>1923</v>
      </c>
      <c r="C16" s="286">
        <v>472</v>
      </c>
      <c r="D16" s="287">
        <f t="shared" ref="D16:D17" si="5">SUM(B16:C16)</f>
        <v>2395</v>
      </c>
    </row>
    <row r="17" spans="1:6" ht="12" customHeight="1" x14ac:dyDescent="0.2">
      <c r="A17" s="171" t="s">
        <v>263</v>
      </c>
      <c r="B17" s="278">
        <v>2342</v>
      </c>
      <c r="C17" s="279">
        <v>514</v>
      </c>
      <c r="D17" s="280">
        <f t="shared" si="5"/>
        <v>2856</v>
      </c>
    </row>
    <row r="18" spans="1:6" ht="12" customHeight="1" thickBot="1" x14ac:dyDescent="0.25">
      <c r="A18" s="284" t="s">
        <v>264</v>
      </c>
      <c r="B18" s="285">
        <v>2217</v>
      </c>
      <c r="C18" s="286">
        <v>437</v>
      </c>
      <c r="D18" s="287">
        <f t="shared" si="4"/>
        <v>2654</v>
      </c>
    </row>
    <row r="19" spans="1:6" s="108" customFormat="1" ht="18" customHeight="1" thickBot="1" x14ac:dyDescent="0.25">
      <c r="A19" s="206" t="s">
        <v>2</v>
      </c>
      <c r="B19" s="225">
        <f>SUM(B8:B18)</f>
        <v>16006</v>
      </c>
      <c r="C19" s="226">
        <f>SUM(C8:C18)</f>
        <v>3688</v>
      </c>
      <c r="D19" s="227">
        <f>SUM(D8:D18)</f>
        <v>19694</v>
      </c>
    </row>
    <row r="20" spans="1:6" s="109" customFormat="1" ht="13.5" customHeight="1" x14ac:dyDescent="0.2">
      <c r="A20" s="424" t="s">
        <v>184</v>
      </c>
      <c r="B20" s="424"/>
      <c r="C20" s="424"/>
      <c r="D20" s="424"/>
      <c r="E20" s="168"/>
      <c r="F20" s="168"/>
    </row>
    <row r="21" spans="1:6" ht="22.5" customHeight="1" x14ac:dyDescent="0.2">
      <c r="A21" s="89" t="s">
        <v>32</v>
      </c>
    </row>
    <row r="22" spans="1:6" ht="24.95" customHeight="1" x14ac:dyDescent="0.2"/>
    <row r="23" spans="1:6" ht="24.95" customHeight="1" x14ac:dyDescent="0.2"/>
    <row r="24" spans="1:6" ht="24.95" customHeight="1" x14ac:dyDescent="0.2"/>
    <row r="25" spans="1:6" ht="24.95" customHeight="1" x14ac:dyDescent="0.2"/>
    <row r="26" spans="1:6" ht="24.95" customHeight="1" x14ac:dyDescent="0.2"/>
    <row r="27" spans="1:6" ht="24.95" customHeight="1" x14ac:dyDescent="0.2"/>
    <row r="28" spans="1:6" ht="24.95" customHeight="1" x14ac:dyDescent="0.2"/>
    <row r="29" spans="1:6" ht="24.95" customHeight="1" x14ac:dyDescent="0.2"/>
    <row r="30" spans="1:6" ht="24.95" customHeight="1" x14ac:dyDescent="0.2"/>
    <row r="31" spans="1:6" ht="24.95" customHeight="1" x14ac:dyDescent="0.2"/>
    <row r="32" spans="1:6" ht="24.95" customHeight="1" x14ac:dyDescent="0.2"/>
    <row r="33" ht="24.95" customHeight="1" x14ac:dyDescent="0.2"/>
    <row r="34" ht="24.95" customHeight="1" x14ac:dyDescent="0.2"/>
    <row r="35" ht="24.95" customHeight="1" x14ac:dyDescent="0.2"/>
    <row r="36" ht="24.95" customHeight="1" x14ac:dyDescent="0.2"/>
    <row r="37" ht="24.95" customHeight="1" x14ac:dyDescent="0.2"/>
    <row r="38" ht="24.95" customHeight="1" x14ac:dyDescent="0.2"/>
    <row r="39" ht="24.95" customHeight="1" x14ac:dyDescent="0.2"/>
    <row r="40" ht="24.95" customHeight="1" x14ac:dyDescent="0.2"/>
    <row r="41" ht="24.95" customHeight="1" x14ac:dyDescent="0.2"/>
    <row r="42" ht="24.95" customHeight="1" x14ac:dyDescent="0.2"/>
    <row r="43" ht="24.95" customHeight="1" x14ac:dyDescent="0.2"/>
    <row r="44" ht="24.95" customHeight="1" x14ac:dyDescent="0.2"/>
    <row r="45" ht="24.95" customHeight="1" x14ac:dyDescent="0.2"/>
    <row r="46" ht="24.95" customHeight="1" x14ac:dyDescent="0.2"/>
    <row r="47" ht="24.95" customHeight="1" x14ac:dyDescent="0.2"/>
  </sheetData>
  <mergeCells count="9">
    <mergeCell ref="A1:D1"/>
    <mergeCell ref="A20:D20"/>
    <mergeCell ref="E3:G3"/>
    <mergeCell ref="A6:A7"/>
    <mergeCell ref="B6:C6"/>
    <mergeCell ref="D6:D7"/>
    <mergeCell ref="A4:D4"/>
    <mergeCell ref="A3:D3"/>
    <mergeCell ref="A5:D5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M58"/>
  <sheetViews>
    <sheetView showGridLines="0" view="pageBreakPreview" zoomScale="145" zoomScaleNormal="130" zoomScaleSheetLayoutView="145" workbookViewId="0">
      <selection activeCell="R33" sqref="R33"/>
    </sheetView>
  </sheetViews>
  <sheetFormatPr baseColWidth="10" defaultColWidth="11.42578125" defaultRowHeight="12.75" x14ac:dyDescent="0.2"/>
  <cols>
    <col min="1" max="1" width="29.5703125" style="59" customWidth="1"/>
    <col min="2" max="3" width="3.42578125" style="59" customWidth="1"/>
    <col min="4" max="4" width="4.85546875" style="59" customWidth="1"/>
    <col min="5" max="5" width="4.140625" style="59" customWidth="1"/>
    <col min="6" max="6" width="3.42578125" style="59" customWidth="1"/>
    <col min="7" max="8" width="4.7109375" style="59" bestFit="1" customWidth="1"/>
    <col min="9" max="10" width="4.140625" style="59" customWidth="1"/>
    <col min="11" max="11" width="4.42578125" style="59" bestFit="1" customWidth="1"/>
    <col min="12" max="14" width="4.140625" style="59" customWidth="1"/>
    <col min="15" max="15" width="3.7109375" style="59" customWidth="1"/>
    <col min="16" max="16" width="4.140625" style="59" customWidth="1"/>
    <col min="17" max="17" width="7.140625" style="59" customWidth="1"/>
    <col min="18" max="18" width="3" style="59" customWidth="1"/>
    <col min="19" max="19" width="5.7109375" style="59" customWidth="1"/>
    <col min="20" max="20" width="7.7109375" style="59" customWidth="1"/>
    <col min="21" max="21" width="7.42578125" style="59" customWidth="1"/>
    <col min="22" max="22" width="8.7109375" style="59" customWidth="1"/>
    <col min="23" max="23" width="4.7109375" style="59" customWidth="1"/>
    <col min="24" max="24" width="4.85546875" style="59" customWidth="1"/>
    <col min="25" max="27" width="11.5703125" style="59" bestFit="1" customWidth="1"/>
    <col min="28" max="16384" width="11.42578125" style="59"/>
  </cols>
  <sheetData>
    <row r="1" spans="1:39" ht="15" x14ac:dyDescent="0.2">
      <c r="A1" s="411" t="s">
        <v>233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</row>
    <row r="2" spans="1:39" ht="15" x14ac:dyDescent="0.2">
      <c r="A2" s="81" t="s">
        <v>121</v>
      </c>
      <c r="B2" s="75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39" ht="31.5" customHeight="1" thickBot="1" x14ac:dyDescent="0.25">
      <c r="A3" s="413" t="s">
        <v>199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</row>
    <row r="4" spans="1:39" ht="15.75" thickBot="1" x14ac:dyDescent="0.25">
      <c r="A4" s="420" t="s">
        <v>331</v>
      </c>
      <c r="B4" s="413"/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T4" s="62" t="s">
        <v>292</v>
      </c>
      <c r="U4" s="59">
        <v>366</v>
      </c>
      <c r="V4" s="159">
        <f t="shared" ref="V4:V13" si="0">+U4/$U$13</f>
        <v>0.3652694610778443</v>
      </c>
    </row>
    <row r="5" spans="1:39" ht="13.5" thickBot="1" x14ac:dyDescent="0.25">
      <c r="A5" s="435" t="s">
        <v>102</v>
      </c>
      <c r="B5" s="437" t="s">
        <v>76</v>
      </c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9"/>
      <c r="Q5" s="426" t="s">
        <v>0</v>
      </c>
      <c r="T5" s="64" t="s">
        <v>275</v>
      </c>
      <c r="U5" s="59">
        <v>340</v>
      </c>
      <c r="V5" s="159">
        <f t="shared" si="0"/>
        <v>0.33932135728542911</v>
      </c>
    </row>
    <row r="6" spans="1:39" ht="13.5" thickBot="1" x14ac:dyDescent="0.25">
      <c r="A6" s="436"/>
      <c r="B6" s="206" t="s">
        <v>201</v>
      </c>
      <c r="C6" s="206" t="s">
        <v>223</v>
      </c>
      <c r="D6" s="206" t="s">
        <v>101</v>
      </c>
      <c r="E6" s="206" t="s">
        <v>100</v>
      </c>
      <c r="F6" s="206" t="s">
        <v>113</v>
      </c>
      <c r="G6" s="206" t="s">
        <v>99</v>
      </c>
      <c r="H6" s="206" t="s">
        <v>95</v>
      </c>
      <c r="I6" s="206" t="s">
        <v>217</v>
      </c>
      <c r="J6" s="206" t="s">
        <v>94</v>
      </c>
      <c r="K6" s="206" t="s">
        <v>249</v>
      </c>
      <c r="L6" s="206" t="s">
        <v>98</v>
      </c>
      <c r="M6" s="206" t="s">
        <v>218</v>
      </c>
      <c r="N6" s="206" t="s">
        <v>276</v>
      </c>
      <c r="O6" s="206" t="s">
        <v>97</v>
      </c>
      <c r="P6" s="206" t="s">
        <v>96</v>
      </c>
      <c r="Q6" s="427"/>
      <c r="T6" s="64" t="s">
        <v>286</v>
      </c>
      <c r="U6" s="59">
        <v>275</v>
      </c>
      <c r="V6" s="159">
        <f t="shared" si="0"/>
        <v>0.2744510978043912</v>
      </c>
    </row>
    <row r="7" spans="1:39" x14ac:dyDescent="0.2">
      <c r="A7" s="95" t="s">
        <v>282</v>
      </c>
      <c r="B7" s="158">
        <v>0</v>
      </c>
      <c r="C7" s="158">
        <v>0</v>
      </c>
      <c r="D7" s="158">
        <v>0</v>
      </c>
      <c r="E7" s="158">
        <v>0</v>
      </c>
      <c r="F7" s="158">
        <v>0</v>
      </c>
      <c r="G7" s="158">
        <v>0</v>
      </c>
      <c r="H7" s="158">
        <v>2</v>
      </c>
      <c r="I7" s="158">
        <v>0</v>
      </c>
      <c r="J7" s="158">
        <v>0</v>
      </c>
      <c r="K7" s="158">
        <v>0</v>
      </c>
      <c r="L7" s="158">
        <v>2</v>
      </c>
      <c r="M7" s="158">
        <v>3</v>
      </c>
      <c r="N7" s="158">
        <v>0</v>
      </c>
      <c r="O7" s="158">
        <v>0</v>
      </c>
      <c r="P7" s="158">
        <v>2</v>
      </c>
      <c r="Q7" s="189">
        <f>SUM(B7:P7)</f>
        <v>9</v>
      </c>
      <c r="T7" s="64" t="s">
        <v>284</v>
      </c>
      <c r="U7" s="59">
        <v>208</v>
      </c>
      <c r="V7" s="159">
        <f t="shared" si="0"/>
        <v>0.20758483033932135</v>
      </c>
      <c r="Y7" s="59">
        <f t="shared" ref="Y7" si="1">+IF(B7=" ",0,B7)</f>
        <v>0</v>
      </c>
      <c r="Z7" s="59">
        <f t="shared" ref="Z7" si="2">+IF(C7=" ",0,C7)</f>
        <v>0</v>
      </c>
      <c r="AA7" s="59">
        <f t="shared" ref="AA7" si="3">+IF(D7=" ",0,D7)</f>
        <v>0</v>
      </c>
      <c r="AB7" s="59">
        <f t="shared" ref="AB7" si="4">+IF(E7=" ",0,E7)</f>
        <v>0</v>
      </c>
      <c r="AC7" s="59">
        <f t="shared" ref="AC7" si="5">+IF(F7=" ",0,F7)</f>
        <v>0</v>
      </c>
      <c r="AD7" s="59">
        <f t="shared" ref="AD7" si="6">+IF(G7=" ",0,G7)</f>
        <v>0</v>
      </c>
      <c r="AE7" s="59">
        <f t="shared" ref="AE7" si="7">+IF(H7=" ",0,H7)</f>
        <v>2</v>
      </c>
      <c r="AF7" s="59">
        <f t="shared" ref="AF7" si="8">+IF(I7=" ",0,I7)</f>
        <v>0</v>
      </c>
      <c r="AG7" s="59">
        <f t="shared" ref="AG7" si="9">+IF(J7=" ",0,J7)</f>
        <v>0</v>
      </c>
      <c r="AH7" s="59">
        <f t="shared" ref="AH7" si="10">+IF(K7=" ",0,K7)</f>
        <v>0</v>
      </c>
      <c r="AI7" s="59">
        <f t="shared" ref="AI7" si="11">+IF(L7=" ",0,L7)</f>
        <v>2</v>
      </c>
      <c r="AJ7" s="59">
        <f t="shared" ref="AJ7" si="12">+IF(M7=" ",0,M7)</f>
        <v>3</v>
      </c>
      <c r="AK7" s="59">
        <f t="shared" ref="AK7" si="13">+IF(N7=" ",0,N7)</f>
        <v>0</v>
      </c>
      <c r="AL7" s="59">
        <f t="shared" ref="AL7" si="14">+IF(O7=" ",0,O7)</f>
        <v>0</v>
      </c>
      <c r="AM7" s="59">
        <f t="shared" ref="AM7" si="15">+IF(P7=" ",0,P7)</f>
        <v>2</v>
      </c>
    </row>
    <row r="8" spans="1:39" x14ac:dyDescent="0.2">
      <c r="A8" s="73" t="s">
        <v>114</v>
      </c>
      <c r="B8" s="157">
        <v>0</v>
      </c>
      <c r="C8" s="157">
        <v>1</v>
      </c>
      <c r="D8" s="157">
        <v>11</v>
      </c>
      <c r="E8" s="157">
        <v>49</v>
      </c>
      <c r="F8" s="157">
        <v>0</v>
      </c>
      <c r="G8" s="157">
        <v>12</v>
      </c>
      <c r="H8" s="157">
        <v>29</v>
      </c>
      <c r="I8" s="157">
        <v>3</v>
      </c>
      <c r="J8" s="157">
        <v>18</v>
      </c>
      <c r="K8" s="157">
        <v>1</v>
      </c>
      <c r="L8" s="157">
        <v>33</v>
      </c>
      <c r="M8" s="157">
        <v>1</v>
      </c>
      <c r="N8" s="157">
        <v>0</v>
      </c>
      <c r="O8" s="157">
        <v>6</v>
      </c>
      <c r="P8" s="157">
        <v>4</v>
      </c>
      <c r="Q8" s="190">
        <f>SUM(B8:P8)</f>
        <v>168</v>
      </c>
      <c r="T8" s="64" t="s">
        <v>114</v>
      </c>
      <c r="U8" s="59">
        <v>168</v>
      </c>
      <c r="V8" s="159">
        <f t="shared" si="0"/>
        <v>0.16766467065868262</v>
      </c>
      <c r="Y8" s="59">
        <f t="shared" ref="Y8:Y12" si="16">+IF(B8=" ",0,B8)</f>
        <v>0</v>
      </c>
      <c r="Z8" s="59">
        <f t="shared" ref="Z8:Z12" si="17">+IF(C8=" ",0,C8)</f>
        <v>1</v>
      </c>
      <c r="AA8" s="59">
        <f t="shared" ref="AA8:AA12" si="18">+IF(D8=" ",0,D8)</f>
        <v>11</v>
      </c>
      <c r="AB8" s="59">
        <f t="shared" ref="AB8:AB12" si="19">+IF(E8=" ",0,E8)</f>
        <v>49</v>
      </c>
      <c r="AC8" s="59">
        <f t="shared" ref="AC8:AC12" si="20">+IF(F8=" ",0,F8)</f>
        <v>0</v>
      </c>
      <c r="AD8" s="59">
        <f t="shared" ref="AD8:AD12" si="21">+IF(G8=" ",0,G8)</f>
        <v>12</v>
      </c>
      <c r="AE8" s="59">
        <f t="shared" ref="AE8:AE12" si="22">+IF(H8=" ",0,H8)</f>
        <v>29</v>
      </c>
      <c r="AF8" s="59">
        <f t="shared" ref="AF8:AF12" si="23">+IF(I8=" ",0,I8)</f>
        <v>3</v>
      </c>
      <c r="AG8" s="59">
        <f t="shared" ref="AG8:AG12" si="24">+IF(J8=" ",0,J8)</f>
        <v>18</v>
      </c>
      <c r="AH8" s="59">
        <f t="shared" ref="AH8:AH12" si="25">+IF(K8=" ",0,K8)</f>
        <v>1</v>
      </c>
      <c r="AI8" s="59">
        <f t="shared" ref="AI8:AI12" si="26">+IF(L8=" ",0,L8)</f>
        <v>33</v>
      </c>
      <c r="AJ8" s="59">
        <f t="shared" ref="AJ8:AJ12" si="27">+IF(M8=" ",0,M8)</f>
        <v>1</v>
      </c>
      <c r="AK8" s="59">
        <f t="shared" ref="AK8:AK12" si="28">+IF(N8=" ",0,N8)</f>
        <v>0</v>
      </c>
      <c r="AL8" s="59">
        <f t="shared" ref="AL8:AL12" si="29">+IF(O8=" ",0,O8)</f>
        <v>6</v>
      </c>
      <c r="AM8" s="59">
        <f t="shared" ref="AM8:AM12" si="30">+IF(P8=" ",0,P8)</f>
        <v>4</v>
      </c>
    </row>
    <row r="9" spans="1:39" x14ac:dyDescent="0.2">
      <c r="A9" s="72" t="s">
        <v>283</v>
      </c>
      <c r="B9" s="158">
        <v>0</v>
      </c>
      <c r="C9" s="158">
        <v>0</v>
      </c>
      <c r="D9" s="158">
        <v>0</v>
      </c>
      <c r="E9" s="158">
        <v>1</v>
      </c>
      <c r="F9" s="158">
        <v>0</v>
      </c>
      <c r="G9" s="158">
        <v>0</v>
      </c>
      <c r="H9" s="158">
        <v>1</v>
      </c>
      <c r="I9" s="158">
        <v>0</v>
      </c>
      <c r="J9" s="158">
        <v>1</v>
      </c>
      <c r="K9" s="158">
        <v>0</v>
      </c>
      <c r="L9" s="158">
        <v>6</v>
      </c>
      <c r="M9" s="158">
        <v>1</v>
      </c>
      <c r="N9" s="158">
        <v>0</v>
      </c>
      <c r="O9" s="158">
        <v>0</v>
      </c>
      <c r="P9" s="158">
        <v>1</v>
      </c>
      <c r="Q9" s="191">
        <f>SUM(B9:P9)</f>
        <v>11</v>
      </c>
      <c r="T9" s="64" t="s">
        <v>211</v>
      </c>
      <c r="U9" s="59">
        <v>124</v>
      </c>
      <c r="V9" s="159">
        <f t="shared" si="0"/>
        <v>0.12375249500998003</v>
      </c>
      <c r="Y9" s="59">
        <f t="shared" si="16"/>
        <v>0</v>
      </c>
      <c r="Z9" s="59">
        <f t="shared" si="17"/>
        <v>0</v>
      </c>
      <c r="AA9" s="59">
        <f t="shared" si="18"/>
        <v>0</v>
      </c>
      <c r="AB9" s="59">
        <f t="shared" si="19"/>
        <v>1</v>
      </c>
      <c r="AC9" s="59">
        <f t="shared" si="20"/>
        <v>0</v>
      </c>
      <c r="AD9" s="59">
        <f t="shared" si="21"/>
        <v>0</v>
      </c>
      <c r="AE9" s="59">
        <f t="shared" si="22"/>
        <v>1</v>
      </c>
      <c r="AF9" s="59">
        <f t="shared" si="23"/>
        <v>0</v>
      </c>
      <c r="AG9" s="59">
        <f t="shared" si="24"/>
        <v>1</v>
      </c>
      <c r="AH9" s="59">
        <f t="shared" si="25"/>
        <v>0</v>
      </c>
      <c r="AI9" s="59">
        <f t="shared" si="26"/>
        <v>6</v>
      </c>
      <c r="AJ9" s="59">
        <f t="shared" si="27"/>
        <v>1</v>
      </c>
      <c r="AK9" s="59">
        <f t="shared" si="28"/>
        <v>0</v>
      </c>
      <c r="AL9" s="59">
        <f t="shared" si="29"/>
        <v>0</v>
      </c>
      <c r="AM9" s="59">
        <f t="shared" si="30"/>
        <v>1</v>
      </c>
    </row>
    <row r="10" spans="1:39" x14ac:dyDescent="0.2">
      <c r="A10" s="73" t="s">
        <v>284</v>
      </c>
      <c r="B10" s="157">
        <v>3</v>
      </c>
      <c r="C10" s="157">
        <v>1</v>
      </c>
      <c r="D10" s="157">
        <v>5</v>
      </c>
      <c r="E10" s="157">
        <v>60</v>
      </c>
      <c r="F10" s="157">
        <v>0</v>
      </c>
      <c r="G10" s="157">
        <v>45</v>
      </c>
      <c r="H10" s="157">
        <v>16</v>
      </c>
      <c r="I10" s="157">
        <v>1</v>
      </c>
      <c r="J10" s="157">
        <v>13</v>
      </c>
      <c r="K10" s="157">
        <v>0</v>
      </c>
      <c r="L10" s="157">
        <v>40</v>
      </c>
      <c r="M10" s="157">
        <v>10</v>
      </c>
      <c r="N10" s="157">
        <v>0</v>
      </c>
      <c r="O10" s="157">
        <v>2</v>
      </c>
      <c r="P10" s="157">
        <v>12</v>
      </c>
      <c r="Q10" s="190">
        <f t="shared" ref="Q10:Q11" si="31">SUM(B10:P10)</f>
        <v>208</v>
      </c>
      <c r="T10" s="64" t="s">
        <v>285</v>
      </c>
      <c r="U10" s="59">
        <v>104</v>
      </c>
      <c r="V10" s="159">
        <f t="shared" si="0"/>
        <v>0.10379241516966067</v>
      </c>
      <c r="Y10" s="59">
        <f t="shared" si="16"/>
        <v>3</v>
      </c>
      <c r="Z10" s="59">
        <f t="shared" si="17"/>
        <v>1</v>
      </c>
      <c r="AA10" s="59">
        <f t="shared" si="18"/>
        <v>5</v>
      </c>
      <c r="AB10" s="59">
        <f t="shared" si="19"/>
        <v>60</v>
      </c>
      <c r="AC10" s="59">
        <f t="shared" si="20"/>
        <v>0</v>
      </c>
      <c r="AD10" s="59">
        <f t="shared" si="21"/>
        <v>45</v>
      </c>
      <c r="AE10" s="59">
        <f t="shared" si="22"/>
        <v>16</v>
      </c>
      <c r="AF10" s="59">
        <f t="shared" si="23"/>
        <v>1</v>
      </c>
      <c r="AG10" s="59">
        <f t="shared" si="24"/>
        <v>13</v>
      </c>
      <c r="AH10" s="59">
        <f t="shared" si="25"/>
        <v>0</v>
      </c>
      <c r="AI10" s="59">
        <f t="shared" si="26"/>
        <v>40</v>
      </c>
      <c r="AJ10" s="59">
        <f t="shared" si="27"/>
        <v>10</v>
      </c>
      <c r="AK10" s="59">
        <f t="shared" si="28"/>
        <v>0</v>
      </c>
      <c r="AL10" s="59">
        <f t="shared" si="29"/>
        <v>2</v>
      </c>
      <c r="AM10" s="59">
        <f t="shared" si="30"/>
        <v>12</v>
      </c>
    </row>
    <row r="11" spans="1:39" x14ac:dyDescent="0.2">
      <c r="A11" s="72" t="s">
        <v>285</v>
      </c>
      <c r="B11" s="158">
        <v>0</v>
      </c>
      <c r="C11" s="158">
        <v>1</v>
      </c>
      <c r="D11" s="158">
        <v>2</v>
      </c>
      <c r="E11" s="158">
        <v>8</v>
      </c>
      <c r="F11" s="158">
        <v>0</v>
      </c>
      <c r="G11" s="158">
        <v>24</v>
      </c>
      <c r="H11" s="158">
        <v>5</v>
      </c>
      <c r="I11" s="158">
        <v>1</v>
      </c>
      <c r="J11" s="158">
        <v>18</v>
      </c>
      <c r="K11" s="158">
        <v>0</v>
      </c>
      <c r="L11" s="158">
        <v>25</v>
      </c>
      <c r="M11" s="158">
        <v>9</v>
      </c>
      <c r="N11" s="158">
        <v>0</v>
      </c>
      <c r="O11" s="158">
        <v>3</v>
      </c>
      <c r="P11" s="158">
        <v>8</v>
      </c>
      <c r="Q11" s="191">
        <f t="shared" si="31"/>
        <v>104</v>
      </c>
      <c r="T11" s="64" t="s">
        <v>289</v>
      </c>
      <c r="U11" s="59">
        <v>42</v>
      </c>
      <c r="V11" s="159">
        <f t="shared" si="0"/>
        <v>4.1916167664670656E-2</v>
      </c>
      <c r="Y11" s="59">
        <f t="shared" si="16"/>
        <v>0</v>
      </c>
      <c r="Z11" s="59">
        <f t="shared" si="17"/>
        <v>1</v>
      </c>
      <c r="AA11" s="59">
        <f t="shared" si="18"/>
        <v>2</v>
      </c>
      <c r="AB11" s="59">
        <f t="shared" si="19"/>
        <v>8</v>
      </c>
      <c r="AC11" s="59">
        <f t="shared" si="20"/>
        <v>0</v>
      </c>
      <c r="AD11" s="59">
        <f t="shared" si="21"/>
        <v>24</v>
      </c>
      <c r="AE11" s="59">
        <f t="shared" si="22"/>
        <v>5</v>
      </c>
      <c r="AF11" s="59">
        <f t="shared" si="23"/>
        <v>1</v>
      </c>
      <c r="AG11" s="59">
        <f t="shared" si="24"/>
        <v>18</v>
      </c>
      <c r="AH11" s="59">
        <f t="shared" si="25"/>
        <v>0</v>
      </c>
      <c r="AI11" s="59">
        <f t="shared" si="26"/>
        <v>25</v>
      </c>
      <c r="AJ11" s="59">
        <f t="shared" si="27"/>
        <v>9</v>
      </c>
      <c r="AK11" s="59">
        <f t="shared" si="28"/>
        <v>0</v>
      </c>
      <c r="AL11" s="59">
        <f t="shared" si="29"/>
        <v>3</v>
      </c>
      <c r="AM11" s="59">
        <f t="shared" si="30"/>
        <v>8</v>
      </c>
    </row>
    <row r="12" spans="1:39" x14ac:dyDescent="0.2">
      <c r="A12" s="73" t="s">
        <v>286</v>
      </c>
      <c r="B12" s="157">
        <v>3</v>
      </c>
      <c r="C12" s="157">
        <v>1</v>
      </c>
      <c r="D12" s="157">
        <v>5</v>
      </c>
      <c r="E12" s="157">
        <v>47</v>
      </c>
      <c r="F12" s="157">
        <v>1</v>
      </c>
      <c r="G12" s="157">
        <v>32</v>
      </c>
      <c r="H12" s="157">
        <v>22</v>
      </c>
      <c r="I12" s="157">
        <v>10</v>
      </c>
      <c r="J12" s="157">
        <v>33</v>
      </c>
      <c r="K12" s="157">
        <v>1</v>
      </c>
      <c r="L12" s="157">
        <v>58</v>
      </c>
      <c r="M12" s="157">
        <v>32</v>
      </c>
      <c r="N12" s="157">
        <v>0</v>
      </c>
      <c r="O12" s="157">
        <v>11</v>
      </c>
      <c r="P12" s="157">
        <v>19</v>
      </c>
      <c r="Q12" s="190">
        <f>SUM(B12:P12)</f>
        <v>275</v>
      </c>
      <c r="T12" s="64" t="s">
        <v>222</v>
      </c>
      <c r="U12" s="59">
        <v>25</v>
      </c>
      <c r="V12" s="159">
        <f t="shared" si="0"/>
        <v>2.4950099800399202E-2</v>
      </c>
      <c r="Y12" s="59">
        <f t="shared" si="16"/>
        <v>3</v>
      </c>
      <c r="Z12" s="59">
        <f t="shared" si="17"/>
        <v>1</v>
      </c>
      <c r="AA12" s="59">
        <f t="shared" si="18"/>
        <v>5</v>
      </c>
      <c r="AB12" s="59">
        <f t="shared" si="19"/>
        <v>47</v>
      </c>
      <c r="AC12" s="59">
        <f t="shared" si="20"/>
        <v>1</v>
      </c>
      <c r="AD12" s="59">
        <f t="shared" si="21"/>
        <v>32</v>
      </c>
      <c r="AE12" s="59">
        <f t="shared" si="22"/>
        <v>22</v>
      </c>
      <c r="AF12" s="59">
        <f t="shared" si="23"/>
        <v>10</v>
      </c>
      <c r="AG12" s="59">
        <f t="shared" si="24"/>
        <v>33</v>
      </c>
      <c r="AH12" s="59">
        <f t="shared" si="25"/>
        <v>1</v>
      </c>
      <c r="AI12" s="59">
        <f t="shared" si="26"/>
        <v>58</v>
      </c>
      <c r="AJ12" s="59">
        <f t="shared" si="27"/>
        <v>32</v>
      </c>
      <c r="AK12" s="59">
        <f t="shared" si="28"/>
        <v>0</v>
      </c>
      <c r="AL12" s="59">
        <f t="shared" si="29"/>
        <v>11</v>
      </c>
      <c r="AM12" s="59">
        <f t="shared" si="30"/>
        <v>19</v>
      </c>
    </row>
    <row r="13" spans="1:39" x14ac:dyDescent="0.2">
      <c r="A13" s="72" t="s">
        <v>211</v>
      </c>
      <c r="B13" s="158">
        <v>0</v>
      </c>
      <c r="C13" s="158">
        <v>0</v>
      </c>
      <c r="D13" s="158">
        <v>0</v>
      </c>
      <c r="E13" s="158">
        <v>39</v>
      </c>
      <c r="F13" s="158">
        <v>0</v>
      </c>
      <c r="G13" s="158">
        <v>9</v>
      </c>
      <c r="H13" s="158">
        <v>18</v>
      </c>
      <c r="I13" s="158">
        <v>1</v>
      </c>
      <c r="J13" s="158">
        <v>15</v>
      </c>
      <c r="K13" s="158">
        <v>0</v>
      </c>
      <c r="L13" s="158">
        <v>28</v>
      </c>
      <c r="M13" s="158">
        <v>7</v>
      </c>
      <c r="N13" s="158">
        <v>0</v>
      </c>
      <c r="O13" s="158">
        <v>2</v>
      </c>
      <c r="P13" s="158">
        <v>5</v>
      </c>
      <c r="Q13" s="191">
        <f>SUM(B13:P13)</f>
        <v>124</v>
      </c>
      <c r="T13" s="64" t="s">
        <v>31</v>
      </c>
      <c r="U13" s="59">
        <v>1002</v>
      </c>
      <c r="V13" s="159">
        <f t="shared" si="0"/>
        <v>1</v>
      </c>
      <c r="Y13" s="59">
        <f t="shared" ref="Y13:Y30" si="32">+IF(B13=" ",0,B13)</f>
        <v>0</v>
      </c>
      <c r="Z13" s="59">
        <f t="shared" ref="Z13:Z30" si="33">+IF(C13=" ",0,C13)</f>
        <v>0</v>
      </c>
      <c r="AA13" s="59">
        <f t="shared" ref="AA13:AA30" si="34">+IF(D13=" ",0,D13)</f>
        <v>0</v>
      </c>
      <c r="AB13" s="59">
        <f t="shared" ref="AB13:AB30" si="35">+IF(E13=" ",0,E13)</f>
        <v>39</v>
      </c>
      <c r="AC13" s="59">
        <f t="shared" ref="AC13:AC30" si="36">+IF(F13=" ",0,F13)</f>
        <v>0</v>
      </c>
      <c r="AD13" s="59">
        <f t="shared" ref="AD13:AD30" si="37">+IF(G13=" ",0,G13)</f>
        <v>9</v>
      </c>
      <c r="AE13" s="59">
        <f t="shared" ref="AE13:AE30" si="38">+IF(H13=" ",0,H13)</f>
        <v>18</v>
      </c>
      <c r="AF13" s="59">
        <f t="shared" ref="AF13:AF30" si="39">+IF(I13=" ",0,I13)</f>
        <v>1</v>
      </c>
      <c r="AG13" s="59">
        <f t="shared" ref="AG13:AG30" si="40">+IF(J13=" ",0,J13)</f>
        <v>15</v>
      </c>
      <c r="AH13" s="59">
        <f t="shared" ref="AH13:AH30" si="41">+IF(K13=" ",0,K13)</f>
        <v>0</v>
      </c>
      <c r="AI13" s="59">
        <f t="shared" ref="AI13:AI30" si="42">+IF(L13=" ",0,L13)</f>
        <v>28</v>
      </c>
      <c r="AJ13" s="59">
        <f t="shared" ref="AJ13:AJ30" si="43">+IF(M13=" ",0,M13)</f>
        <v>7</v>
      </c>
      <c r="AK13" s="59">
        <f t="shared" ref="AK13:AK30" si="44">+IF(N13=" ",0,N13)</f>
        <v>0</v>
      </c>
      <c r="AL13" s="59">
        <f t="shared" ref="AL13:AL30" si="45">+IF(O13=" ",0,O13)</f>
        <v>2</v>
      </c>
      <c r="AM13" s="59">
        <f t="shared" ref="AM13:AM30" si="46">+IF(P13=" ",0,P13)</f>
        <v>5</v>
      </c>
    </row>
    <row r="14" spans="1:39" x14ac:dyDescent="0.2">
      <c r="A14" s="73" t="s">
        <v>288</v>
      </c>
      <c r="B14" s="157">
        <v>0</v>
      </c>
      <c r="C14" s="157">
        <v>0</v>
      </c>
      <c r="D14" s="157">
        <v>2</v>
      </c>
      <c r="E14" s="157">
        <v>0</v>
      </c>
      <c r="F14" s="157">
        <v>0</v>
      </c>
      <c r="G14" s="157">
        <v>0</v>
      </c>
      <c r="H14" s="157">
        <v>1</v>
      </c>
      <c r="I14" s="157">
        <v>0</v>
      </c>
      <c r="J14" s="157">
        <v>1</v>
      </c>
      <c r="K14" s="157">
        <v>0</v>
      </c>
      <c r="L14" s="157">
        <v>0</v>
      </c>
      <c r="M14" s="157">
        <v>0</v>
      </c>
      <c r="N14" s="157">
        <v>0</v>
      </c>
      <c r="O14" s="157">
        <v>0</v>
      </c>
      <c r="P14" s="157">
        <v>0</v>
      </c>
      <c r="Q14" s="190">
        <f>SUM(B14:P14)</f>
        <v>4</v>
      </c>
      <c r="T14" s="64"/>
      <c r="U14" s="59">
        <f>SUM(U4:U13)</f>
        <v>2654</v>
      </c>
      <c r="V14" s="159"/>
      <c r="Y14" s="59">
        <f t="shared" si="32"/>
        <v>0</v>
      </c>
      <c r="Z14" s="59">
        <f t="shared" si="33"/>
        <v>0</v>
      </c>
      <c r="AA14" s="59">
        <f t="shared" si="34"/>
        <v>2</v>
      </c>
      <c r="AB14" s="59">
        <f t="shared" si="35"/>
        <v>0</v>
      </c>
      <c r="AC14" s="59">
        <f t="shared" si="36"/>
        <v>0</v>
      </c>
      <c r="AD14" s="59">
        <f t="shared" si="37"/>
        <v>0</v>
      </c>
      <c r="AE14" s="59">
        <f t="shared" si="38"/>
        <v>1</v>
      </c>
      <c r="AF14" s="59">
        <f t="shared" si="39"/>
        <v>0</v>
      </c>
      <c r="AG14" s="59">
        <f t="shared" si="40"/>
        <v>1</v>
      </c>
      <c r="AH14" s="59">
        <f t="shared" si="41"/>
        <v>0</v>
      </c>
      <c r="AI14" s="59">
        <f t="shared" si="42"/>
        <v>0</v>
      </c>
      <c r="AJ14" s="59">
        <f t="shared" si="43"/>
        <v>0</v>
      </c>
      <c r="AK14" s="59">
        <f t="shared" si="44"/>
        <v>0</v>
      </c>
      <c r="AL14" s="59">
        <f t="shared" si="45"/>
        <v>0</v>
      </c>
      <c r="AM14" s="59">
        <f t="shared" si="46"/>
        <v>0</v>
      </c>
    </row>
    <row r="15" spans="1:39" x14ac:dyDescent="0.2">
      <c r="A15" s="72" t="s">
        <v>221</v>
      </c>
      <c r="B15" s="158">
        <v>0</v>
      </c>
      <c r="C15" s="158">
        <v>0</v>
      </c>
      <c r="D15" s="158">
        <v>1</v>
      </c>
      <c r="E15" s="158">
        <v>6</v>
      </c>
      <c r="F15" s="158">
        <v>0</v>
      </c>
      <c r="G15" s="158">
        <v>0</v>
      </c>
      <c r="H15" s="158">
        <v>0</v>
      </c>
      <c r="I15" s="158">
        <v>1</v>
      </c>
      <c r="J15" s="158">
        <v>0</v>
      </c>
      <c r="K15" s="158">
        <v>0</v>
      </c>
      <c r="L15" s="158">
        <v>1</v>
      </c>
      <c r="M15" s="158">
        <v>0</v>
      </c>
      <c r="N15" s="158">
        <v>0</v>
      </c>
      <c r="O15" s="158">
        <v>0</v>
      </c>
      <c r="P15" s="158">
        <v>0</v>
      </c>
      <c r="Q15" s="191">
        <f>SUM(B15:P15)</f>
        <v>9</v>
      </c>
      <c r="T15" s="64"/>
      <c r="V15" s="159"/>
      <c r="Y15" s="59">
        <f t="shared" si="32"/>
        <v>0</v>
      </c>
      <c r="Z15" s="59">
        <f t="shared" si="33"/>
        <v>0</v>
      </c>
      <c r="AA15" s="59">
        <f t="shared" si="34"/>
        <v>1</v>
      </c>
      <c r="AB15" s="59">
        <f t="shared" si="35"/>
        <v>6</v>
      </c>
      <c r="AC15" s="59">
        <f t="shared" si="36"/>
        <v>0</v>
      </c>
      <c r="AD15" s="59">
        <f t="shared" si="37"/>
        <v>0</v>
      </c>
      <c r="AE15" s="59">
        <f t="shared" si="38"/>
        <v>0</v>
      </c>
      <c r="AF15" s="59">
        <f t="shared" si="39"/>
        <v>1</v>
      </c>
      <c r="AG15" s="59">
        <f t="shared" si="40"/>
        <v>0</v>
      </c>
      <c r="AH15" s="59">
        <f t="shared" si="41"/>
        <v>0</v>
      </c>
      <c r="AI15" s="59">
        <f t="shared" si="42"/>
        <v>1</v>
      </c>
      <c r="AJ15" s="59">
        <f t="shared" si="43"/>
        <v>0</v>
      </c>
      <c r="AK15" s="59">
        <f t="shared" si="44"/>
        <v>0</v>
      </c>
      <c r="AL15" s="59">
        <f t="shared" si="45"/>
        <v>0</v>
      </c>
      <c r="AM15" s="59">
        <f t="shared" si="46"/>
        <v>0</v>
      </c>
    </row>
    <row r="16" spans="1:39" x14ac:dyDescent="0.2">
      <c r="A16" s="73" t="s">
        <v>215</v>
      </c>
      <c r="B16" s="157">
        <v>0</v>
      </c>
      <c r="C16" s="157">
        <v>0</v>
      </c>
      <c r="D16" s="157">
        <v>0</v>
      </c>
      <c r="E16" s="157">
        <v>1</v>
      </c>
      <c r="F16" s="157">
        <v>0</v>
      </c>
      <c r="G16" s="157">
        <v>1</v>
      </c>
      <c r="H16" s="157">
        <v>0</v>
      </c>
      <c r="I16" s="157">
        <v>1</v>
      </c>
      <c r="J16" s="157">
        <v>0</v>
      </c>
      <c r="K16" s="157">
        <v>0</v>
      </c>
      <c r="L16" s="157">
        <v>2</v>
      </c>
      <c r="M16" s="157">
        <v>0</v>
      </c>
      <c r="N16" s="157">
        <v>0</v>
      </c>
      <c r="O16" s="157">
        <v>0</v>
      </c>
      <c r="P16" s="157">
        <v>0</v>
      </c>
      <c r="Q16" s="190">
        <f t="shared" ref="Q16:Q17" si="47">SUM(B16:P16)</f>
        <v>5</v>
      </c>
      <c r="T16" s="64"/>
      <c r="Y16" s="59">
        <f t="shared" si="32"/>
        <v>0</v>
      </c>
      <c r="Z16" s="59">
        <f t="shared" si="33"/>
        <v>0</v>
      </c>
      <c r="AA16" s="59">
        <f t="shared" si="34"/>
        <v>0</v>
      </c>
      <c r="AB16" s="59">
        <f t="shared" si="35"/>
        <v>1</v>
      </c>
      <c r="AC16" s="59">
        <f t="shared" si="36"/>
        <v>0</v>
      </c>
      <c r="AD16" s="59">
        <f t="shared" si="37"/>
        <v>1</v>
      </c>
      <c r="AE16" s="59">
        <f t="shared" si="38"/>
        <v>0</v>
      </c>
      <c r="AF16" s="59">
        <f t="shared" si="39"/>
        <v>1</v>
      </c>
      <c r="AG16" s="59">
        <f t="shared" si="40"/>
        <v>0</v>
      </c>
      <c r="AH16" s="59">
        <f t="shared" si="41"/>
        <v>0</v>
      </c>
      <c r="AI16" s="59">
        <f t="shared" si="42"/>
        <v>2</v>
      </c>
      <c r="AJ16" s="59">
        <f t="shared" si="43"/>
        <v>0</v>
      </c>
      <c r="AK16" s="59">
        <f t="shared" si="44"/>
        <v>0</v>
      </c>
      <c r="AL16" s="59">
        <f t="shared" si="45"/>
        <v>0</v>
      </c>
      <c r="AM16" s="59">
        <f t="shared" si="46"/>
        <v>0</v>
      </c>
    </row>
    <row r="17" spans="1:39" x14ac:dyDescent="0.2">
      <c r="A17" s="72" t="s">
        <v>273</v>
      </c>
      <c r="B17" s="158">
        <v>0</v>
      </c>
      <c r="C17" s="158">
        <v>0</v>
      </c>
      <c r="D17" s="158">
        <v>0</v>
      </c>
      <c r="E17" s="158">
        <v>4</v>
      </c>
      <c r="F17" s="158">
        <v>0</v>
      </c>
      <c r="G17" s="158">
        <v>1</v>
      </c>
      <c r="H17" s="158">
        <v>2</v>
      </c>
      <c r="I17" s="158">
        <v>1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  <c r="P17" s="158">
        <v>1</v>
      </c>
      <c r="Q17" s="191">
        <f t="shared" si="47"/>
        <v>9</v>
      </c>
      <c r="T17" s="64"/>
      <c r="Y17" s="59">
        <f t="shared" si="32"/>
        <v>0</v>
      </c>
      <c r="Z17" s="59">
        <f t="shared" si="33"/>
        <v>0</v>
      </c>
      <c r="AA17" s="59">
        <f t="shared" si="34"/>
        <v>0</v>
      </c>
      <c r="AB17" s="59">
        <f t="shared" si="35"/>
        <v>4</v>
      </c>
      <c r="AC17" s="59">
        <f t="shared" si="36"/>
        <v>0</v>
      </c>
      <c r="AD17" s="59">
        <f t="shared" si="37"/>
        <v>1</v>
      </c>
      <c r="AE17" s="59">
        <f t="shared" si="38"/>
        <v>2</v>
      </c>
      <c r="AF17" s="59">
        <f t="shared" si="39"/>
        <v>1</v>
      </c>
      <c r="AG17" s="59">
        <f t="shared" si="40"/>
        <v>0</v>
      </c>
      <c r="AH17" s="59">
        <f t="shared" si="41"/>
        <v>0</v>
      </c>
      <c r="AI17" s="59">
        <f t="shared" si="42"/>
        <v>0</v>
      </c>
      <c r="AJ17" s="59">
        <f t="shared" si="43"/>
        <v>0</v>
      </c>
      <c r="AK17" s="59">
        <f t="shared" si="44"/>
        <v>0</v>
      </c>
      <c r="AL17" s="59">
        <f t="shared" si="45"/>
        <v>0</v>
      </c>
      <c r="AM17" s="59">
        <f t="shared" si="46"/>
        <v>1</v>
      </c>
    </row>
    <row r="18" spans="1:39" ht="18" x14ac:dyDescent="0.2">
      <c r="A18" s="73" t="s">
        <v>212</v>
      </c>
      <c r="B18" s="157">
        <v>0</v>
      </c>
      <c r="C18" s="157">
        <v>0</v>
      </c>
      <c r="D18" s="157">
        <v>1</v>
      </c>
      <c r="E18" s="157">
        <v>5</v>
      </c>
      <c r="F18" s="157">
        <v>0</v>
      </c>
      <c r="G18" s="157">
        <v>0</v>
      </c>
      <c r="H18" s="157">
        <v>2</v>
      </c>
      <c r="I18" s="157">
        <v>5</v>
      </c>
      <c r="J18" s="157">
        <v>0</v>
      </c>
      <c r="K18" s="157">
        <v>0</v>
      </c>
      <c r="L18" s="157">
        <v>4</v>
      </c>
      <c r="M18" s="157">
        <v>0</v>
      </c>
      <c r="N18" s="157">
        <v>0</v>
      </c>
      <c r="O18" s="157">
        <v>0</v>
      </c>
      <c r="P18" s="157">
        <v>0</v>
      </c>
      <c r="Q18" s="190">
        <f t="shared" ref="Q18:Q30" si="48">SUM(B18:P18)</f>
        <v>17</v>
      </c>
      <c r="T18" s="64"/>
      <c r="Y18" s="59">
        <f t="shared" si="32"/>
        <v>0</v>
      </c>
      <c r="Z18" s="59">
        <f t="shared" si="33"/>
        <v>0</v>
      </c>
      <c r="AA18" s="59">
        <f t="shared" si="34"/>
        <v>1</v>
      </c>
      <c r="AB18" s="59">
        <f t="shared" si="35"/>
        <v>5</v>
      </c>
      <c r="AC18" s="59">
        <f t="shared" si="36"/>
        <v>0</v>
      </c>
      <c r="AD18" s="59">
        <f t="shared" si="37"/>
        <v>0</v>
      </c>
      <c r="AE18" s="59">
        <f t="shared" si="38"/>
        <v>2</v>
      </c>
      <c r="AF18" s="59">
        <f t="shared" si="39"/>
        <v>5</v>
      </c>
      <c r="AG18" s="59">
        <f t="shared" si="40"/>
        <v>0</v>
      </c>
      <c r="AH18" s="59">
        <f t="shared" si="41"/>
        <v>0</v>
      </c>
      <c r="AI18" s="59">
        <f t="shared" si="42"/>
        <v>4</v>
      </c>
      <c r="AJ18" s="59">
        <f t="shared" si="43"/>
        <v>0</v>
      </c>
      <c r="AK18" s="59">
        <f t="shared" si="44"/>
        <v>0</v>
      </c>
      <c r="AL18" s="59">
        <f t="shared" si="45"/>
        <v>0</v>
      </c>
      <c r="AM18" s="59">
        <f t="shared" si="46"/>
        <v>0</v>
      </c>
    </row>
    <row r="19" spans="1:39" x14ac:dyDescent="0.2">
      <c r="A19" s="72" t="s">
        <v>289</v>
      </c>
      <c r="B19" s="158">
        <v>1</v>
      </c>
      <c r="C19" s="158">
        <v>0</v>
      </c>
      <c r="D19" s="158">
        <v>1</v>
      </c>
      <c r="E19" s="158">
        <v>15</v>
      </c>
      <c r="F19" s="158">
        <v>0</v>
      </c>
      <c r="G19" s="158">
        <v>5</v>
      </c>
      <c r="H19" s="158">
        <v>1</v>
      </c>
      <c r="I19" s="158">
        <v>1</v>
      </c>
      <c r="J19" s="158">
        <v>4</v>
      </c>
      <c r="K19" s="158">
        <v>0</v>
      </c>
      <c r="L19" s="158">
        <v>10</v>
      </c>
      <c r="M19" s="158">
        <v>1</v>
      </c>
      <c r="N19" s="158">
        <v>0</v>
      </c>
      <c r="O19" s="158">
        <v>2</v>
      </c>
      <c r="P19" s="158">
        <v>1</v>
      </c>
      <c r="Q19" s="191">
        <f t="shared" si="48"/>
        <v>42</v>
      </c>
      <c r="T19" s="64"/>
      <c r="V19" s="159"/>
      <c r="Y19" s="59">
        <f t="shared" si="32"/>
        <v>1</v>
      </c>
      <c r="Z19" s="59">
        <f t="shared" si="33"/>
        <v>0</v>
      </c>
      <c r="AA19" s="59">
        <f t="shared" si="34"/>
        <v>1</v>
      </c>
      <c r="AB19" s="59">
        <f t="shared" si="35"/>
        <v>15</v>
      </c>
      <c r="AC19" s="59">
        <f t="shared" si="36"/>
        <v>0</v>
      </c>
      <c r="AD19" s="59">
        <f t="shared" si="37"/>
        <v>5</v>
      </c>
      <c r="AE19" s="59">
        <f t="shared" si="38"/>
        <v>1</v>
      </c>
      <c r="AF19" s="59">
        <f t="shared" si="39"/>
        <v>1</v>
      </c>
      <c r="AG19" s="59">
        <f t="shared" si="40"/>
        <v>4</v>
      </c>
      <c r="AH19" s="59">
        <f t="shared" si="41"/>
        <v>0</v>
      </c>
      <c r="AI19" s="59">
        <f t="shared" si="42"/>
        <v>10</v>
      </c>
      <c r="AJ19" s="59">
        <f t="shared" si="43"/>
        <v>1</v>
      </c>
      <c r="AK19" s="59">
        <f t="shared" si="44"/>
        <v>0</v>
      </c>
      <c r="AL19" s="59">
        <f t="shared" si="45"/>
        <v>2</v>
      </c>
      <c r="AM19" s="59">
        <f t="shared" si="46"/>
        <v>1</v>
      </c>
    </row>
    <row r="20" spans="1:39" ht="18" x14ac:dyDescent="0.2">
      <c r="A20" s="73" t="s">
        <v>316</v>
      </c>
      <c r="B20" s="157">
        <v>0</v>
      </c>
      <c r="C20" s="157">
        <v>0</v>
      </c>
      <c r="D20" s="157">
        <v>0</v>
      </c>
      <c r="E20" s="157">
        <v>1</v>
      </c>
      <c r="F20" s="157">
        <v>0</v>
      </c>
      <c r="G20" s="157">
        <v>0</v>
      </c>
      <c r="H20" s="157">
        <v>0</v>
      </c>
      <c r="I20" s="157">
        <v>0</v>
      </c>
      <c r="J20" s="157">
        <v>0</v>
      </c>
      <c r="K20" s="157">
        <v>0</v>
      </c>
      <c r="L20" s="157">
        <v>0</v>
      </c>
      <c r="M20" s="157">
        <v>0</v>
      </c>
      <c r="N20" s="157">
        <v>0</v>
      </c>
      <c r="O20" s="157">
        <v>0</v>
      </c>
      <c r="P20" s="157">
        <v>0</v>
      </c>
      <c r="Q20" s="190">
        <f t="shared" si="48"/>
        <v>1</v>
      </c>
      <c r="T20" s="64"/>
      <c r="Y20" s="59">
        <f t="shared" si="32"/>
        <v>0</v>
      </c>
      <c r="Z20" s="59">
        <f t="shared" si="33"/>
        <v>0</v>
      </c>
      <c r="AA20" s="59">
        <f t="shared" si="34"/>
        <v>0</v>
      </c>
      <c r="AB20" s="59">
        <f t="shared" si="35"/>
        <v>1</v>
      </c>
      <c r="AC20" s="59">
        <f t="shared" si="36"/>
        <v>0</v>
      </c>
      <c r="AD20" s="59">
        <f t="shared" si="37"/>
        <v>0</v>
      </c>
      <c r="AE20" s="59">
        <f t="shared" si="38"/>
        <v>0</v>
      </c>
      <c r="AF20" s="59">
        <f t="shared" si="39"/>
        <v>0</v>
      </c>
      <c r="AG20" s="59">
        <f t="shared" si="40"/>
        <v>0</v>
      </c>
      <c r="AH20" s="59">
        <f t="shared" si="41"/>
        <v>0</v>
      </c>
      <c r="AI20" s="59">
        <f t="shared" si="42"/>
        <v>0</v>
      </c>
      <c r="AJ20" s="59">
        <f t="shared" si="43"/>
        <v>0</v>
      </c>
      <c r="AK20" s="59">
        <f t="shared" si="44"/>
        <v>0</v>
      </c>
      <c r="AL20" s="59">
        <f t="shared" si="45"/>
        <v>0</v>
      </c>
      <c r="AM20" s="59">
        <f t="shared" si="46"/>
        <v>0</v>
      </c>
    </row>
    <row r="21" spans="1:39" ht="18" x14ac:dyDescent="0.2">
      <c r="A21" s="72" t="s">
        <v>275</v>
      </c>
      <c r="B21" s="158">
        <v>5</v>
      </c>
      <c r="C21" s="158">
        <v>0</v>
      </c>
      <c r="D21" s="158">
        <v>6</v>
      </c>
      <c r="E21" s="158">
        <v>83</v>
      </c>
      <c r="F21" s="158">
        <v>1</v>
      </c>
      <c r="G21" s="158">
        <v>46</v>
      </c>
      <c r="H21" s="158">
        <v>44</v>
      </c>
      <c r="I21" s="158">
        <v>4</v>
      </c>
      <c r="J21" s="158">
        <v>51</v>
      </c>
      <c r="K21" s="158">
        <v>0</v>
      </c>
      <c r="L21" s="158">
        <v>46</v>
      </c>
      <c r="M21" s="158">
        <v>23</v>
      </c>
      <c r="N21" s="158">
        <v>0</v>
      </c>
      <c r="O21" s="158">
        <v>9</v>
      </c>
      <c r="P21" s="158">
        <v>22</v>
      </c>
      <c r="Q21" s="191">
        <f t="shared" ref="Q21:Q24" si="49">SUM(B21:P21)</f>
        <v>340</v>
      </c>
      <c r="T21" s="64"/>
      <c r="Y21" s="59">
        <f t="shared" ref="Y21:Y24" si="50">+IF(B21=" ",0,B21)</f>
        <v>5</v>
      </c>
      <c r="Z21" s="59">
        <f t="shared" ref="Z21:Z24" si="51">+IF(C21=" ",0,C21)</f>
        <v>0</v>
      </c>
      <c r="AA21" s="59">
        <f t="shared" ref="AA21:AA24" si="52">+IF(D21=" ",0,D21)</f>
        <v>6</v>
      </c>
      <c r="AB21" s="59">
        <f t="shared" ref="AB21:AB24" si="53">+IF(E21=" ",0,E21)</f>
        <v>83</v>
      </c>
      <c r="AC21" s="59">
        <f t="shared" ref="AC21:AC24" si="54">+IF(F21=" ",0,F21)</f>
        <v>1</v>
      </c>
      <c r="AD21" s="59">
        <f t="shared" ref="AD21:AD24" si="55">+IF(G21=" ",0,G21)</f>
        <v>46</v>
      </c>
      <c r="AE21" s="59">
        <f t="shared" ref="AE21:AE24" si="56">+IF(H21=" ",0,H21)</f>
        <v>44</v>
      </c>
      <c r="AF21" s="59">
        <f t="shared" ref="AF21:AF24" si="57">+IF(I21=" ",0,I21)</f>
        <v>4</v>
      </c>
      <c r="AG21" s="59">
        <f t="shared" ref="AG21:AG24" si="58">+IF(J21=" ",0,J21)</f>
        <v>51</v>
      </c>
      <c r="AH21" s="59">
        <f t="shared" ref="AH21:AH24" si="59">+IF(K21=" ",0,K21)</f>
        <v>0</v>
      </c>
      <c r="AI21" s="59">
        <f t="shared" ref="AI21:AI24" si="60">+IF(L21=" ",0,L21)</f>
        <v>46</v>
      </c>
      <c r="AJ21" s="59">
        <f t="shared" ref="AJ21:AJ24" si="61">+IF(M21=" ",0,M21)</f>
        <v>23</v>
      </c>
      <c r="AK21" s="59">
        <f t="shared" ref="AK21:AK24" si="62">+IF(N21=" ",0,N21)</f>
        <v>0</v>
      </c>
      <c r="AL21" s="59">
        <f t="shared" ref="AL21:AL24" si="63">+IF(O21=" ",0,O21)</f>
        <v>9</v>
      </c>
      <c r="AM21" s="59">
        <f t="shared" ref="AM21:AM24" si="64">+IF(P21=" ",0,P21)</f>
        <v>22</v>
      </c>
    </row>
    <row r="22" spans="1:39" x14ac:dyDescent="0.2">
      <c r="A22" s="73" t="s">
        <v>317</v>
      </c>
      <c r="B22" s="157">
        <v>0</v>
      </c>
      <c r="C22" s="157">
        <v>0</v>
      </c>
      <c r="D22" s="157">
        <v>0</v>
      </c>
      <c r="E22" s="157">
        <v>3</v>
      </c>
      <c r="F22" s="157">
        <v>0</v>
      </c>
      <c r="G22" s="157">
        <v>0</v>
      </c>
      <c r="H22" s="157">
        <v>0</v>
      </c>
      <c r="I22" s="157">
        <v>0</v>
      </c>
      <c r="J22" s="157">
        <v>3</v>
      </c>
      <c r="K22" s="157">
        <v>0</v>
      </c>
      <c r="L22" s="157">
        <v>0</v>
      </c>
      <c r="M22" s="157">
        <v>0</v>
      </c>
      <c r="N22" s="157">
        <v>0</v>
      </c>
      <c r="O22" s="157">
        <v>0</v>
      </c>
      <c r="P22" s="157">
        <v>1</v>
      </c>
      <c r="Q22" s="190">
        <f t="shared" si="49"/>
        <v>7</v>
      </c>
      <c r="T22" s="64"/>
      <c r="Y22" s="59">
        <f t="shared" si="50"/>
        <v>0</v>
      </c>
      <c r="Z22" s="59">
        <f t="shared" si="51"/>
        <v>0</v>
      </c>
      <c r="AA22" s="59">
        <f t="shared" si="52"/>
        <v>0</v>
      </c>
      <c r="AB22" s="59">
        <f t="shared" si="53"/>
        <v>3</v>
      </c>
      <c r="AC22" s="59">
        <f t="shared" si="54"/>
        <v>0</v>
      </c>
      <c r="AD22" s="59">
        <f t="shared" si="55"/>
        <v>0</v>
      </c>
      <c r="AE22" s="59">
        <f t="shared" si="56"/>
        <v>0</v>
      </c>
      <c r="AF22" s="59">
        <f t="shared" si="57"/>
        <v>0</v>
      </c>
      <c r="AG22" s="59">
        <f t="shared" si="58"/>
        <v>3</v>
      </c>
      <c r="AH22" s="59">
        <f t="shared" si="59"/>
        <v>0</v>
      </c>
      <c r="AI22" s="59">
        <f t="shared" si="60"/>
        <v>0</v>
      </c>
      <c r="AJ22" s="59">
        <f t="shared" si="61"/>
        <v>0</v>
      </c>
      <c r="AK22" s="59">
        <f t="shared" si="62"/>
        <v>0</v>
      </c>
      <c r="AL22" s="59">
        <f t="shared" si="63"/>
        <v>0</v>
      </c>
      <c r="AM22" s="59">
        <f t="shared" si="64"/>
        <v>1</v>
      </c>
    </row>
    <row r="23" spans="1:39" x14ac:dyDescent="0.2">
      <c r="A23" s="72" t="s">
        <v>290</v>
      </c>
      <c r="B23" s="158">
        <v>0</v>
      </c>
      <c r="C23" s="158">
        <v>0</v>
      </c>
      <c r="D23" s="158">
        <v>0</v>
      </c>
      <c r="E23" s="158">
        <v>3</v>
      </c>
      <c r="F23" s="158">
        <v>0</v>
      </c>
      <c r="G23" s="158">
        <v>1</v>
      </c>
      <c r="H23" s="158">
        <v>1</v>
      </c>
      <c r="I23" s="158">
        <v>0</v>
      </c>
      <c r="J23" s="158">
        <v>0</v>
      </c>
      <c r="K23" s="158">
        <v>0</v>
      </c>
      <c r="L23" s="158">
        <v>4</v>
      </c>
      <c r="M23" s="158">
        <v>1</v>
      </c>
      <c r="N23" s="158">
        <v>0</v>
      </c>
      <c r="O23" s="158">
        <v>0</v>
      </c>
      <c r="P23" s="158">
        <v>2</v>
      </c>
      <c r="Q23" s="191">
        <f t="shared" si="49"/>
        <v>12</v>
      </c>
      <c r="T23" s="64"/>
      <c r="V23" s="159"/>
      <c r="Y23" s="59">
        <f t="shared" si="50"/>
        <v>0</v>
      </c>
      <c r="Z23" s="59">
        <f t="shared" si="51"/>
        <v>0</v>
      </c>
      <c r="AA23" s="59">
        <f t="shared" si="52"/>
        <v>0</v>
      </c>
      <c r="AB23" s="59">
        <f t="shared" si="53"/>
        <v>3</v>
      </c>
      <c r="AC23" s="59">
        <f t="shared" si="54"/>
        <v>0</v>
      </c>
      <c r="AD23" s="59">
        <f t="shared" si="55"/>
        <v>1</v>
      </c>
      <c r="AE23" s="59">
        <f t="shared" si="56"/>
        <v>1</v>
      </c>
      <c r="AF23" s="59">
        <f t="shared" si="57"/>
        <v>0</v>
      </c>
      <c r="AG23" s="59">
        <f t="shared" si="58"/>
        <v>0</v>
      </c>
      <c r="AH23" s="59">
        <f t="shared" si="59"/>
        <v>0</v>
      </c>
      <c r="AI23" s="59">
        <f t="shared" si="60"/>
        <v>4</v>
      </c>
      <c r="AJ23" s="59">
        <f t="shared" si="61"/>
        <v>1</v>
      </c>
      <c r="AK23" s="59">
        <f t="shared" si="62"/>
        <v>0</v>
      </c>
      <c r="AL23" s="59">
        <f t="shared" si="63"/>
        <v>0</v>
      </c>
      <c r="AM23" s="59">
        <f t="shared" si="64"/>
        <v>2</v>
      </c>
    </row>
    <row r="24" spans="1:39" ht="18" x14ac:dyDescent="0.2">
      <c r="A24" s="73" t="s">
        <v>332</v>
      </c>
      <c r="B24" s="157">
        <v>0</v>
      </c>
      <c r="C24" s="157">
        <v>0</v>
      </c>
      <c r="D24" s="157">
        <v>0</v>
      </c>
      <c r="E24" s="157">
        <v>1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7">
        <v>0</v>
      </c>
      <c r="L24" s="157">
        <v>0</v>
      </c>
      <c r="M24" s="157">
        <v>0</v>
      </c>
      <c r="N24" s="157">
        <v>0</v>
      </c>
      <c r="O24" s="157">
        <v>0</v>
      </c>
      <c r="P24" s="157">
        <v>0</v>
      </c>
      <c r="Q24" s="190">
        <f t="shared" si="49"/>
        <v>1</v>
      </c>
      <c r="T24" s="64"/>
      <c r="Y24" s="59">
        <f t="shared" si="50"/>
        <v>0</v>
      </c>
      <c r="Z24" s="59">
        <f t="shared" si="51"/>
        <v>0</v>
      </c>
      <c r="AA24" s="59">
        <f t="shared" si="52"/>
        <v>0</v>
      </c>
      <c r="AB24" s="59">
        <f t="shared" si="53"/>
        <v>1</v>
      </c>
      <c r="AC24" s="59">
        <f t="shared" si="54"/>
        <v>0</v>
      </c>
      <c r="AD24" s="59">
        <f t="shared" si="55"/>
        <v>0</v>
      </c>
      <c r="AE24" s="59">
        <f t="shared" si="56"/>
        <v>0</v>
      </c>
      <c r="AF24" s="59">
        <f t="shared" si="57"/>
        <v>0</v>
      </c>
      <c r="AG24" s="59">
        <f t="shared" si="58"/>
        <v>0</v>
      </c>
      <c r="AH24" s="59">
        <f t="shared" si="59"/>
        <v>0</v>
      </c>
      <c r="AI24" s="59">
        <f t="shared" si="60"/>
        <v>0</v>
      </c>
      <c r="AJ24" s="59">
        <f t="shared" si="61"/>
        <v>0</v>
      </c>
      <c r="AK24" s="59">
        <f t="shared" si="62"/>
        <v>0</v>
      </c>
      <c r="AL24" s="59">
        <f t="shared" si="63"/>
        <v>0</v>
      </c>
      <c r="AM24" s="59">
        <f t="shared" si="64"/>
        <v>0</v>
      </c>
    </row>
    <row r="25" spans="1:39" ht="18" x14ac:dyDescent="0.2">
      <c r="A25" s="72" t="s">
        <v>324</v>
      </c>
      <c r="B25" s="158">
        <v>0</v>
      </c>
      <c r="C25" s="158">
        <v>0</v>
      </c>
      <c r="D25" s="158">
        <v>0</v>
      </c>
      <c r="E25" s="158">
        <v>1</v>
      </c>
      <c r="F25" s="158">
        <v>0</v>
      </c>
      <c r="G25" s="158">
        <v>0</v>
      </c>
      <c r="H25" s="158">
        <v>0</v>
      </c>
      <c r="I25" s="158">
        <v>0</v>
      </c>
      <c r="J25" s="158">
        <v>1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  <c r="P25" s="158">
        <v>0</v>
      </c>
      <c r="Q25" s="191">
        <f t="shared" si="48"/>
        <v>2</v>
      </c>
      <c r="T25" s="64"/>
      <c r="Y25" s="59">
        <f t="shared" si="32"/>
        <v>0</v>
      </c>
      <c r="Z25" s="59">
        <f t="shared" si="33"/>
        <v>0</v>
      </c>
      <c r="AA25" s="59">
        <f t="shared" si="34"/>
        <v>0</v>
      </c>
      <c r="AB25" s="59">
        <f t="shared" si="35"/>
        <v>1</v>
      </c>
      <c r="AC25" s="59">
        <f t="shared" si="36"/>
        <v>0</v>
      </c>
      <c r="AD25" s="59">
        <f t="shared" si="37"/>
        <v>0</v>
      </c>
      <c r="AE25" s="59">
        <f t="shared" si="38"/>
        <v>0</v>
      </c>
      <c r="AF25" s="59">
        <f t="shared" si="39"/>
        <v>0</v>
      </c>
      <c r="AG25" s="59">
        <f t="shared" si="40"/>
        <v>1</v>
      </c>
      <c r="AH25" s="59">
        <f t="shared" si="41"/>
        <v>0</v>
      </c>
      <c r="AI25" s="59">
        <f t="shared" si="42"/>
        <v>0</v>
      </c>
      <c r="AJ25" s="59">
        <f t="shared" si="43"/>
        <v>0</v>
      </c>
      <c r="AK25" s="59">
        <f t="shared" si="44"/>
        <v>0</v>
      </c>
      <c r="AL25" s="59">
        <f t="shared" si="45"/>
        <v>0</v>
      </c>
      <c r="AM25" s="59">
        <f t="shared" si="46"/>
        <v>0</v>
      </c>
    </row>
    <row r="26" spans="1:39" x14ac:dyDescent="0.2">
      <c r="A26" s="73" t="s">
        <v>291</v>
      </c>
      <c r="B26" s="157">
        <v>0</v>
      </c>
      <c r="C26" s="157">
        <v>0</v>
      </c>
      <c r="D26" s="157">
        <v>0</v>
      </c>
      <c r="E26" s="157">
        <v>1</v>
      </c>
      <c r="F26" s="157">
        <v>0</v>
      </c>
      <c r="G26" s="157">
        <v>1</v>
      </c>
      <c r="H26" s="157">
        <v>0</v>
      </c>
      <c r="I26" s="157">
        <v>1</v>
      </c>
      <c r="J26" s="157">
        <v>0</v>
      </c>
      <c r="K26" s="157">
        <v>0</v>
      </c>
      <c r="L26" s="157">
        <v>0</v>
      </c>
      <c r="M26" s="157">
        <v>0</v>
      </c>
      <c r="N26" s="157">
        <v>0</v>
      </c>
      <c r="O26" s="157">
        <v>0</v>
      </c>
      <c r="P26" s="157">
        <v>0</v>
      </c>
      <c r="Q26" s="190">
        <f t="shared" si="48"/>
        <v>3</v>
      </c>
      <c r="T26" s="64"/>
      <c r="Y26" s="59">
        <f t="shared" si="32"/>
        <v>0</v>
      </c>
      <c r="Z26" s="59">
        <f t="shared" si="33"/>
        <v>0</v>
      </c>
      <c r="AA26" s="59">
        <f t="shared" si="34"/>
        <v>0</v>
      </c>
      <c r="AB26" s="59">
        <f t="shared" si="35"/>
        <v>1</v>
      </c>
      <c r="AC26" s="59">
        <f t="shared" si="36"/>
        <v>0</v>
      </c>
      <c r="AD26" s="59">
        <f t="shared" si="37"/>
        <v>1</v>
      </c>
      <c r="AE26" s="59">
        <f t="shared" si="38"/>
        <v>0</v>
      </c>
      <c r="AF26" s="59">
        <f t="shared" si="39"/>
        <v>1</v>
      </c>
      <c r="AG26" s="59">
        <f t="shared" si="40"/>
        <v>0</v>
      </c>
      <c r="AH26" s="59">
        <f t="shared" si="41"/>
        <v>0</v>
      </c>
      <c r="AI26" s="59">
        <f t="shared" si="42"/>
        <v>0</v>
      </c>
      <c r="AJ26" s="59">
        <f t="shared" si="43"/>
        <v>0</v>
      </c>
      <c r="AK26" s="59">
        <f t="shared" si="44"/>
        <v>0</v>
      </c>
      <c r="AL26" s="59">
        <f t="shared" si="45"/>
        <v>0</v>
      </c>
      <c r="AM26" s="59">
        <f t="shared" si="46"/>
        <v>0</v>
      </c>
    </row>
    <row r="27" spans="1:39" ht="18" x14ac:dyDescent="0.2">
      <c r="A27" s="72" t="s">
        <v>292</v>
      </c>
      <c r="B27" s="158">
        <v>3</v>
      </c>
      <c r="C27" s="158">
        <v>0</v>
      </c>
      <c r="D27" s="158">
        <v>13</v>
      </c>
      <c r="E27" s="158">
        <v>82</v>
      </c>
      <c r="F27" s="158">
        <v>1</v>
      </c>
      <c r="G27" s="158">
        <v>56</v>
      </c>
      <c r="H27" s="158">
        <v>38</v>
      </c>
      <c r="I27" s="158">
        <v>3</v>
      </c>
      <c r="J27" s="158">
        <v>39</v>
      </c>
      <c r="K27" s="158">
        <v>1</v>
      </c>
      <c r="L27" s="158">
        <v>67</v>
      </c>
      <c r="M27" s="158">
        <v>40</v>
      </c>
      <c r="N27" s="158">
        <v>0</v>
      </c>
      <c r="O27" s="158">
        <v>4</v>
      </c>
      <c r="P27" s="158">
        <v>19</v>
      </c>
      <c r="Q27" s="191">
        <f t="shared" si="48"/>
        <v>366</v>
      </c>
      <c r="T27" s="64"/>
      <c r="V27" s="159"/>
      <c r="Y27" s="59">
        <f t="shared" si="32"/>
        <v>3</v>
      </c>
      <c r="Z27" s="59">
        <f t="shared" si="33"/>
        <v>0</v>
      </c>
      <c r="AA27" s="59">
        <f t="shared" si="34"/>
        <v>13</v>
      </c>
      <c r="AB27" s="59">
        <f t="shared" si="35"/>
        <v>82</v>
      </c>
      <c r="AC27" s="59">
        <f t="shared" si="36"/>
        <v>1</v>
      </c>
      <c r="AD27" s="59">
        <f t="shared" si="37"/>
        <v>56</v>
      </c>
      <c r="AE27" s="59">
        <f t="shared" si="38"/>
        <v>38</v>
      </c>
      <c r="AF27" s="59">
        <f t="shared" si="39"/>
        <v>3</v>
      </c>
      <c r="AG27" s="59">
        <f t="shared" si="40"/>
        <v>39</v>
      </c>
      <c r="AH27" s="59">
        <f t="shared" si="41"/>
        <v>1</v>
      </c>
      <c r="AI27" s="59">
        <f t="shared" si="42"/>
        <v>67</v>
      </c>
      <c r="AJ27" s="59">
        <f t="shared" si="43"/>
        <v>40</v>
      </c>
      <c r="AK27" s="59">
        <f t="shared" si="44"/>
        <v>0</v>
      </c>
      <c r="AL27" s="59">
        <f t="shared" si="45"/>
        <v>4</v>
      </c>
      <c r="AM27" s="59">
        <f t="shared" si="46"/>
        <v>19</v>
      </c>
    </row>
    <row r="28" spans="1:39" x14ac:dyDescent="0.2">
      <c r="A28" s="73" t="s">
        <v>219</v>
      </c>
      <c r="B28" s="157">
        <v>1</v>
      </c>
      <c r="C28" s="157">
        <v>0</v>
      </c>
      <c r="D28" s="157">
        <v>0</v>
      </c>
      <c r="E28" s="157">
        <v>0</v>
      </c>
      <c r="F28" s="157">
        <v>1</v>
      </c>
      <c r="G28" s="157">
        <v>1</v>
      </c>
      <c r="H28" s="157">
        <v>0</v>
      </c>
      <c r="I28" s="157">
        <v>0</v>
      </c>
      <c r="J28" s="157">
        <v>5</v>
      </c>
      <c r="K28" s="157">
        <v>0</v>
      </c>
      <c r="L28" s="157">
        <v>3</v>
      </c>
      <c r="M28" s="157">
        <v>3</v>
      </c>
      <c r="N28" s="157">
        <v>0</v>
      </c>
      <c r="O28" s="157">
        <v>0</v>
      </c>
      <c r="P28" s="157">
        <v>0</v>
      </c>
      <c r="Q28" s="190">
        <f t="shared" si="48"/>
        <v>14</v>
      </c>
      <c r="T28" s="64"/>
      <c r="Y28" s="59">
        <f t="shared" si="32"/>
        <v>1</v>
      </c>
      <c r="Z28" s="59">
        <f t="shared" si="33"/>
        <v>0</v>
      </c>
      <c r="AA28" s="59">
        <f t="shared" si="34"/>
        <v>0</v>
      </c>
      <c r="AB28" s="59">
        <f t="shared" si="35"/>
        <v>0</v>
      </c>
      <c r="AC28" s="59">
        <f t="shared" si="36"/>
        <v>1</v>
      </c>
      <c r="AD28" s="59">
        <f t="shared" si="37"/>
        <v>1</v>
      </c>
      <c r="AE28" s="59">
        <f t="shared" si="38"/>
        <v>0</v>
      </c>
      <c r="AF28" s="59">
        <f t="shared" si="39"/>
        <v>0</v>
      </c>
      <c r="AG28" s="59">
        <f t="shared" si="40"/>
        <v>5</v>
      </c>
      <c r="AH28" s="59">
        <f t="shared" si="41"/>
        <v>0</v>
      </c>
      <c r="AI28" s="59">
        <f t="shared" si="42"/>
        <v>3</v>
      </c>
      <c r="AJ28" s="59">
        <f t="shared" si="43"/>
        <v>3</v>
      </c>
      <c r="AK28" s="59">
        <f t="shared" si="44"/>
        <v>0</v>
      </c>
      <c r="AL28" s="59">
        <f t="shared" si="45"/>
        <v>0</v>
      </c>
      <c r="AM28" s="59">
        <f t="shared" si="46"/>
        <v>0</v>
      </c>
    </row>
    <row r="29" spans="1:39" x14ac:dyDescent="0.2">
      <c r="A29" s="72" t="s">
        <v>222</v>
      </c>
      <c r="B29" s="158">
        <v>0</v>
      </c>
      <c r="C29" s="158">
        <v>0</v>
      </c>
      <c r="D29" s="158">
        <v>2</v>
      </c>
      <c r="E29" s="158">
        <v>3</v>
      </c>
      <c r="F29" s="158">
        <v>0</v>
      </c>
      <c r="G29" s="158">
        <v>8</v>
      </c>
      <c r="H29" s="158">
        <v>3</v>
      </c>
      <c r="I29" s="158">
        <v>0</v>
      </c>
      <c r="J29" s="158">
        <v>3</v>
      </c>
      <c r="K29" s="158">
        <v>0</v>
      </c>
      <c r="L29" s="158">
        <v>3</v>
      </c>
      <c r="M29" s="158">
        <v>1</v>
      </c>
      <c r="N29" s="158">
        <v>0</v>
      </c>
      <c r="O29" s="158">
        <v>0</v>
      </c>
      <c r="P29" s="158">
        <v>2</v>
      </c>
      <c r="Q29" s="191">
        <f t="shared" si="48"/>
        <v>25</v>
      </c>
      <c r="T29" s="64"/>
      <c r="Y29" s="59">
        <f t="shared" si="32"/>
        <v>0</v>
      </c>
      <c r="Z29" s="59">
        <f t="shared" si="33"/>
        <v>0</v>
      </c>
      <c r="AA29" s="59">
        <f t="shared" si="34"/>
        <v>2</v>
      </c>
      <c r="AB29" s="59">
        <f t="shared" si="35"/>
        <v>3</v>
      </c>
      <c r="AC29" s="59">
        <f t="shared" si="36"/>
        <v>0</v>
      </c>
      <c r="AD29" s="59">
        <f t="shared" si="37"/>
        <v>8</v>
      </c>
      <c r="AE29" s="59">
        <f t="shared" si="38"/>
        <v>3</v>
      </c>
      <c r="AF29" s="59">
        <f t="shared" si="39"/>
        <v>0</v>
      </c>
      <c r="AG29" s="59">
        <f t="shared" si="40"/>
        <v>3</v>
      </c>
      <c r="AH29" s="59">
        <f t="shared" si="41"/>
        <v>0</v>
      </c>
      <c r="AI29" s="59">
        <f t="shared" si="42"/>
        <v>3</v>
      </c>
      <c r="AJ29" s="59">
        <f t="shared" si="43"/>
        <v>1</v>
      </c>
      <c r="AK29" s="59">
        <f t="shared" si="44"/>
        <v>0</v>
      </c>
      <c r="AL29" s="59">
        <f t="shared" si="45"/>
        <v>0</v>
      </c>
      <c r="AM29" s="59">
        <f t="shared" si="46"/>
        <v>2</v>
      </c>
    </row>
    <row r="30" spans="1:39" ht="13.5" thickBot="1" x14ac:dyDescent="0.25">
      <c r="A30" s="73" t="s">
        <v>112</v>
      </c>
      <c r="B30" s="157">
        <v>12</v>
      </c>
      <c r="C30" s="157">
        <v>2</v>
      </c>
      <c r="D30" s="157">
        <v>16</v>
      </c>
      <c r="E30" s="157">
        <v>238</v>
      </c>
      <c r="F30" s="157">
        <v>1</v>
      </c>
      <c r="G30" s="157">
        <v>120</v>
      </c>
      <c r="H30" s="157">
        <v>114</v>
      </c>
      <c r="I30" s="157">
        <v>11</v>
      </c>
      <c r="J30" s="157">
        <v>96</v>
      </c>
      <c r="K30" s="157">
        <v>3</v>
      </c>
      <c r="L30" s="157">
        <v>163</v>
      </c>
      <c r="M30" s="157">
        <v>36</v>
      </c>
      <c r="N30" s="157">
        <v>3</v>
      </c>
      <c r="O30" s="157">
        <v>33</v>
      </c>
      <c r="P30" s="157">
        <v>50</v>
      </c>
      <c r="Q30" s="190">
        <f t="shared" si="48"/>
        <v>898</v>
      </c>
      <c r="T30" s="64"/>
      <c r="Y30" s="59">
        <f t="shared" si="32"/>
        <v>12</v>
      </c>
      <c r="Z30" s="59">
        <f t="shared" si="33"/>
        <v>2</v>
      </c>
      <c r="AA30" s="59">
        <f t="shared" si="34"/>
        <v>16</v>
      </c>
      <c r="AB30" s="59">
        <f t="shared" si="35"/>
        <v>238</v>
      </c>
      <c r="AC30" s="59">
        <f t="shared" si="36"/>
        <v>1</v>
      </c>
      <c r="AD30" s="59">
        <f t="shared" si="37"/>
        <v>120</v>
      </c>
      <c r="AE30" s="59">
        <f t="shared" si="38"/>
        <v>114</v>
      </c>
      <c r="AF30" s="59">
        <f t="shared" si="39"/>
        <v>11</v>
      </c>
      <c r="AG30" s="59">
        <f t="shared" si="40"/>
        <v>96</v>
      </c>
      <c r="AH30" s="59">
        <f t="shared" si="41"/>
        <v>3</v>
      </c>
      <c r="AI30" s="59">
        <f t="shared" si="42"/>
        <v>163</v>
      </c>
      <c r="AJ30" s="59">
        <f t="shared" si="43"/>
        <v>36</v>
      </c>
      <c r="AK30" s="59">
        <f t="shared" si="44"/>
        <v>3</v>
      </c>
      <c r="AL30" s="59">
        <f t="shared" si="45"/>
        <v>33</v>
      </c>
      <c r="AM30" s="59">
        <f t="shared" si="46"/>
        <v>50</v>
      </c>
    </row>
    <row r="31" spans="1:39" ht="13.5" thickBot="1" x14ac:dyDescent="0.25">
      <c r="A31" s="206" t="s">
        <v>0</v>
      </c>
      <c r="B31" s="229">
        <f>SUM(B7:B30)</f>
        <v>28</v>
      </c>
      <c r="C31" s="230">
        <f>SUM(C7:C30)</f>
        <v>6</v>
      </c>
      <c r="D31" s="230">
        <f>SUM(D7:D30)</f>
        <v>65</v>
      </c>
      <c r="E31" s="230">
        <f>SUM(E7:E30)</f>
        <v>651</v>
      </c>
      <c r="F31" s="230">
        <f>SUM(F7:F30)</f>
        <v>5</v>
      </c>
      <c r="G31" s="230">
        <f>SUM(G7:G30)</f>
        <v>362</v>
      </c>
      <c r="H31" s="230">
        <f>SUM(H7:H30)</f>
        <v>299</v>
      </c>
      <c r="I31" s="230">
        <f>SUM(I7:I30)</f>
        <v>44</v>
      </c>
      <c r="J31" s="230">
        <f>SUM(J7:J30)</f>
        <v>301</v>
      </c>
      <c r="K31" s="230">
        <f>SUM(K7:K30)</f>
        <v>6</v>
      </c>
      <c r="L31" s="230">
        <f>SUM(L7:L30)</f>
        <v>495</v>
      </c>
      <c r="M31" s="230">
        <f>SUM(M7:M30)</f>
        <v>168</v>
      </c>
      <c r="N31" s="230">
        <f>SUM(N7:N30)</f>
        <v>3</v>
      </c>
      <c r="O31" s="230">
        <f>SUM(O7:O30)</f>
        <v>72</v>
      </c>
      <c r="P31" s="230">
        <f>SUM(P7:P30)</f>
        <v>149</v>
      </c>
      <c r="Q31" s="231">
        <f>SUM(Q7:Q30)</f>
        <v>2654</v>
      </c>
    </row>
    <row r="32" spans="1:39" x14ac:dyDescent="0.2">
      <c r="A32" s="424" t="s">
        <v>184</v>
      </c>
      <c r="B32" s="424"/>
      <c r="C32" s="424"/>
      <c r="D32" s="424"/>
      <c r="E32" s="424"/>
      <c r="F32" s="424"/>
      <c r="G32" s="424"/>
      <c r="H32" s="424"/>
      <c r="I32" s="424"/>
      <c r="J32" s="424"/>
      <c r="K32" s="424"/>
      <c r="L32" s="424"/>
      <c r="M32" s="424"/>
      <c r="N32" s="424"/>
      <c r="O32" s="424"/>
      <c r="P32" s="424"/>
      <c r="Q32" s="424"/>
      <c r="T32" s="59" t="s">
        <v>292</v>
      </c>
      <c r="U32" s="59">
        <v>366</v>
      </c>
    </row>
    <row r="33" spans="1:21" x14ac:dyDescent="0.2">
      <c r="A33" s="160"/>
      <c r="B33" s="160"/>
      <c r="C33" s="160"/>
      <c r="D33" s="160"/>
      <c r="E33" s="160"/>
      <c r="F33" s="160"/>
      <c r="G33" s="160"/>
      <c r="H33" s="160"/>
      <c r="I33" s="249"/>
      <c r="J33" s="247"/>
      <c r="K33" s="247"/>
      <c r="L33" s="249"/>
      <c r="M33" s="249"/>
      <c r="N33" s="160"/>
      <c r="O33" s="160"/>
      <c r="P33" s="160"/>
      <c r="Q33" s="160"/>
      <c r="T33" s="59" t="s">
        <v>275</v>
      </c>
      <c r="U33" s="59">
        <v>340</v>
      </c>
    </row>
    <row r="34" spans="1:21" ht="18" customHeight="1" x14ac:dyDescent="0.2">
      <c r="T34" s="59" t="s">
        <v>286</v>
      </c>
      <c r="U34" s="59">
        <v>275</v>
      </c>
    </row>
    <row r="35" spans="1:21" ht="18" customHeight="1" x14ac:dyDescent="0.2">
      <c r="T35" s="59" t="s">
        <v>284</v>
      </c>
      <c r="U35" s="59">
        <v>208</v>
      </c>
    </row>
    <row r="36" spans="1:21" ht="18" customHeight="1" x14ac:dyDescent="0.2">
      <c r="T36" s="59" t="s">
        <v>114</v>
      </c>
      <c r="U36" s="59">
        <v>168</v>
      </c>
    </row>
    <row r="37" spans="1:21" x14ac:dyDescent="0.2">
      <c r="T37" s="59" t="s">
        <v>211</v>
      </c>
      <c r="U37" s="59">
        <v>124</v>
      </c>
    </row>
    <row r="38" spans="1:21" ht="20.25" customHeight="1" x14ac:dyDescent="0.2">
      <c r="T38" s="59" t="s">
        <v>285</v>
      </c>
      <c r="U38" s="59">
        <v>104</v>
      </c>
    </row>
    <row r="39" spans="1:21" x14ac:dyDescent="0.2">
      <c r="H39" s="161"/>
      <c r="O39" s="161"/>
      <c r="T39" s="59" t="s">
        <v>289</v>
      </c>
      <c r="U39" s="59">
        <v>42</v>
      </c>
    </row>
    <row r="40" spans="1:21" x14ac:dyDescent="0.2">
      <c r="H40" s="61"/>
      <c r="O40" s="61"/>
      <c r="T40" s="59" t="s">
        <v>222</v>
      </c>
      <c r="U40" s="59">
        <v>25</v>
      </c>
    </row>
    <row r="41" spans="1:21" x14ac:dyDescent="0.2">
      <c r="H41" s="63"/>
      <c r="O41" s="63"/>
      <c r="T41" s="59" t="s">
        <v>212</v>
      </c>
      <c r="U41" s="59">
        <v>17</v>
      </c>
    </row>
    <row r="42" spans="1:21" x14ac:dyDescent="0.2">
      <c r="H42" s="63"/>
      <c r="O42" s="63"/>
      <c r="T42" s="59" t="s">
        <v>219</v>
      </c>
      <c r="U42" s="59">
        <v>14</v>
      </c>
    </row>
    <row r="43" spans="1:21" x14ac:dyDescent="0.2">
      <c r="H43" s="63"/>
      <c r="O43" s="63"/>
      <c r="T43" s="59" t="s">
        <v>290</v>
      </c>
      <c r="U43" s="59">
        <v>12</v>
      </c>
    </row>
    <row r="44" spans="1:21" x14ac:dyDescent="0.2">
      <c r="H44" s="63"/>
      <c r="O44" s="63"/>
      <c r="T44" s="59" t="s">
        <v>283</v>
      </c>
      <c r="U44" s="59">
        <v>11</v>
      </c>
    </row>
    <row r="45" spans="1:21" ht="17.25" customHeight="1" x14ac:dyDescent="0.2">
      <c r="A45" s="434" t="s">
        <v>76</v>
      </c>
      <c r="B45" s="434"/>
      <c r="C45" s="434"/>
      <c r="D45" s="434"/>
      <c r="E45" s="434"/>
      <c r="F45" s="434"/>
      <c r="G45" s="434"/>
      <c r="H45" s="434"/>
      <c r="I45" s="434"/>
      <c r="J45" s="434"/>
      <c r="K45" s="434"/>
      <c r="L45" s="434"/>
      <c r="M45" s="434"/>
      <c r="N45" s="434"/>
      <c r="O45" s="434"/>
      <c r="P45" s="434"/>
      <c r="Q45" s="434"/>
      <c r="T45" s="59" t="s">
        <v>282</v>
      </c>
      <c r="U45" s="59">
        <v>9</v>
      </c>
    </row>
    <row r="46" spans="1:21" ht="7.5" customHeight="1" x14ac:dyDescent="0.2">
      <c r="A46" s="100"/>
      <c r="B46" s="100"/>
      <c r="C46" s="100"/>
      <c r="D46" s="100"/>
      <c r="E46" s="100"/>
      <c r="F46" s="100"/>
      <c r="G46" s="100"/>
      <c r="H46" s="100"/>
      <c r="I46" s="395"/>
      <c r="J46" s="248"/>
      <c r="K46" s="248"/>
      <c r="L46" s="258"/>
      <c r="M46" s="257"/>
      <c r="N46" s="100"/>
      <c r="O46" s="100"/>
      <c r="P46" s="100"/>
      <c r="T46" s="59" t="s">
        <v>221</v>
      </c>
      <c r="U46" s="59">
        <v>9</v>
      </c>
    </row>
    <row r="47" spans="1:21" x14ac:dyDescent="0.15">
      <c r="A47" s="432" t="s">
        <v>93</v>
      </c>
      <c r="B47" s="432"/>
      <c r="C47" s="432"/>
      <c r="D47" s="432"/>
      <c r="E47" s="115"/>
      <c r="F47" s="433" t="s">
        <v>85</v>
      </c>
      <c r="G47" s="433"/>
      <c r="H47" s="433"/>
      <c r="I47" s="433"/>
      <c r="J47" s="433"/>
      <c r="K47" s="433"/>
      <c r="L47" s="433"/>
      <c r="M47" s="433"/>
      <c r="N47" s="433"/>
      <c r="O47" s="433"/>
      <c r="P47" s="433"/>
      <c r="Q47" s="433"/>
      <c r="T47" s="59" t="s">
        <v>273</v>
      </c>
      <c r="U47" s="59">
        <v>9</v>
      </c>
    </row>
    <row r="48" spans="1:21" x14ac:dyDescent="0.2">
      <c r="A48" s="431" t="s">
        <v>92</v>
      </c>
      <c r="B48" s="431"/>
      <c r="C48" s="431"/>
      <c r="D48" s="431"/>
      <c r="E48" s="101"/>
      <c r="F48" s="433" t="s">
        <v>84</v>
      </c>
      <c r="G48" s="433"/>
      <c r="H48" s="433"/>
      <c r="I48" s="433"/>
      <c r="J48" s="433"/>
      <c r="K48" s="433"/>
      <c r="L48" s="433"/>
      <c r="M48" s="433"/>
      <c r="N48" s="433"/>
      <c r="O48" s="433"/>
      <c r="P48" s="433"/>
      <c r="Q48" s="433"/>
      <c r="T48" s="59" t="s">
        <v>317</v>
      </c>
      <c r="U48" s="59">
        <v>7</v>
      </c>
    </row>
    <row r="49" spans="1:21" x14ac:dyDescent="0.2">
      <c r="A49" s="431" t="s">
        <v>91</v>
      </c>
      <c r="B49" s="431"/>
      <c r="C49" s="431"/>
      <c r="D49" s="431"/>
      <c r="E49" s="101"/>
      <c r="F49" s="433" t="s">
        <v>83</v>
      </c>
      <c r="G49" s="433"/>
      <c r="H49" s="433"/>
      <c r="I49" s="433"/>
      <c r="J49" s="433"/>
      <c r="K49" s="433"/>
      <c r="L49" s="433"/>
      <c r="M49" s="433"/>
      <c r="N49" s="433"/>
      <c r="O49" s="433"/>
      <c r="P49" s="433"/>
      <c r="Q49" s="433"/>
      <c r="T49" s="59" t="s">
        <v>215</v>
      </c>
      <c r="U49" s="59">
        <v>5</v>
      </c>
    </row>
    <row r="50" spans="1:21" x14ac:dyDescent="0.2">
      <c r="A50" s="431" t="s">
        <v>90</v>
      </c>
      <c r="B50" s="431"/>
      <c r="C50" s="431"/>
      <c r="D50" s="431"/>
      <c r="E50" s="101"/>
      <c r="F50" s="433" t="s">
        <v>82</v>
      </c>
      <c r="G50" s="433"/>
      <c r="H50" s="433"/>
      <c r="I50" s="433"/>
      <c r="J50" s="433"/>
      <c r="K50" s="433"/>
      <c r="L50" s="433"/>
      <c r="M50" s="433"/>
      <c r="N50" s="433"/>
      <c r="O50" s="433"/>
      <c r="P50" s="433"/>
      <c r="Q50" s="433"/>
      <c r="T50" s="59" t="s">
        <v>288</v>
      </c>
      <c r="U50" s="59">
        <v>4</v>
      </c>
    </row>
    <row r="51" spans="1:21" x14ac:dyDescent="0.2">
      <c r="A51" s="431" t="s">
        <v>89</v>
      </c>
      <c r="B51" s="431"/>
      <c r="C51" s="431"/>
      <c r="D51" s="431"/>
      <c r="E51" s="101"/>
      <c r="F51" s="433" t="s">
        <v>81</v>
      </c>
      <c r="G51" s="433"/>
      <c r="H51" s="433"/>
      <c r="I51" s="433"/>
      <c r="J51" s="433"/>
      <c r="K51" s="433"/>
      <c r="L51" s="433"/>
      <c r="M51" s="433"/>
      <c r="N51" s="433"/>
      <c r="O51" s="433"/>
      <c r="P51" s="433"/>
      <c r="Q51" s="433"/>
      <c r="T51" s="59" t="s">
        <v>291</v>
      </c>
      <c r="U51" s="59">
        <v>3</v>
      </c>
    </row>
    <row r="52" spans="1:21" x14ac:dyDescent="0.2">
      <c r="A52" s="431" t="s">
        <v>88</v>
      </c>
      <c r="B52" s="431"/>
      <c r="C52" s="431"/>
      <c r="D52" s="431"/>
      <c r="E52" s="101"/>
      <c r="F52" s="433" t="s">
        <v>80</v>
      </c>
      <c r="G52" s="433"/>
      <c r="H52" s="433"/>
      <c r="I52" s="433"/>
      <c r="J52" s="433"/>
      <c r="K52" s="433"/>
      <c r="L52" s="433"/>
      <c r="M52" s="433"/>
      <c r="N52" s="433"/>
      <c r="O52" s="433"/>
      <c r="P52" s="433"/>
      <c r="Q52" s="433"/>
      <c r="T52" s="59" t="s">
        <v>324</v>
      </c>
      <c r="U52" s="59">
        <v>2</v>
      </c>
    </row>
    <row r="53" spans="1:21" x14ac:dyDescent="0.2">
      <c r="A53" s="431" t="s">
        <v>87</v>
      </c>
      <c r="B53" s="431"/>
      <c r="C53" s="431"/>
      <c r="D53" s="431"/>
      <c r="E53" s="101"/>
      <c r="F53" s="433" t="s">
        <v>79</v>
      </c>
      <c r="G53" s="433"/>
      <c r="H53" s="433"/>
      <c r="I53" s="433"/>
      <c r="J53" s="433"/>
      <c r="K53" s="433"/>
      <c r="L53" s="433"/>
      <c r="M53" s="433"/>
      <c r="N53" s="433"/>
      <c r="O53" s="433"/>
      <c r="P53" s="433"/>
      <c r="Q53" s="433"/>
      <c r="T53" s="59" t="s">
        <v>316</v>
      </c>
      <c r="U53" s="59">
        <v>1</v>
      </c>
    </row>
    <row r="54" spans="1:21" x14ac:dyDescent="0.2">
      <c r="A54" s="431" t="s">
        <v>86</v>
      </c>
      <c r="B54" s="431"/>
      <c r="C54" s="431"/>
      <c r="D54" s="431"/>
      <c r="E54" s="101"/>
      <c r="F54" s="433" t="s">
        <v>78</v>
      </c>
      <c r="G54" s="433"/>
      <c r="H54" s="433"/>
      <c r="I54" s="433"/>
      <c r="J54" s="433"/>
      <c r="K54" s="433"/>
      <c r="L54" s="433"/>
      <c r="M54" s="433"/>
      <c r="N54" s="433"/>
      <c r="O54" s="433"/>
      <c r="P54" s="433"/>
      <c r="Q54" s="433"/>
      <c r="T54" s="59" t="s">
        <v>332</v>
      </c>
      <c r="U54" s="59">
        <v>1</v>
      </c>
    </row>
    <row r="55" spans="1:21" x14ac:dyDescent="0.2">
      <c r="A55" s="101"/>
      <c r="B55" s="101"/>
      <c r="C55" s="101"/>
      <c r="D55" s="101"/>
      <c r="E55" s="101"/>
      <c r="F55" s="433" t="s">
        <v>225</v>
      </c>
      <c r="G55" s="433"/>
      <c r="H55" s="433"/>
      <c r="I55" s="433"/>
      <c r="J55" s="433"/>
      <c r="K55" s="433"/>
      <c r="L55" s="433"/>
      <c r="M55" s="433"/>
      <c r="N55" s="433"/>
      <c r="O55" s="433"/>
      <c r="P55" s="433"/>
      <c r="Q55" s="433"/>
      <c r="T55" s="59" t="s">
        <v>112</v>
      </c>
      <c r="U55" s="59">
        <v>898</v>
      </c>
    </row>
    <row r="56" spans="1:21" ht="8.25" customHeight="1" x14ac:dyDescent="0.2">
      <c r="A56" s="162"/>
      <c r="B56" s="162"/>
      <c r="C56" s="162"/>
      <c r="D56" s="162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</row>
    <row r="57" spans="1:21" x14ac:dyDescent="0.2">
      <c r="A57" s="89" t="s">
        <v>32</v>
      </c>
      <c r="B57" s="163"/>
      <c r="C57" s="163"/>
      <c r="D57" s="163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</row>
    <row r="58" spans="1:21" x14ac:dyDescent="0.2">
      <c r="U58" s="59">
        <f>SUM(U31:U57)</f>
        <v>2654</v>
      </c>
    </row>
  </sheetData>
  <sortState ref="T32:U54">
    <sortCondition descending="1" ref="U32:U54"/>
  </sortState>
  <mergeCells count="25">
    <mergeCell ref="F55:Q55"/>
    <mergeCell ref="F50:Q50"/>
    <mergeCell ref="F51:Q51"/>
    <mergeCell ref="F52:Q52"/>
    <mergeCell ref="F53:Q53"/>
    <mergeCell ref="F54:Q54"/>
    <mergeCell ref="A1:Q1"/>
    <mergeCell ref="A3:Q3"/>
    <mergeCell ref="A5:A6"/>
    <mergeCell ref="B5:P5"/>
    <mergeCell ref="Q5:Q6"/>
    <mergeCell ref="A4:Q4"/>
    <mergeCell ref="A32:Q32"/>
    <mergeCell ref="A52:D52"/>
    <mergeCell ref="A47:D47"/>
    <mergeCell ref="A48:D48"/>
    <mergeCell ref="F47:Q47"/>
    <mergeCell ref="F48:Q48"/>
    <mergeCell ref="F49:Q49"/>
    <mergeCell ref="A45:Q45"/>
    <mergeCell ref="A53:D53"/>
    <mergeCell ref="A54:D54"/>
    <mergeCell ref="A49:D49"/>
    <mergeCell ref="A50:D50"/>
    <mergeCell ref="A51:D51"/>
  </mergeCells>
  <printOptions horizontalCentered="1" verticalCentered="1"/>
  <pageMargins left="0" right="0" top="1.0236220472440944" bottom="0" header="0" footer="0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K131"/>
  <sheetViews>
    <sheetView showGridLines="0" view="pageBreakPreview" zoomScale="130" zoomScaleNormal="130" zoomScaleSheetLayoutView="130" workbookViewId="0">
      <selection activeCell="A66" sqref="A66:Q66"/>
    </sheetView>
  </sheetViews>
  <sheetFormatPr baseColWidth="10" defaultColWidth="11.42578125" defaultRowHeight="12.75" x14ac:dyDescent="0.2"/>
  <cols>
    <col min="1" max="1" width="37.140625" style="312" customWidth="1"/>
    <col min="2" max="2" width="3.85546875" style="312" customWidth="1"/>
    <col min="3" max="3" width="3.7109375" style="312" customWidth="1"/>
    <col min="4" max="4" width="3.85546875" style="312" customWidth="1"/>
    <col min="5" max="6" width="3.7109375" style="312" customWidth="1"/>
    <col min="7" max="7" width="4" style="312" customWidth="1"/>
    <col min="8" max="10" width="3.85546875" style="312" customWidth="1"/>
    <col min="11" max="14" width="3.5703125" style="312" customWidth="1"/>
    <col min="15" max="16" width="4" style="312" customWidth="1"/>
    <col min="17" max="17" width="10.28515625" style="312" customWidth="1"/>
    <col min="18" max="18" width="3.42578125" style="312" customWidth="1"/>
    <col min="19" max="19" width="5.28515625" style="312" customWidth="1"/>
    <col min="20" max="20" width="14" style="312" customWidth="1"/>
    <col min="21" max="21" width="15.5703125" style="312" bestFit="1" customWidth="1"/>
    <col min="22" max="22" width="11.42578125" style="312"/>
    <col min="23" max="45" width="6.42578125" style="312" customWidth="1"/>
    <col min="46" max="16384" width="11.42578125" style="312"/>
  </cols>
  <sheetData>
    <row r="1" spans="1:37" ht="15" x14ac:dyDescent="0.2">
      <c r="A1" s="443" t="s">
        <v>234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311"/>
    </row>
    <row r="2" spans="1:37" ht="15" x14ac:dyDescent="0.2">
      <c r="A2" s="313" t="s">
        <v>121</v>
      </c>
      <c r="B2" s="314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</row>
    <row r="3" spans="1:37" ht="27.75" customHeight="1" x14ac:dyDescent="0.2">
      <c r="A3" s="444" t="s">
        <v>220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316"/>
    </row>
    <row r="4" spans="1:37" ht="15" x14ac:dyDescent="0.2">
      <c r="A4" s="450" t="s">
        <v>331</v>
      </c>
      <c r="B4" s="444"/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316"/>
    </row>
    <row r="5" spans="1:37" ht="4.5" customHeight="1" thickBot="1" x14ac:dyDescent="0.25">
      <c r="A5" s="445"/>
      <c r="B5" s="445"/>
      <c r="C5" s="445"/>
      <c r="D5" s="445"/>
      <c r="E5" s="445"/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445"/>
      <c r="R5" s="316"/>
      <c r="T5" s="312" t="s">
        <v>125</v>
      </c>
      <c r="U5" s="59">
        <v>87</v>
      </c>
    </row>
    <row r="6" spans="1:37" ht="13.5" thickBot="1" x14ac:dyDescent="0.25">
      <c r="A6" s="446" t="s">
        <v>111</v>
      </c>
      <c r="B6" s="448" t="s">
        <v>76</v>
      </c>
      <c r="C6" s="449"/>
      <c r="D6" s="449"/>
      <c r="E6" s="449"/>
      <c r="F6" s="449"/>
      <c r="G6" s="449"/>
      <c r="H6" s="449"/>
      <c r="I6" s="449"/>
      <c r="J6" s="449"/>
      <c r="K6" s="449"/>
      <c r="L6" s="449"/>
      <c r="M6" s="449"/>
      <c r="N6" s="449"/>
      <c r="O6" s="449"/>
      <c r="P6" s="449"/>
      <c r="Q6" s="446" t="s">
        <v>0</v>
      </c>
      <c r="R6" s="317"/>
      <c r="T6" s="318" t="s">
        <v>165</v>
      </c>
      <c r="U6" s="312">
        <v>84</v>
      </c>
    </row>
    <row r="7" spans="1:37" ht="13.5" thickBot="1" x14ac:dyDescent="0.25">
      <c r="A7" s="447"/>
      <c r="B7" s="319" t="s">
        <v>201</v>
      </c>
      <c r="C7" s="319" t="s">
        <v>223</v>
      </c>
      <c r="D7" s="319" t="s">
        <v>101</v>
      </c>
      <c r="E7" s="319" t="s">
        <v>100</v>
      </c>
      <c r="F7" s="319" t="s">
        <v>113</v>
      </c>
      <c r="G7" s="319" t="s">
        <v>99</v>
      </c>
      <c r="H7" s="319" t="s">
        <v>95</v>
      </c>
      <c r="I7" s="319" t="s">
        <v>217</v>
      </c>
      <c r="J7" s="319" t="s">
        <v>94</v>
      </c>
      <c r="K7" s="319" t="s">
        <v>249</v>
      </c>
      <c r="L7" s="319" t="s">
        <v>98</v>
      </c>
      <c r="M7" s="319" t="s">
        <v>218</v>
      </c>
      <c r="N7" s="319" t="s">
        <v>276</v>
      </c>
      <c r="O7" s="319" t="s">
        <v>97</v>
      </c>
      <c r="P7" s="319" t="s">
        <v>96</v>
      </c>
      <c r="Q7" s="447"/>
      <c r="T7" s="320" t="s">
        <v>1</v>
      </c>
      <c r="U7" s="59">
        <v>1702</v>
      </c>
    </row>
    <row r="8" spans="1:37" x14ac:dyDescent="0.2">
      <c r="A8" s="321" t="s">
        <v>107</v>
      </c>
      <c r="B8" s="322">
        <v>0</v>
      </c>
      <c r="C8" s="323">
        <v>0</v>
      </c>
      <c r="D8" s="323">
        <v>0</v>
      </c>
      <c r="E8" s="323">
        <v>8</v>
      </c>
      <c r="F8" s="323">
        <v>0</v>
      </c>
      <c r="G8" s="323">
        <v>1</v>
      </c>
      <c r="H8" s="323">
        <v>3</v>
      </c>
      <c r="I8" s="323">
        <v>0</v>
      </c>
      <c r="J8" s="323">
        <v>2</v>
      </c>
      <c r="K8" s="323">
        <v>0</v>
      </c>
      <c r="L8" s="323">
        <v>9</v>
      </c>
      <c r="M8" s="323">
        <v>0</v>
      </c>
      <c r="N8" s="323">
        <v>0</v>
      </c>
      <c r="O8" s="323">
        <v>1</v>
      </c>
      <c r="P8" s="323">
        <v>1</v>
      </c>
      <c r="Q8" s="324">
        <f t="shared" ref="Q8:Q45" si="0">SUM(B8:P8)</f>
        <v>25</v>
      </c>
      <c r="T8" s="320" t="s">
        <v>272</v>
      </c>
      <c r="U8" s="312">
        <v>258</v>
      </c>
      <c r="W8" s="312">
        <f t="shared" ref="W8:W10" si="1">IF(B8=" ",0,B8)</f>
        <v>0</v>
      </c>
      <c r="X8" s="312">
        <f t="shared" ref="X8:X10" si="2">IF(C8=" ",0,C8)</f>
        <v>0</v>
      </c>
      <c r="Y8" s="312">
        <f t="shared" ref="Y8:Y10" si="3">IF(D8=" ",0,D8)</f>
        <v>0</v>
      </c>
      <c r="Z8" s="312">
        <f t="shared" ref="Z8:Z10" si="4">IF(E8=" ",0,E8)</f>
        <v>8</v>
      </c>
      <c r="AA8" s="312">
        <f t="shared" ref="AA8:AA10" si="5">IF(F8=" ",0,F8)</f>
        <v>0</v>
      </c>
      <c r="AB8" s="312">
        <f t="shared" ref="AB8:AB10" si="6">IF(G8=" ",0,G8)</f>
        <v>1</v>
      </c>
      <c r="AC8" s="312">
        <f t="shared" ref="AC8:AC10" si="7">IF(H8=" ",0,H8)</f>
        <v>3</v>
      </c>
      <c r="AD8" s="312">
        <f t="shared" ref="AD8:AD10" si="8">IF(I8=" ",0,I8)</f>
        <v>0</v>
      </c>
      <c r="AE8" s="312">
        <f t="shared" ref="AE8:AE10" si="9">IF(J8=" ",0,J8)</f>
        <v>2</v>
      </c>
      <c r="AF8" s="312">
        <f t="shared" ref="AF8:AF10" si="10">IF(K8=" ",0,K8)</f>
        <v>0</v>
      </c>
      <c r="AG8" s="312">
        <f t="shared" ref="AG8:AG10" si="11">IF(L8=" ",0,L8)</f>
        <v>9</v>
      </c>
      <c r="AH8" s="312">
        <f t="shared" ref="AH8:AH10" si="12">IF(M8=" ",0,M8)</f>
        <v>0</v>
      </c>
      <c r="AI8" s="312">
        <f t="shared" ref="AI8:AI10" si="13">IF(N8=" ",0,N8)</f>
        <v>0</v>
      </c>
      <c r="AJ8" s="312">
        <f t="shared" ref="AJ8:AK10" si="14">IF(O8=" ",0,O8)</f>
        <v>1</v>
      </c>
      <c r="AK8" s="312">
        <f t="shared" si="14"/>
        <v>1</v>
      </c>
    </row>
    <row r="9" spans="1:37" x14ac:dyDescent="0.2">
      <c r="A9" s="325" t="s">
        <v>129</v>
      </c>
      <c r="B9" s="326">
        <v>0</v>
      </c>
      <c r="C9" s="327">
        <v>0</v>
      </c>
      <c r="D9" s="327">
        <v>0</v>
      </c>
      <c r="E9" s="327">
        <v>8</v>
      </c>
      <c r="F9" s="327">
        <v>0</v>
      </c>
      <c r="G9" s="327">
        <v>16</v>
      </c>
      <c r="H9" s="327">
        <v>2</v>
      </c>
      <c r="I9" s="327">
        <v>0</v>
      </c>
      <c r="J9" s="327">
        <v>0</v>
      </c>
      <c r="K9" s="327">
        <v>0</v>
      </c>
      <c r="L9" s="327">
        <v>7</v>
      </c>
      <c r="M9" s="327">
        <v>2</v>
      </c>
      <c r="N9" s="327">
        <v>0</v>
      </c>
      <c r="O9" s="327">
        <v>0</v>
      </c>
      <c r="P9" s="327">
        <v>1</v>
      </c>
      <c r="Q9" s="328">
        <f t="shared" ref="Q9:Q10" si="15">SUM(B9:P9)</f>
        <v>36</v>
      </c>
      <c r="T9" s="320" t="s">
        <v>106</v>
      </c>
      <c r="U9" s="312">
        <v>98</v>
      </c>
      <c r="W9" s="312">
        <f t="shared" si="1"/>
        <v>0</v>
      </c>
      <c r="X9" s="312">
        <f t="shared" si="2"/>
        <v>0</v>
      </c>
      <c r="Y9" s="312">
        <f t="shared" si="3"/>
        <v>0</v>
      </c>
      <c r="Z9" s="312">
        <f t="shared" si="4"/>
        <v>8</v>
      </c>
      <c r="AA9" s="312">
        <f t="shared" si="5"/>
        <v>0</v>
      </c>
      <c r="AB9" s="312">
        <f t="shared" si="6"/>
        <v>16</v>
      </c>
      <c r="AC9" s="312">
        <f t="shared" si="7"/>
        <v>2</v>
      </c>
      <c r="AD9" s="312">
        <f t="shared" si="8"/>
        <v>0</v>
      </c>
      <c r="AE9" s="312">
        <f t="shared" si="9"/>
        <v>0</v>
      </c>
      <c r="AF9" s="312">
        <f t="shared" si="10"/>
        <v>0</v>
      </c>
      <c r="AG9" s="312">
        <f t="shared" si="11"/>
        <v>7</v>
      </c>
      <c r="AH9" s="312">
        <f t="shared" si="12"/>
        <v>2</v>
      </c>
      <c r="AI9" s="312">
        <f t="shared" si="13"/>
        <v>0</v>
      </c>
      <c r="AJ9" s="312">
        <f t="shared" si="14"/>
        <v>0</v>
      </c>
      <c r="AK9" s="312">
        <f t="shared" si="14"/>
        <v>1</v>
      </c>
    </row>
    <row r="10" spans="1:37" x14ac:dyDescent="0.2">
      <c r="A10" s="329" t="s">
        <v>180</v>
      </c>
      <c r="B10" s="330">
        <v>1</v>
      </c>
      <c r="C10" s="331">
        <v>0</v>
      </c>
      <c r="D10" s="331">
        <v>0</v>
      </c>
      <c r="E10" s="331">
        <v>0</v>
      </c>
      <c r="F10" s="331">
        <v>0</v>
      </c>
      <c r="G10" s="331">
        <v>0</v>
      </c>
      <c r="H10" s="331">
        <v>0</v>
      </c>
      <c r="I10" s="331">
        <v>0</v>
      </c>
      <c r="J10" s="331">
        <v>0</v>
      </c>
      <c r="K10" s="331">
        <v>0</v>
      </c>
      <c r="L10" s="331">
        <v>3</v>
      </c>
      <c r="M10" s="331">
        <v>1</v>
      </c>
      <c r="N10" s="331">
        <v>0</v>
      </c>
      <c r="O10" s="331">
        <v>0</v>
      </c>
      <c r="P10" s="331">
        <v>0</v>
      </c>
      <c r="Q10" s="324">
        <f t="shared" si="15"/>
        <v>5</v>
      </c>
      <c r="T10" s="320" t="s">
        <v>280</v>
      </c>
      <c r="U10" s="312">
        <v>90</v>
      </c>
      <c r="W10" s="312">
        <f t="shared" si="1"/>
        <v>1</v>
      </c>
      <c r="X10" s="312">
        <f t="shared" si="2"/>
        <v>0</v>
      </c>
      <c r="Y10" s="312">
        <f t="shared" si="3"/>
        <v>0</v>
      </c>
      <c r="Z10" s="312">
        <f t="shared" si="4"/>
        <v>0</v>
      </c>
      <c r="AA10" s="312">
        <f t="shared" si="5"/>
        <v>0</v>
      </c>
      <c r="AB10" s="312">
        <f t="shared" si="6"/>
        <v>0</v>
      </c>
      <c r="AC10" s="312">
        <f t="shared" si="7"/>
        <v>0</v>
      </c>
      <c r="AD10" s="312">
        <f t="shared" si="8"/>
        <v>0</v>
      </c>
      <c r="AE10" s="312">
        <f t="shared" si="9"/>
        <v>0</v>
      </c>
      <c r="AF10" s="312">
        <f t="shared" si="10"/>
        <v>0</v>
      </c>
      <c r="AG10" s="312">
        <f t="shared" si="11"/>
        <v>3</v>
      </c>
      <c r="AH10" s="312">
        <f t="shared" si="12"/>
        <v>1</v>
      </c>
      <c r="AI10" s="312">
        <f t="shared" si="13"/>
        <v>0</v>
      </c>
      <c r="AJ10" s="312">
        <f t="shared" si="14"/>
        <v>0</v>
      </c>
      <c r="AK10" s="312">
        <f t="shared" si="14"/>
        <v>0</v>
      </c>
    </row>
    <row r="11" spans="1:37" x14ac:dyDescent="0.2">
      <c r="A11" s="325" t="s">
        <v>293</v>
      </c>
      <c r="B11" s="326">
        <v>0</v>
      </c>
      <c r="C11" s="327">
        <v>0</v>
      </c>
      <c r="D11" s="327">
        <v>1</v>
      </c>
      <c r="E11" s="327">
        <v>3</v>
      </c>
      <c r="F11" s="327">
        <v>0</v>
      </c>
      <c r="G11" s="327">
        <v>0</v>
      </c>
      <c r="H11" s="327">
        <v>0</v>
      </c>
      <c r="I11" s="327">
        <v>0</v>
      </c>
      <c r="J11" s="327">
        <v>0</v>
      </c>
      <c r="K11" s="327">
        <v>0</v>
      </c>
      <c r="L11" s="327">
        <v>0</v>
      </c>
      <c r="M11" s="327">
        <v>0</v>
      </c>
      <c r="N11" s="327">
        <v>0</v>
      </c>
      <c r="O11" s="327">
        <v>0</v>
      </c>
      <c r="P11" s="327">
        <v>0</v>
      </c>
      <c r="Q11" s="328">
        <f t="shared" si="0"/>
        <v>4</v>
      </c>
      <c r="T11" s="320" t="s">
        <v>110</v>
      </c>
      <c r="U11" s="312">
        <v>90</v>
      </c>
      <c r="W11" s="312">
        <f t="shared" ref="W11:W45" si="16">IF(B11=" ",0,B11)</f>
        <v>0</v>
      </c>
      <c r="X11" s="312">
        <f t="shared" ref="X11:X45" si="17">IF(C11=" ",0,C11)</f>
        <v>0</v>
      </c>
      <c r="Y11" s="312">
        <f t="shared" ref="Y11:Y45" si="18">IF(D11=" ",0,D11)</f>
        <v>1</v>
      </c>
      <c r="Z11" s="312">
        <f t="shared" ref="Z11:Z45" si="19">IF(E11=" ",0,E11)</f>
        <v>3</v>
      </c>
      <c r="AA11" s="312">
        <f t="shared" ref="AA11:AA45" si="20">IF(F11=" ",0,F11)</f>
        <v>0</v>
      </c>
      <c r="AB11" s="312">
        <f t="shared" ref="AB11:AB45" si="21">IF(G11=" ",0,G11)</f>
        <v>0</v>
      </c>
      <c r="AC11" s="312">
        <f t="shared" ref="AC11:AC45" si="22">IF(H11=" ",0,H11)</f>
        <v>0</v>
      </c>
      <c r="AD11" s="312">
        <f t="shared" ref="AD11:AD45" si="23">IF(I11=" ",0,I11)</f>
        <v>0</v>
      </c>
      <c r="AE11" s="312">
        <f t="shared" ref="AE11:AE45" si="24">IF(J11=" ",0,J11)</f>
        <v>0</v>
      </c>
      <c r="AF11" s="312">
        <f t="shared" ref="AF11:AF45" si="25">IF(K11=" ",0,K11)</f>
        <v>0</v>
      </c>
      <c r="AG11" s="312">
        <f t="shared" ref="AG11:AG45" si="26">IF(L11=" ",0,L11)</f>
        <v>0</v>
      </c>
      <c r="AH11" s="312">
        <f t="shared" ref="AH11:AH45" si="27">IF(M11=" ",0,M11)</f>
        <v>0</v>
      </c>
      <c r="AI11" s="312">
        <f t="shared" ref="AI11:AI45" si="28">IF(N11=" ",0,N11)</f>
        <v>0</v>
      </c>
      <c r="AJ11" s="312">
        <f t="shared" ref="AJ11:AJ45" si="29">IF(O11=" ",0,O11)</f>
        <v>0</v>
      </c>
      <c r="AK11" s="312">
        <f t="shared" ref="AK11:AK45" si="30">IF(P11=" ",0,P11)</f>
        <v>0</v>
      </c>
    </row>
    <row r="12" spans="1:37" x14ac:dyDescent="0.2">
      <c r="A12" s="329" t="s">
        <v>318</v>
      </c>
      <c r="B12" s="330">
        <v>0</v>
      </c>
      <c r="C12" s="331">
        <v>0</v>
      </c>
      <c r="D12" s="331">
        <v>0</v>
      </c>
      <c r="E12" s="331">
        <v>0</v>
      </c>
      <c r="F12" s="331">
        <v>0</v>
      </c>
      <c r="G12" s="331">
        <v>0</v>
      </c>
      <c r="H12" s="331">
        <v>0</v>
      </c>
      <c r="I12" s="331">
        <v>0</v>
      </c>
      <c r="J12" s="331">
        <v>0</v>
      </c>
      <c r="K12" s="331">
        <v>0</v>
      </c>
      <c r="L12" s="331">
        <v>0</v>
      </c>
      <c r="M12" s="331">
        <v>0</v>
      </c>
      <c r="N12" s="331">
        <v>0</v>
      </c>
      <c r="O12" s="331">
        <v>1</v>
      </c>
      <c r="P12" s="331">
        <v>0</v>
      </c>
      <c r="Q12" s="324">
        <f t="shared" si="0"/>
        <v>1</v>
      </c>
      <c r="T12" s="320" t="s">
        <v>109</v>
      </c>
      <c r="U12" s="312">
        <v>79</v>
      </c>
      <c r="W12" s="312">
        <f t="shared" si="16"/>
        <v>0</v>
      </c>
      <c r="X12" s="312">
        <f t="shared" si="17"/>
        <v>0</v>
      </c>
      <c r="Y12" s="312">
        <f t="shared" si="18"/>
        <v>0</v>
      </c>
      <c r="Z12" s="312">
        <f t="shared" si="19"/>
        <v>0</v>
      </c>
      <c r="AA12" s="312">
        <f t="shared" si="20"/>
        <v>0</v>
      </c>
      <c r="AB12" s="312">
        <f t="shared" si="21"/>
        <v>0</v>
      </c>
      <c r="AC12" s="312">
        <f t="shared" si="22"/>
        <v>0</v>
      </c>
      <c r="AD12" s="312">
        <f t="shared" si="23"/>
        <v>0</v>
      </c>
      <c r="AE12" s="312">
        <f t="shared" si="24"/>
        <v>0</v>
      </c>
      <c r="AF12" s="312">
        <f t="shared" si="25"/>
        <v>0</v>
      </c>
      <c r="AG12" s="312">
        <f t="shared" si="26"/>
        <v>0</v>
      </c>
      <c r="AH12" s="312">
        <f t="shared" si="27"/>
        <v>0</v>
      </c>
      <c r="AI12" s="312">
        <f t="shared" si="28"/>
        <v>0</v>
      </c>
      <c r="AJ12" s="312">
        <f t="shared" si="29"/>
        <v>1</v>
      </c>
      <c r="AK12" s="312">
        <f t="shared" si="30"/>
        <v>0</v>
      </c>
    </row>
    <row r="13" spans="1:37" x14ac:dyDescent="0.2">
      <c r="A13" s="325" t="s">
        <v>181</v>
      </c>
      <c r="B13" s="326">
        <v>1</v>
      </c>
      <c r="C13" s="327">
        <v>0</v>
      </c>
      <c r="D13" s="327">
        <v>0</v>
      </c>
      <c r="E13" s="327">
        <v>6</v>
      </c>
      <c r="F13" s="327">
        <v>0</v>
      </c>
      <c r="G13" s="327">
        <v>1</v>
      </c>
      <c r="H13" s="327"/>
      <c r="I13" s="327">
        <v>4</v>
      </c>
      <c r="J13" s="327">
        <v>0</v>
      </c>
      <c r="K13" s="327">
        <v>0</v>
      </c>
      <c r="L13" s="327">
        <v>4</v>
      </c>
      <c r="M13" s="327">
        <v>3</v>
      </c>
      <c r="N13" s="327">
        <v>0</v>
      </c>
      <c r="O13" s="327">
        <v>0</v>
      </c>
      <c r="P13" s="327">
        <v>1</v>
      </c>
      <c r="Q13" s="328">
        <f t="shared" si="0"/>
        <v>20</v>
      </c>
      <c r="T13" s="320" t="s">
        <v>129</v>
      </c>
      <c r="U13" s="312">
        <v>36</v>
      </c>
      <c r="W13" s="312">
        <f t="shared" si="16"/>
        <v>1</v>
      </c>
      <c r="X13" s="312">
        <f t="shared" si="17"/>
        <v>0</v>
      </c>
      <c r="Y13" s="312">
        <f t="shared" si="18"/>
        <v>0</v>
      </c>
      <c r="Z13" s="312">
        <f t="shared" si="19"/>
        <v>6</v>
      </c>
      <c r="AA13" s="312">
        <f t="shared" si="20"/>
        <v>0</v>
      </c>
      <c r="AB13" s="312">
        <f t="shared" si="21"/>
        <v>1</v>
      </c>
      <c r="AC13" s="312">
        <f t="shared" si="22"/>
        <v>0</v>
      </c>
      <c r="AD13" s="312">
        <f t="shared" si="23"/>
        <v>4</v>
      </c>
      <c r="AE13" s="312">
        <f t="shared" si="24"/>
        <v>0</v>
      </c>
      <c r="AF13" s="312">
        <f t="shared" si="25"/>
        <v>0</v>
      </c>
      <c r="AG13" s="312">
        <f t="shared" si="26"/>
        <v>4</v>
      </c>
      <c r="AH13" s="312">
        <f t="shared" si="27"/>
        <v>3</v>
      </c>
      <c r="AI13" s="312">
        <f t="shared" si="28"/>
        <v>0</v>
      </c>
      <c r="AJ13" s="312">
        <f t="shared" si="29"/>
        <v>0</v>
      </c>
      <c r="AK13" s="312">
        <f t="shared" si="30"/>
        <v>1</v>
      </c>
    </row>
    <row r="14" spans="1:37" x14ac:dyDescent="0.2">
      <c r="A14" s="329" t="s">
        <v>167</v>
      </c>
      <c r="B14" s="330">
        <v>0</v>
      </c>
      <c r="C14" s="331">
        <v>0</v>
      </c>
      <c r="D14" s="331">
        <v>0</v>
      </c>
      <c r="E14" s="331">
        <v>0</v>
      </c>
      <c r="F14" s="331">
        <v>0</v>
      </c>
      <c r="G14" s="331"/>
      <c r="H14" s="331">
        <v>2</v>
      </c>
      <c r="I14" s="331">
        <v>0</v>
      </c>
      <c r="J14" s="331">
        <v>0</v>
      </c>
      <c r="K14" s="331">
        <v>0</v>
      </c>
      <c r="L14" s="331">
        <v>0</v>
      </c>
      <c r="M14" s="331">
        <v>0</v>
      </c>
      <c r="N14" s="331">
        <v>0</v>
      </c>
      <c r="O14" s="331">
        <v>0</v>
      </c>
      <c r="P14" s="331">
        <v>1</v>
      </c>
      <c r="Q14" s="324">
        <f t="shared" si="0"/>
        <v>3</v>
      </c>
      <c r="T14" s="320" t="s">
        <v>297</v>
      </c>
      <c r="U14" s="312">
        <v>36</v>
      </c>
      <c r="W14" s="312">
        <f t="shared" si="16"/>
        <v>0</v>
      </c>
      <c r="X14" s="312">
        <f t="shared" si="17"/>
        <v>0</v>
      </c>
      <c r="Y14" s="312">
        <f t="shared" si="18"/>
        <v>0</v>
      </c>
      <c r="Z14" s="312">
        <f t="shared" si="19"/>
        <v>0</v>
      </c>
      <c r="AA14" s="312">
        <f t="shared" si="20"/>
        <v>0</v>
      </c>
      <c r="AB14" s="312">
        <f t="shared" si="21"/>
        <v>0</v>
      </c>
      <c r="AC14" s="312">
        <f t="shared" si="22"/>
        <v>2</v>
      </c>
      <c r="AD14" s="312">
        <f t="shared" si="23"/>
        <v>0</v>
      </c>
      <c r="AE14" s="312">
        <f t="shared" si="24"/>
        <v>0</v>
      </c>
      <c r="AF14" s="312">
        <f t="shared" si="25"/>
        <v>0</v>
      </c>
      <c r="AG14" s="312">
        <f t="shared" si="26"/>
        <v>0</v>
      </c>
      <c r="AH14" s="312">
        <f t="shared" si="27"/>
        <v>0</v>
      </c>
      <c r="AI14" s="312">
        <f t="shared" si="28"/>
        <v>0</v>
      </c>
      <c r="AJ14" s="312">
        <f t="shared" si="29"/>
        <v>0</v>
      </c>
      <c r="AK14" s="312">
        <f t="shared" si="30"/>
        <v>1</v>
      </c>
    </row>
    <row r="15" spans="1:37" x14ac:dyDescent="0.2">
      <c r="A15" s="325" t="s">
        <v>192</v>
      </c>
      <c r="B15" s="326">
        <v>0</v>
      </c>
      <c r="C15" s="327">
        <v>0</v>
      </c>
      <c r="D15" s="327">
        <v>0</v>
      </c>
      <c r="E15" s="327">
        <v>0</v>
      </c>
      <c r="F15" s="327">
        <v>0</v>
      </c>
      <c r="G15" s="327"/>
      <c r="H15" s="327"/>
      <c r="I15" s="327">
        <v>0</v>
      </c>
      <c r="J15" s="327">
        <v>0</v>
      </c>
      <c r="K15" s="327">
        <v>0</v>
      </c>
      <c r="L15" s="327">
        <v>0</v>
      </c>
      <c r="M15" s="327">
        <v>0</v>
      </c>
      <c r="N15" s="327">
        <v>0</v>
      </c>
      <c r="O15" s="327">
        <v>1</v>
      </c>
      <c r="P15" s="327"/>
      <c r="Q15" s="328">
        <f t="shared" si="0"/>
        <v>1</v>
      </c>
      <c r="T15" s="332" t="s">
        <v>107</v>
      </c>
      <c r="U15" s="312">
        <v>25</v>
      </c>
      <c r="W15" s="312">
        <f t="shared" si="16"/>
        <v>0</v>
      </c>
      <c r="X15" s="312">
        <f t="shared" si="17"/>
        <v>0</v>
      </c>
      <c r="Y15" s="312">
        <f t="shared" si="18"/>
        <v>0</v>
      </c>
      <c r="Z15" s="312">
        <f t="shared" si="19"/>
        <v>0</v>
      </c>
      <c r="AA15" s="312">
        <f t="shared" si="20"/>
        <v>0</v>
      </c>
      <c r="AB15" s="312">
        <f t="shared" si="21"/>
        <v>0</v>
      </c>
      <c r="AC15" s="312">
        <f t="shared" si="22"/>
        <v>0</v>
      </c>
      <c r="AD15" s="312">
        <f t="shared" si="23"/>
        <v>0</v>
      </c>
      <c r="AE15" s="312">
        <f t="shared" si="24"/>
        <v>0</v>
      </c>
      <c r="AF15" s="312">
        <f t="shared" si="25"/>
        <v>0</v>
      </c>
      <c r="AG15" s="312">
        <f t="shared" si="26"/>
        <v>0</v>
      </c>
      <c r="AH15" s="312">
        <f t="shared" si="27"/>
        <v>0</v>
      </c>
      <c r="AI15" s="312">
        <f t="shared" si="28"/>
        <v>0</v>
      </c>
      <c r="AJ15" s="312">
        <f t="shared" si="29"/>
        <v>1</v>
      </c>
      <c r="AK15" s="312">
        <f t="shared" si="30"/>
        <v>0</v>
      </c>
    </row>
    <row r="16" spans="1:37" x14ac:dyDescent="0.2">
      <c r="A16" s="329" t="s">
        <v>277</v>
      </c>
      <c r="B16" s="330">
        <v>0</v>
      </c>
      <c r="C16" s="331">
        <v>0</v>
      </c>
      <c r="D16" s="331">
        <v>0</v>
      </c>
      <c r="E16" s="331">
        <v>0</v>
      </c>
      <c r="F16" s="331">
        <v>0</v>
      </c>
      <c r="G16" s="331">
        <v>1</v>
      </c>
      <c r="H16" s="331"/>
      <c r="I16" s="331">
        <v>0</v>
      </c>
      <c r="J16" s="331">
        <v>0</v>
      </c>
      <c r="K16" s="331">
        <v>0</v>
      </c>
      <c r="L16" s="331">
        <v>0</v>
      </c>
      <c r="M16" s="331">
        <v>0</v>
      </c>
      <c r="N16" s="331">
        <v>0</v>
      </c>
      <c r="O16" s="331">
        <v>0</v>
      </c>
      <c r="P16" s="331">
        <v>0</v>
      </c>
      <c r="Q16" s="324">
        <f t="shared" si="0"/>
        <v>1</v>
      </c>
      <c r="T16" s="320" t="s">
        <v>181</v>
      </c>
      <c r="U16" s="312">
        <v>20</v>
      </c>
      <c r="W16" s="312">
        <f t="shared" si="16"/>
        <v>0</v>
      </c>
      <c r="X16" s="312">
        <f t="shared" si="17"/>
        <v>0</v>
      </c>
      <c r="Y16" s="312">
        <f t="shared" si="18"/>
        <v>0</v>
      </c>
      <c r="Z16" s="312">
        <f t="shared" si="19"/>
        <v>0</v>
      </c>
      <c r="AA16" s="312">
        <f t="shared" si="20"/>
        <v>0</v>
      </c>
      <c r="AB16" s="312">
        <f t="shared" si="21"/>
        <v>1</v>
      </c>
      <c r="AC16" s="312">
        <f t="shared" si="22"/>
        <v>0</v>
      </c>
      <c r="AD16" s="312">
        <f t="shared" si="23"/>
        <v>0</v>
      </c>
      <c r="AE16" s="312">
        <f t="shared" si="24"/>
        <v>0</v>
      </c>
      <c r="AF16" s="312">
        <f t="shared" si="25"/>
        <v>0</v>
      </c>
      <c r="AG16" s="312">
        <f t="shared" si="26"/>
        <v>0</v>
      </c>
      <c r="AH16" s="312">
        <f t="shared" si="27"/>
        <v>0</v>
      </c>
      <c r="AI16" s="312">
        <f t="shared" si="28"/>
        <v>0</v>
      </c>
      <c r="AJ16" s="312">
        <f t="shared" si="29"/>
        <v>0</v>
      </c>
      <c r="AK16" s="312">
        <f t="shared" si="30"/>
        <v>0</v>
      </c>
    </row>
    <row r="17" spans="1:37" x14ac:dyDescent="0.2">
      <c r="A17" s="325" t="s">
        <v>157</v>
      </c>
      <c r="B17" s="326">
        <v>0</v>
      </c>
      <c r="C17" s="327">
        <v>0</v>
      </c>
      <c r="D17" s="327">
        <v>0</v>
      </c>
      <c r="E17" s="327">
        <v>0</v>
      </c>
      <c r="F17" s="327">
        <v>0</v>
      </c>
      <c r="G17" s="327">
        <v>0</v>
      </c>
      <c r="H17" s="327">
        <v>0</v>
      </c>
      <c r="I17" s="327">
        <v>0</v>
      </c>
      <c r="J17" s="327">
        <v>0</v>
      </c>
      <c r="K17" s="327">
        <v>0</v>
      </c>
      <c r="L17" s="327">
        <v>1</v>
      </c>
      <c r="M17" s="327">
        <v>0</v>
      </c>
      <c r="N17" s="327">
        <v>0</v>
      </c>
      <c r="O17" s="327">
        <v>0</v>
      </c>
      <c r="P17" s="327">
        <v>0</v>
      </c>
      <c r="Q17" s="328">
        <f t="shared" si="0"/>
        <v>1</v>
      </c>
      <c r="T17" s="320" t="s">
        <v>103</v>
      </c>
      <c r="U17" s="312">
        <v>17</v>
      </c>
      <c r="W17" s="312">
        <f t="shared" si="16"/>
        <v>0</v>
      </c>
      <c r="X17" s="312">
        <f t="shared" si="17"/>
        <v>0</v>
      </c>
      <c r="Y17" s="312">
        <f t="shared" si="18"/>
        <v>0</v>
      </c>
      <c r="Z17" s="312">
        <f t="shared" si="19"/>
        <v>0</v>
      </c>
      <c r="AA17" s="312">
        <f t="shared" si="20"/>
        <v>0</v>
      </c>
      <c r="AB17" s="312">
        <f t="shared" si="21"/>
        <v>0</v>
      </c>
      <c r="AC17" s="312">
        <f t="shared" si="22"/>
        <v>0</v>
      </c>
      <c r="AD17" s="312">
        <f t="shared" si="23"/>
        <v>0</v>
      </c>
      <c r="AE17" s="312">
        <f t="shared" si="24"/>
        <v>0</v>
      </c>
      <c r="AF17" s="312">
        <f t="shared" si="25"/>
        <v>0</v>
      </c>
      <c r="AG17" s="312">
        <f t="shared" si="26"/>
        <v>1</v>
      </c>
      <c r="AH17" s="312">
        <f t="shared" si="27"/>
        <v>0</v>
      </c>
      <c r="AI17" s="312">
        <f t="shared" si="28"/>
        <v>0</v>
      </c>
      <c r="AJ17" s="312">
        <f t="shared" si="29"/>
        <v>0</v>
      </c>
      <c r="AK17" s="312">
        <f t="shared" si="30"/>
        <v>0</v>
      </c>
    </row>
    <row r="18" spans="1:37" x14ac:dyDescent="0.2">
      <c r="A18" s="329" t="s">
        <v>130</v>
      </c>
      <c r="B18" s="330">
        <v>0</v>
      </c>
      <c r="C18" s="331">
        <v>0</v>
      </c>
      <c r="D18" s="331">
        <v>0</v>
      </c>
      <c r="E18" s="331">
        <v>1</v>
      </c>
      <c r="F18" s="331">
        <v>0</v>
      </c>
      <c r="G18" s="331">
        <v>0</v>
      </c>
      <c r="H18" s="331">
        <v>0</v>
      </c>
      <c r="I18" s="331">
        <v>0</v>
      </c>
      <c r="J18" s="331">
        <v>0</v>
      </c>
      <c r="K18" s="331">
        <v>0</v>
      </c>
      <c r="L18" s="331">
        <v>0</v>
      </c>
      <c r="M18" s="331">
        <v>0</v>
      </c>
      <c r="N18" s="331">
        <v>0</v>
      </c>
      <c r="O18" s="331">
        <v>0</v>
      </c>
      <c r="P18" s="331">
        <v>0</v>
      </c>
      <c r="Q18" s="324">
        <f t="shared" si="0"/>
        <v>1</v>
      </c>
      <c r="T18" s="320" t="s">
        <v>108</v>
      </c>
      <c r="U18" s="312">
        <v>16</v>
      </c>
      <c r="W18" s="312">
        <f t="shared" si="16"/>
        <v>0</v>
      </c>
      <c r="X18" s="312">
        <f t="shared" si="17"/>
        <v>0</v>
      </c>
      <c r="Y18" s="312">
        <f t="shared" si="18"/>
        <v>0</v>
      </c>
      <c r="Z18" s="312">
        <f t="shared" si="19"/>
        <v>1</v>
      </c>
      <c r="AA18" s="312">
        <f t="shared" si="20"/>
        <v>0</v>
      </c>
      <c r="AB18" s="312">
        <f t="shared" si="21"/>
        <v>0</v>
      </c>
      <c r="AC18" s="312">
        <f t="shared" si="22"/>
        <v>0</v>
      </c>
      <c r="AD18" s="312">
        <f t="shared" si="23"/>
        <v>0</v>
      </c>
      <c r="AE18" s="312">
        <f t="shared" si="24"/>
        <v>0</v>
      </c>
      <c r="AF18" s="312">
        <f t="shared" si="25"/>
        <v>0</v>
      </c>
      <c r="AG18" s="312">
        <f t="shared" si="26"/>
        <v>0</v>
      </c>
      <c r="AH18" s="312">
        <f t="shared" si="27"/>
        <v>0</v>
      </c>
      <c r="AI18" s="312">
        <f t="shared" si="28"/>
        <v>0</v>
      </c>
      <c r="AJ18" s="312">
        <f t="shared" si="29"/>
        <v>0</v>
      </c>
      <c r="AK18" s="312">
        <f t="shared" si="30"/>
        <v>0</v>
      </c>
    </row>
    <row r="19" spans="1:37" x14ac:dyDescent="0.2">
      <c r="A19" s="325" t="s">
        <v>106</v>
      </c>
      <c r="B19" s="326">
        <v>1</v>
      </c>
      <c r="C19" s="327">
        <v>0</v>
      </c>
      <c r="D19" s="327">
        <v>0</v>
      </c>
      <c r="E19" s="327">
        <v>9</v>
      </c>
      <c r="F19" s="327">
        <v>0</v>
      </c>
      <c r="G19" s="327">
        <v>19</v>
      </c>
      <c r="H19" s="327">
        <v>10</v>
      </c>
      <c r="I19" s="327">
        <v>1</v>
      </c>
      <c r="J19" s="327">
        <v>12</v>
      </c>
      <c r="K19" s="327">
        <v>0</v>
      </c>
      <c r="L19" s="327">
        <v>30</v>
      </c>
      <c r="M19" s="327">
        <v>3</v>
      </c>
      <c r="N19" s="327">
        <v>0</v>
      </c>
      <c r="O19" s="327">
        <v>5</v>
      </c>
      <c r="P19" s="327">
        <v>8</v>
      </c>
      <c r="Q19" s="328">
        <f t="shared" si="0"/>
        <v>98</v>
      </c>
      <c r="T19" s="332" t="s">
        <v>295</v>
      </c>
      <c r="U19" s="312">
        <v>16</v>
      </c>
      <c r="W19" s="312">
        <f t="shared" si="16"/>
        <v>1</v>
      </c>
      <c r="X19" s="312">
        <f t="shared" si="17"/>
        <v>0</v>
      </c>
      <c r="Y19" s="312">
        <f t="shared" si="18"/>
        <v>0</v>
      </c>
      <c r="Z19" s="312">
        <f t="shared" si="19"/>
        <v>9</v>
      </c>
      <c r="AA19" s="312">
        <f t="shared" si="20"/>
        <v>0</v>
      </c>
      <c r="AB19" s="312">
        <f t="shared" si="21"/>
        <v>19</v>
      </c>
      <c r="AC19" s="312">
        <f t="shared" si="22"/>
        <v>10</v>
      </c>
      <c r="AD19" s="312">
        <f t="shared" si="23"/>
        <v>1</v>
      </c>
      <c r="AE19" s="312">
        <f t="shared" si="24"/>
        <v>12</v>
      </c>
      <c r="AF19" s="312">
        <f t="shared" si="25"/>
        <v>0</v>
      </c>
      <c r="AG19" s="312">
        <f t="shared" si="26"/>
        <v>30</v>
      </c>
      <c r="AH19" s="312">
        <f t="shared" si="27"/>
        <v>3</v>
      </c>
      <c r="AI19" s="312">
        <f t="shared" si="28"/>
        <v>0</v>
      </c>
      <c r="AJ19" s="312">
        <f t="shared" si="29"/>
        <v>5</v>
      </c>
      <c r="AK19" s="312">
        <f t="shared" si="30"/>
        <v>8</v>
      </c>
    </row>
    <row r="20" spans="1:37" x14ac:dyDescent="0.2">
      <c r="A20" s="329" t="s">
        <v>278</v>
      </c>
      <c r="B20" s="330">
        <v>0</v>
      </c>
      <c r="C20" s="331">
        <v>0</v>
      </c>
      <c r="D20" s="331"/>
      <c r="E20" s="331">
        <v>1</v>
      </c>
      <c r="F20" s="331">
        <v>0</v>
      </c>
      <c r="G20" s="331">
        <v>0</v>
      </c>
      <c r="H20" s="331">
        <v>0</v>
      </c>
      <c r="I20" s="331">
        <v>0</v>
      </c>
      <c r="J20" s="331">
        <v>0</v>
      </c>
      <c r="K20" s="331">
        <v>0</v>
      </c>
      <c r="L20" s="331">
        <v>0</v>
      </c>
      <c r="M20" s="331">
        <v>1</v>
      </c>
      <c r="N20" s="331">
        <v>0</v>
      </c>
      <c r="O20" s="331">
        <v>1</v>
      </c>
      <c r="P20" s="331">
        <v>0</v>
      </c>
      <c r="Q20" s="324">
        <f t="shared" si="0"/>
        <v>3</v>
      </c>
      <c r="T20" s="320"/>
      <c r="U20" s="312">
        <f>SUM(U5:U19)</f>
        <v>2654</v>
      </c>
      <c r="W20" s="312">
        <f t="shared" si="16"/>
        <v>0</v>
      </c>
      <c r="X20" s="312">
        <f t="shared" si="17"/>
        <v>0</v>
      </c>
      <c r="Y20" s="312">
        <f t="shared" si="18"/>
        <v>0</v>
      </c>
      <c r="Z20" s="312">
        <f t="shared" si="19"/>
        <v>1</v>
      </c>
      <c r="AA20" s="312">
        <f t="shared" si="20"/>
        <v>0</v>
      </c>
      <c r="AB20" s="312">
        <f t="shared" si="21"/>
        <v>0</v>
      </c>
      <c r="AC20" s="312">
        <f t="shared" si="22"/>
        <v>0</v>
      </c>
      <c r="AD20" s="312">
        <f t="shared" si="23"/>
        <v>0</v>
      </c>
      <c r="AE20" s="312">
        <f t="shared" si="24"/>
        <v>0</v>
      </c>
      <c r="AF20" s="312">
        <f t="shared" si="25"/>
        <v>0</v>
      </c>
      <c r="AG20" s="312">
        <f t="shared" si="26"/>
        <v>0</v>
      </c>
      <c r="AH20" s="312">
        <f t="shared" si="27"/>
        <v>1</v>
      </c>
      <c r="AI20" s="312">
        <f t="shared" si="28"/>
        <v>0</v>
      </c>
      <c r="AJ20" s="312">
        <f t="shared" si="29"/>
        <v>1</v>
      </c>
      <c r="AK20" s="312">
        <f t="shared" si="30"/>
        <v>0</v>
      </c>
    </row>
    <row r="21" spans="1:37" x14ac:dyDescent="0.2">
      <c r="A21" s="325" t="s">
        <v>294</v>
      </c>
      <c r="B21" s="326">
        <v>0</v>
      </c>
      <c r="C21" s="327">
        <v>0</v>
      </c>
      <c r="D21" s="327">
        <v>1</v>
      </c>
      <c r="E21" s="327">
        <v>3</v>
      </c>
      <c r="F21" s="327">
        <v>0</v>
      </c>
      <c r="G21" s="327">
        <v>1</v>
      </c>
      <c r="H21" s="327">
        <v>1</v>
      </c>
      <c r="I21" s="327">
        <v>0</v>
      </c>
      <c r="J21" s="327">
        <v>1</v>
      </c>
      <c r="K21" s="327">
        <v>0</v>
      </c>
      <c r="L21" s="327">
        <v>1</v>
      </c>
      <c r="M21" s="327">
        <v>0</v>
      </c>
      <c r="N21" s="327">
        <v>0</v>
      </c>
      <c r="O21" s="327">
        <v>0</v>
      </c>
      <c r="P21" s="327">
        <v>1</v>
      </c>
      <c r="Q21" s="328">
        <f t="shared" si="0"/>
        <v>9</v>
      </c>
      <c r="T21" s="320"/>
      <c r="W21" s="312">
        <f t="shared" si="16"/>
        <v>0</v>
      </c>
      <c r="X21" s="312">
        <f t="shared" si="17"/>
        <v>0</v>
      </c>
      <c r="Y21" s="312">
        <f t="shared" si="18"/>
        <v>1</v>
      </c>
      <c r="Z21" s="312">
        <f t="shared" si="19"/>
        <v>3</v>
      </c>
      <c r="AA21" s="312">
        <f t="shared" si="20"/>
        <v>0</v>
      </c>
      <c r="AB21" s="312">
        <f t="shared" si="21"/>
        <v>1</v>
      </c>
      <c r="AC21" s="312">
        <f t="shared" si="22"/>
        <v>1</v>
      </c>
      <c r="AD21" s="312">
        <f t="shared" si="23"/>
        <v>0</v>
      </c>
      <c r="AE21" s="312">
        <f t="shared" si="24"/>
        <v>1</v>
      </c>
      <c r="AF21" s="312">
        <f t="shared" si="25"/>
        <v>0</v>
      </c>
      <c r="AG21" s="312">
        <f t="shared" si="26"/>
        <v>1</v>
      </c>
      <c r="AH21" s="312">
        <f t="shared" si="27"/>
        <v>0</v>
      </c>
      <c r="AI21" s="312">
        <f t="shared" si="28"/>
        <v>0</v>
      </c>
      <c r="AJ21" s="312">
        <f t="shared" si="29"/>
        <v>0</v>
      </c>
      <c r="AK21" s="312">
        <f t="shared" si="30"/>
        <v>1</v>
      </c>
    </row>
    <row r="22" spans="1:37" x14ac:dyDescent="0.2">
      <c r="A22" s="329" t="s">
        <v>319</v>
      </c>
      <c r="B22" s="330">
        <v>0</v>
      </c>
      <c r="C22" s="331">
        <v>0</v>
      </c>
      <c r="D22" s="331">
        <v>1</v>
      </c>
      <c r="E22" s="331">
        <v>0</v>
      </c>
      <c r="F22" s="331">
        <v>0</v>
      </c>
      <c r="G22" s="331">
        <v>0</v>
      </c>
      <c r="H22" s="331">
        <v>0</v>
      </c>
      <c r="I22" s="331">
        <v>0</v>
      </c>
      <c r="J22" s="331">
        <v>1</v>
      </c>
      <c r="K22" s="331">
        <v>0</v>
      </c>
      <c r="L22" s="331">
        <v>0</v>
      </c>
      <c r="M22" s="331">
        <v>0</v>
      </c>
      <c r="N22" s="331">
        <v>0</v>
      </c>
      <c r="O22" s="331">
        <v>0</v>
      </c>
      <c r="P22" s="331">
        <v>0</v>
      </c>
      <c r="Q22" s="324">
        <f t="shared" si="0"/>
        <v>2</v>
      </c>
      <c r="T22" s="320"/>
      <c r="W22" s="312">
        <f t="shared" si="16"/>
        <v>0</v>
      </c>
      <c r="X22" s="312">
        <f t="shared" si="17"/>
        <v>0</v>
      </c>
      <c r="Y22" s="312">
        <f t="shared" si="18"/>
        <v>1</v>
      </c>
      <c r="Z22" s="312">
        <f t="shared" si="19"/>
        <v>0</v>
      </c>
      <c r="AA22" s="312">
        <f t="shared" si="20"/>
        <v>0</v>
      </c>
      <c r="AB22" s="312">
        <f t="shared" si="21"/>
        <v>0</v>
      </c>
      <c r="AC22" s="312">
        <f t="shared" si="22"/>
        <v>0</v>
      </c>
      <c r="AD22" s="312">
        <f t="shared" si="23"/>
        <v>0</v>
      </c>
      <c r="AE22" s="312">
        <f t="shared" si="24"/>
        <v>1</v>
      </c>
      <c r="AF22" s="312">
        <f t="shared" si="25"/>
        <v>0</v>
      </c>
      <c r="AG22" s="312">
        <f t="shared" si="26"/>
        <v>0</v>
      </c>
      <c r="AH22" s="312">
        <f t="shared" si="27"/>
        <v>0</v>
      </c>
      <c r="AI22" s="312">
        <f t="shared" si="28"/>
        <v>0</v>
      </c>
      <c r="AJ22" s="312">
        <f t="shared" si="29"/>
        <v>0</v>
      </c>
      <c r="AK22" s="312">
        <f t="shared" si="30"/>
        <v>0</v>
      </c>
    </row>
    <row r="23" spans="1:37" ht="18" x14ac:dyDescent="0.2">
      <c r="A23" s="325" t="s">
        <v>272</v>
      </c>
      <c r="B23" s="326">
        <v>3</v>
      </c>
      <c r="C23" s="327">
        <v>2</v>
      </c>
      <c r="D23" s="327">
        <v>7</v>
      </c>
      <c r="E23" s="327">
        <v>81</v>
      </c>
      <c r="F23" s="327">
        <v>0</v>
      </c>
      <c r="G23" s="327">
        <v>34</v>
      </c>
      <c r="H23" s="327">
        <v>36</v>
      </c>
      <c r="I23" s="327">
        <v>4</v>
      </c>
      <c r="J23" s="327">
        <v>24</v>
      </c>
      <c r="K23" s="327">
        <v>0</v>
      </c>
      <c r="L23" s="327">
        <v>40</v>
      </c>
      <c r="M23" s="327">
        <v>15</v>
      </c>
      <c r="N23" s="327">
        <v>1</v>
      </c>
      <c r="O23" s="327">
        <v>3</v>
      </c>
      <c r="P23" s="327">
        <v>8</v>
      </c>
      <c r="Q23" s="328">
        <f t="shared" si="0"/>
        <v>258</v>
      </c>
      <c r="T23" s="320"/>
      <c r="W23" s="312">
        <f t="shared" si="16"/>
        <v>3</v>
      </c>
      <c r="X23" s="312">
        <f t="shared" si="17"/>
        <v>2</v>
      </c>
      <c r="Y23" s="312">
        <f t="shared" si="18"/>
        <v>7</v>
      </c>
      <c r="Z23" s="312">
        <f t="shared" si="19"/>
        <v>81</v>
      </c>
      <c r="AA23" s="312">
        <f t="shared" si="20"/>
        <v>0</v>
      </c>
      <c r="AB23" s="312">
        <f t="shared" si="21"/>
        <v>34</v>
      </c>
      <c r="AC23" s="312">
        <f t="shared" si="22"/>
        <v>36</v>
      </c>
      <c r="AD23" s="312">
        <f t="shared" si="23"/>
        <v>4</v>
      </c>
      <c r="AE23" s="312">
        <f t="shared" si="24"/>
        <v>24</v>
      </c>
      <c r="AF23" s="312">
        <f t="shared" si="25"/>
        <v>0</v>
      </c>
      <c r="AG23" s="312">
        <f t="shared" si="26"/>
        <v>40</v>
      </c>
      <c r="AH23" s="312">
        <f t="shared" si="27"/>
        <v>15</v>
      </c>
      <c r="AI23" s="312">
        <f t="shared" si="28"/>
        <v>1</v>
      </c>
      <c r="AJ23" s="312">
        <f t="shared" si="29"/>
        <v>3</v>
      </c>
      <c r="AK23" s="312">
        <f t="shared" si="30"/>
        <v>8</v>
      </c>
    </row>
    <row r="24" spans="1:37" x14ac:dyDescent="0.2">
      <c r="A24" s="329" t="s">
        <v>320</v>
      </c>
      <c r="B24" s="330">
        <v>0</v>
      </c>
      <c r="C24" s="331">
        <v>0</v>
      </c>
      <c r="D24" s="331">
        <v>0</v>
      </c>
      <c r="E24" s="331">
        <v>0</v>
      </c>
      <c r="F24" s="331">
        <v>0</v>
      </c>
      <c r="G24" s="331">
        <v>1</v>
      </c>
      <c r="H24" s="331">
        <v>1</v>
      </c>
      <c r="I24" s="331">
        <v>0</v>
      </c>
      <c r="J24" s="331">
        <v>0</v>
      </c>
      <c r="K24" s="331">
        <v>0</v>
      </c>
      <c r="L24" s="331">
        <v>0</v>
      </c>
      <c r="M24" s="331">
        <v>0</v>
      </c>
      <c r="N24" s="331">
        <v>0</v>
      </c>
      <c r="O24" s="331">
        <v>0</v>
      </c>
      <c r="P24" s="331">
        <v>0</v>
      </c>
      <c r="Q24" s="324">
        <f t="shared" ref="Q24:Q29" si="31">SUM(B24:P24)</f>
        <v>2</v>
      </c>
      <c r="W24" s="312">
        <f t="shared" si="16"/>
        <v>0</v>
      </c>
      <c r="X24" s="312">
        <f t="shared" si="17"/>
        <v>0</v>
      </c>
      <c r="Y24" s="312">
        <f t="shared" si="18"/>
        <v>0</v>
      </c>
      <c r="Z24" s="312">
        <f t="shared" si="19"/>
        <v>0</v>
      </c>
      <c r="AA24" s="312">
        <f t="shared" si="20"/>
        <v>0</v>
      </c>
      <c r="AB24" s="312">
        <f t="shared" si="21"/>
        <v>1</v>
      </c>
      <c r="AC24" s="312">
        <f t="shared" si="22"/>
        <v>1</v>
      </c>
      <c r="AD24" s="312">
        <f t="shared" si="23"/>
        <v>0</v>
      </c>
      <c r="AE24" s="312">
        <f t="shared" si="24"/>
        <v>0</v>
      </c>
      <c r="AF24" s="312">
        <f t="shared" si="25"/>
        <v>0</v>
      </c>
      <c r="AG24" s="312">
        <f t="shared" si="26"/>
        <v>0</v>
      </c>
      <c r="AH24" s="312">
        <f t="shared" si="27"/>
        <v>0</v>
      </c>
      <c r="AI24" s="312">
        <f t="shared" si="28"/>
        <v>0</v>
      </c>
      <c r="AJ24" s="312">
        <f t="shared" si="29"/>
        <v>0</v>
      </c>
      <c r="AK24" s="312">
        <f t="shared" si="30"/>
        <v>0</v>
      </c>
    </row>
    <row r="25" spans="1:37" x14ac:dyDescent="0.2">
      <c r="A25" s="325" t="s">
        <v>321</v>
      </c>
      <c r="B25" s="326">
        <v>0</v>
      </c>
      <c r="C25" s="327">
        <v>0</v>
      </c>
      <c r="D25" s="327">
        <v>0</v>
      </c>
      <c r="E25" s="327">
        <v>0</v>
      </c>
      <c r="F25" s="327">
        <v>0</v>
      </c>
      <c r="G25" s="327">
        <v>0</v>
      </c>
      <c r="H25" s="327">
        <v>0</v>
      </c>
      <c r="I25" s="327">
        <v>0</v>
      </c>
      <c r="J25" s="327">
        <v>0</v>
      </c>
      <c r="K25" s="327">
        <v>0</v>
      </c>
      <c r="L25" s="327">
        <v>1</v>
      </c>
      <c r="M25" s="327">
        <v>0</v>
      </c>
      <c r="N25" s="327">
        <v>0</v>
      </c>
      <c r="O25" s="327">
        <v>0</v>
      </c>
      <c r="P25" s="327">
        <v>0</v>
      </c>
      <c r="Q25" s="328">
        <f t="shared" si="31"/>
        <v>1</v>
      </c>
      <c r="W25" s="312">
        <f t="shared" si="16"/>
        <v>0</v>
      </c>
      <c r="X25" s="312">
        <f t="shared" si="17"/>
        <v>0</v>
      </c>
      <c r="Y25" s="312">
        <f t="shared" si="18"/>
        <v>0</v>
      </c>
      <c r="Z25" s="312">
        <f t="shared" si="19"/>
        <v>0</v>
      </c>
      <c r="AA25" s="312">
        <f t="shared" si="20"/>
        <v>0</v>
      </c>
      <c r="AB25" s="312">
        <f t="shared" si="21"/>
        <v>0</v>
      </c>
      <c r="AC25" s="312">
        <f t="shared" si="22"/>
        <v>0</v>
      </c>
      <c r="AD25" s="312">
        <f t="shared" si="23"/>
        <v>0</v>
      </c>
      <c r="AE25" s="312">
        <f t="shared" si="24"/>
        <v>0</v>
      </c>
      <c r="AF25" s="312">
        <f t="shared" si="25"/>
        <v>0</v>
      </c>
      <c r="AG25" s="312">
        <f t="shared" si="26"/>
        <v>1</v>
      </c>
      <c r="AH25" s="312">
        <f t="shared" si="27"/>
        <v>0</v>
      </c>
      <c r="AI25" s="312">
        <f t="shared" si="28"/>
        <v>0</v>
      </c>
      <c r="AJ25" s="312">
        <f t="shared" si="29"/>
        <v>0</v>
      </c>
      <c r="AK25" s="312">
        <f t="shared" si="30"/>
        <v>0</v>
      </c>
    </row>
    <row r="26" spans="1:37" x14ac:dyDescent="0.2">
      <c r="A26" s="329" t="s">
        <v>333</v>
      </c>
      <c r="B26" s="330">
        <v>0</v>
      </c>
      <c r="C26" s="331">
        <v>0</v>
      </c>
      <c r="D26" s="331">
        <v>0</v>
      </c>
      <c r="E26" s="331">
        <v>0</v>
      </c>
      <c r="F26" s="331">
        <v>0</v>
      </c>
      <c r="G26" s="331">
        <v>0</v>
      </c>
      <c r="H26" s="331">
        <v>1</v>
      </c>
      <c r="I26" s="331">
        <v>0</v>
      </c>
      <c r="J26" s="331">
        <v>0</v>
      </c>
      <c r="K26" s="331">
        <v>0</v>
      </c>
      <c r="L26" s="331">
        <v>0</v>
      </c>
      <c r="M26" s="331">
        <v>0</v>
      </c>
      <c r="N26" s="331">
        <v>0</v>
      </c>
      <c r="O26" s="331">
        <v>0</v>
      </c>
      <c r="P26" s="331">
        <v>0</v>
      </c>
      <c r="Q26" s="324">
        <f t="shared" si="31"/>
        <v>1</v>
      </c>
      <c r="T26" s="333"/>
      <c r="W26" s="312">
        <f t="shared" si="16"/>
        <v>0</v>
      </c>
      <c r="X26" s="312">
        <f t="shared" si="17"/>
        <v>0</v>
      </c>
      <c r="Y26" s="312">
        <f t="shared" si="18"/>
        <v>0</v>
      </c>
      <c r="Z26" s="312">
        <f t="shared" si="19"/>
        <v>0</v>
      </c>
      <c r="AA26" s="312">
        <f t="shared" si="20"/>
        <v>0</v>
      </c>
      <c r="AB26" s="312">
        <f t="shared" si="21"/>
        <v>0</v>
      </c>
      <c r="AC26" s="312">
        <f t="shared" si="22"/>
        <v>1</v>
      </c>
      <c r="AD26" s="312">
        <f t="shared" si="23"/>
        <v>0</v>
      </c>
      <c r="AE26" s="312">
        <f t="shared" si="24"/>
        <v>0</v>
      </c>
      <c r="AF26" s="312">
        <f t="shared" si="25"/>
        <v>0</v>
      </c>
      <c r="AG26" s="312">
        <f t="shared" si="26"/>
        <v>0</v>
      </c>
      <c r="AH26" s="312">
        <f t="shared" si="27"/>
        <v>0</v>
      </c>
      <c r="AI26" s="312">
        <f t="shared" si="28"/>
        <v>0</v>
      </c>
      <c r="AJ26" s="312">
        <f t="shared" si="29"/>
        <v>0</v>
      </c>
      <c r="AK26" s="312">
        <f t="shared" si="30"/>
        <v>0</v>
      </c>
    </row>
    <row r="27" spans="1:37" ht="18" x14ac:dyDescent="0.2">
      <c r="A27" s="325" t="s">
        <v>279</v>
      </c>
      <c r="B27" s="326">
        <v>0</v>
      </c>
      <c r="C27" s="327">
        <v>0</v>
      </c>
      <c r="D27" s="327">
        <v>0</v>
      </c>
      <c r="E27" s="327">
        <v>1</v>
      </c>
      <c r="F27" s="327">
        <v>0</v>
      </c>
      <c r="G27" s="327">
        <v>1</v>
      </c>
      <c r="H27" s="327">
        <v>0</v>
      </c>
      <c r="I27" s="327">
        <v>0</v>
      </c>
      <c r="J27" s="327">
        <v>0</v>
      </c>
      <c r="K27" s="327">
        <v>0</v>
      </c>
      <c r="L27" s="327">
        <v>0</v>
      </c>
      <c r="M27" s="327">
        <v>0</v>
      </c>
      <c r="N27" s="327">
        <v>0</v>
      </c>
      <c r="O27" s="327">
        <v>0</v>
      </c>
      <c r="P27" s="327">
        <v>0</v>
      </c>
      <c r="Q27" s="328">
        <f t="shared" si="31"/>
        <v>2</v>
      </c>
      <c r="W27" s="312">
        <f t="shared" si="16"/>
        <v>0</v>
      </c>
      <c r="X27" s="312">
        <f t="shared" si="17"/>
        <v>0</v>
      </c>
      <c r="Y27" s="312">
        <f t="shared" si="18"/>
        <v>0</v>
      </c>
      <c r="Z27" s="312">
        <f t="shared" si="19"/>
        <v>1</v>
      </c>
      <c r="AA27" s="312">
        <f t="shared" si="20"/>
        <v>0</v>
      </c>
      <c r="AB27" s="312">
        <f t="shared" si="21"/>
        <v>1</v>
      </c>
      <c r="AC27" s="312">
        <f t="shared" si="22"/>
        <v>0</v>
      </c>
      <c r="AD27" s="312">
        <f t="shared" si="23"/>
        <v>0</v>
      </c>
      <c r="AE27" s="312">
        <f t="shared" si="24"/>
        <v>0</v>
      </c>
      <c r="AF27" s="312">
        <f t="shared" si="25"/>
        <v>0</v>
      </c>
      <c r="AG27" s="312">
        <f t="shared" si="26"/>
        <v>0</v>
      </c>
      <c r="AH27" s="312">
        <f t="shared" si="27"/>
        <v>0</v>
      </c>
      <c r="AI27" s="312">
        <f t="shared" si="28"/>
        <v>0</v>
      </c>
      <c r="AJ27" s="312">
        <f t="shared" si="29"/>
        <v>0</v>
      </c>
      <c r="AK27" s="312">
        <f t="shared" si="30"/>
        <v>0</v>
      </c>
    </row>
    <row r="28" spans="1:37" x14ac:dyDescent="0.2">
      <c r="A28" s="329" t="s">
        <v>280</v>
      </c>
      <c r="B28" s="330"/>
      <c r="C28" s="331">
        <v>1</v>
      </c>
      <c r="D28" s="331">
        <v>8</v>
      </c>
      <c r="E28" s="331">
        <v>35</v>
      </c>
      <c r="F28" s="331">
        <v>0</v>
      </c>
      <c r="G28" s="331">
        <v>6</v>
      </c>
      <c r="H28" s="331">
        <v>11</v>
      </c>
      <c r="I28" s="331">
        <v>1</v>
      </c>
      <c r="J28" s="331">
        <v>3</v>
      </c>
      <c r="K28" s="331">
        <v>0</v>
      </c>
      <c r="L28" s="331">
        <v>16</v>
      </c>
      <c r="M28" s="331">
        <v>6</v>
      </c>
      <c r="N28" s="331">
        <v>1</v>
      </c>
      <c r="O28" s="331">
        <v>0</v>
      </c>
      <c r="P28" s="331">
        <v>2</v>
      </c>
      <c r="Q28" s="324">
        <f t="shared" si="31"/>
        <v>90</v>
      </c>
      <c r="T28" s="333"/>
      <c r="W28" s="312">
        <f t="shared" si="16"/>
        <v>0</v>
      </c>
      <c r="X28" s="312">
        <f t="shared" si="17"/>
        <v>1</v>
      </c>
      <c r="Y28" s="312">
        <f t="shared" si="18"/>
        <v>8</v>
      </c>
      <c r="Z28" s="312">
        <f t="shared" si="19"/>
        <v>35</v>
      </c>
      <c r="AA28" s="312">
        <f t="shared" si="20"/>
        <v>0</v>
      </c>
      <c r="AB28" s="312">
        <f t="shared" si="21"/>
        <v>6</v>
      </c>
      <c r="AC28" s="312">
        <f t="shared" si="22"/>
        <v>11</v>
      </c>
      <c r="AD28" s="312">
        <f t="shared" si="23"/>
        <v>1</v>
      </c>
      <c r="AE28" s="312">
        <f t="shared" si="24"/>
        <v>3</v>
      </c>
      <c r="AF28" s="312">
        <f t="shared" si="25"/>
        <v>0</v>
      </c>
      <c r="AG28" s="312">
        <f t="shared" si="26"/>
        <v>16</v>
      </c>
      <c r="AH28" s="312">
        <f t="shared" si="27"/>
        <v>6</v>
      </c>
      <c r="AI28" s="312">
        <f t="shared" si="28"/>
        <v>1</v>
      </c>
      <c r="AJ28" s="312">
        <f t="shared" si="29"/>
        <v>0</v>
      </c>
      <c r="AK28" s="312">
        <f t="shared" si="30"/>
        <v>2</v>
      </c>
    </row>
    <row r="29" spans="1:37" x14ac:dyDescent="0.2">
      <c r="A29" s="325" t="s">
        <v>110</v>
      </c>
      <c r="B29" s="326">
        <v>3</v>
      </c>
      <c r="C29" s="327">
        <v>1</v>
      </c>
      <c r="D29" s="327">
        <v>2</v>
      </c>
      <c r="E29" s="327">
        <v>22</v>
      </c>
      <c r="F29" s="327">
        <v>0</v>
      </c>
      <c r="G29" s="327">
        <v>18</v>
      </c>
      <c r="H29" s="327">
        <v>8</v>
      </c>
      <c r="I29" s="327">
        <v>0</v>
      </c>
      <c r="J29" s="327">
        <v>11</v>
      </c>
      <c r="K29" s="327">
        <v>0</v>
      </c>
      <c r="L29" s="327">
        <v>12</v>
      </c>
      <c r="M29" s="327">
        <v>8</v>
      </c>
      <c r="N29" s="327">
        <v>0</v>
      </c>
      <c r="O29" s="327">
        <v>2</v>
      </c>
      <c r="P29" s="327">
        <v>3</v>
      </c>
      <c r="Q29" s="328">
        <f t="shared" si="31"/>
        <v>90</v>
      </c>
      <c r="S29" s="333"/>
      <c r="T29" s="334"/>
      <c r="W29" s="312">
        <f t="shared" si="16"/>
        <v>3</v>
      </c>
      <c r="X29" s="312">
        <f t="shared" si="17"/>
        <v>1</v>
      </c>
      <c r="Y29" s="312">
        <f t="shared" si="18"/>
        <v>2</v>
      </c>
      <c r="Z29" s="312">
        <f t="shared" si="19"/>
        <v>22</v>
      </c>
      <c r="AA29" s="312">
        <f t="shared" si="20"/>
        <v>0</v>
      </c>
      <c r="AB29" s="312">
        <f t="shared" si="21"/>
        <v>18</v>
      </c>
      <c r="AC29" s="312">
        <f t="shared" si="22"/>
        <v>8</v>
      </c>
      <c r="AD29" s="312">
        <f t="shared" si="23"/>
        <v>0</v>
      </c>
      <c r="AE29" s="312">
        <f t="shared" si="24"/>
        <v>11</v>
      </c>
      <c r="AF29" s="312">
        <f t="shared" si="25"/>
        <v>0</v>
      </c>
      <c r="AG29" s="312">
        <f t="shared" si="26"/>
        <v>12</v>
      </c>
      <c r="AH29" s="312">
        <f t="shared" si="27"/>
        <v>8</v>
      </c>
      <c r="AI29" s="312">
        <f t="shared" si="28"/>
        <v>0</v>
      </c>
      <c r="AJ29" s="312">
        <f t="shared" si="29"/>
        <v>2</v>
      </c>
      <c r="AK29" s="312">
        <f t="shared" si="30"/>
        <v>3</v>
      </c>
    </row>
    <row r="30" spans="1:37" x14ac:dyDescent="0.2">
      <c r="A30" s="329" t="s">
        <v>108</v>
      </c>
      <c r="B30" s="330">
        <v>0</v>
      </c>
      <c r="C30" s="331">
        <v>0</v>
      </c>
      <c r="D30" s="331">
        <v>0</v>
      </c>
      <c r="E30" s="331">
        <v>1</v>
      </c>
      <c r="F30" s="331">
        <v>0</v>
      </c>
      <c r="G30" s="331">
        <v>2</v>
      </c>
      <c r="H30" s="331">
        <v>3</v>
      </c>
      <c r="I30" s="331">
        <v>0</v>
      </c>
      <c r="J30" s="331">
        <v>0</v>
      </c>
      <c r="K30" s="331">
        <v>0</v>
      </c>
      <c r="L30" s="331">
        <v>7</v>
      </c>
      <c r="M30" s="331">
        <v>1</v>
      </c>
      <c r="N30" s="331">
        <v>0</v>
      </c>
      <c r="O30" s="331">
        <v>1</v>
      </c>
      <c r="P30" s="331">
        <v>1</v>
      </c>
      <c r="Q30" s="324">
        <f t="shared" ref="Q30:Q35" si="32">SUM(B30:P30)</f>
        <v>16</v>
      </c>
      <c r="W30" s="312">
        <f t="shared" si="16"/>
        <v>0</v>
      </c>
      <c r="X30" s="312">
        <f t="shared" si="17"/>
        <v>0</v>
      </c>
      <c r="Y30" s="312">
        <f t="shared" si="18"/>
        <v>0</v>
      </c>
      <c r="Z30" s="312">
        <f t="shared" si="19"/>
        <v>1</v>
      </c>
      <c r="AA30" s="312">
        <f t="shared" si="20"/>
        <v>0</v>
      </c>
      <c r="AB30" s="312">
        <f t="shared" si="21"/>
        <v>2</v>
      </c>
      <c r="AC30" s="312">
        <f t="shared" si="22"/>
        <v>3</v>
      </c>
      <c r="AD30" s="312">
        <f t="shared" si="23"/>
        <v>0</v>
      </c>
      <c r="AE30" s="312">
        <f t="shared" si="24"/>
        <v>0</v>
      </c>
      <c r="AF30" s="312">
        <f t="shared" si="25"/>
        <v>0</v>
      </c>
      <c r="AG30" s="312">
        <f t="shared" si="26"/>
        <v>7</v>
      </c>
      <c r="AH30" s="312">
        <f t="shared" si="27"/>
        <v>1</v>
      </c>
      <c r="AI30" s="312">
        <f t="shared" si="28"/>
        <v>0</v>
      </c>
      <c r="AJ30" s="312">
        <f t="shared" si="29"/>
        <v>1</v>
      </c>
      <c r="AK30" s="312">
        <f t="shared" si="30"/>
        <v>1</v>
      </c>
    </row>
    <row r="31" spans="1:37" x14ac:dyDescent="0.2">
      <c r="A31" s="325" t="s">
        <v>168</v>
      </c>
      <c r="B31" s="326">
        <v>0</v>
      </c>
      <c r="C31" s="327">
        <v>0</v>
      </c>
      <c r="D31" s="327">
        <v>0</v>
      </c>
      <c r="E31" s="327">
        <v>2</v>
      </c>
      <c r="F31" s="327">
        <v>0</v>
      </c>
      <c r="G31" s="327">
        <v>0</v>
      </c>
      <c r="H31" s="327">
        <v>0</v>
      </c>
      <c r="I31" s="327">
        <v>0</v>
      </c>
      <c r="J31" s="327">
        <v>1</v>
      </c>
      <c r="K31" s="327">
        <v>0</v>
      </c>
      <c r="L31" s="327">
        <v>1</v>
      </c>
      <c r="M31" s="327">
        <v>1</v>
      </c>
      <c r="N31" s="327">
        <v>0</v>
      </c>
      <c r="O31" s="327">
        <v>1</v>
      </c>
      <c r="P31" s="327">
        <v>0</v>
      </c>
      <c r="Q31" s="328">
        <f t="shared" si="32"/>
        <v>6</v>
      </c>
      <c r="W31" s="312">
        <f t="shared" si="16"/>
        <v>0</v>
      </c>
      <c r="X31" s="312">
        <f t="shared" si="17"/>
        <v>0</v>
      </c>
      <c r="Y31" s="312">
        <f t="shared" si="18"/>
        <v>0</v>
      </c>
      <c r="Z31" s="312">
        <f t="shared" si="19"/>
        <v>2</v>
      </c>
      <c r="AA31" s="312">
        <f t="shared" si="20"/>
        <v>0</v>
      </c>
      <c r="AB31" s="312">
        <f t="shared" si="21"/>
        <v>0</v>
      </c>
      <c r="AC31" s="312">
        <f t="shared" si="22"/>
        <v>0</v>
      </c>
      <c r="AD31" s="312">
        <f t="shared" si="23"/>
        <v>0</v>
      </c>
      <c r="AE31" s="312">
        <f t="shared" si="24"/>
        <v>1</v>
      </c>
      <c r="AF31" s="312">
        <f t="shared" si="25"/>
        <v>0</v>
      </c>
      <c r="AG31" s="312">
        <f t="shared" si="26"/>
        <v>1</v>
      </c>
      <c r="AH31" s="312">
        <f t="shared" si="27"/>
        <v>1</v>
      </c>
      <c r="AI31" s="312">
        <f t="shared" si="28"/>
        <v>0</v>
      </c>
      <c r="AJ31" s="312">
        <f t="shared" si="29"/>
        <v>1</v>
      </c>
      <c r="AK31" s="312">
        <f t="shared" si="30"/>
        <v>0</v>
      </c>
    </row>
    <row r="32" spans="1:37" x14ac:dyDescent="0.2">
      <c r="A32" s="329" t="s">
        <v>182</v>
      </c>
      <c r="B32" s="330">
        <v>0</v>
      </c>
      <c r="C32" s="331">
        <v>0</v>
      </c>
      <c r="D32" s="331">
        <v>1</v>
      </c>
      <c r="E32" s="331">
        <v>2</v>
      </c>
      <c r="F32" s="331">
        <v>0</v>
      </c>
      <c r="G32" s="331">
        <v>0</v>
      </c>
      <c r="H32" s="331">
        <v>0</v>
      </c>
      <c r="I32" s="331">
        <v>0</v>
      </c>
      <c r="J32" s="331"/>
      <c r="K32" s="331">
        <v>0</v>
      </c>
      <c r="L32" s="331">
        <v>1</v>
      </c>
      <c r="M32" s="331">
        <v>0</v>
      </c>
      <c r="N32" s="331">
        <v>0</v>
      </c>
      <c r="O32" s="331">
        <v>0</v>
      </c>
      <c r="P32" s="331">
        <v>0</v>
      </c>
      <c r="Q32" s="324">
        <f t="shared" si="32"/>
        <v>4</v>
      </c>
      <c r="T32" s="333"/>
      <c r="W32" s="312">
        <f t="shared" si="16"/>
        <v>0</v>
      </c>
      <c r="X32" s="312">
        <f t="shared" si="17"/>
        <v>0</v>
      </c>
      <c r="Y32" s="312">
        <f t="shared" si="18"/>
        <v>1</v>
      </c>
      <c r="Z32" s="312">
        <f t="shared" si="19"/>
        <v>2</v>
      </c>
      <c r="AA32" s="312">
        <f t="shared" si="20"/>
        <v>0</v>
      </c>
      <c r="AB32" s="312">
        <f t="shared" si="21"/>
        <v>0</v>
      </c>
      <c r="AC32" s="312">
        <f t="shared" si="22"/>
        <v>0</v>
      </c>
      <c r="AD32" s="312">
        <f t="shared" si="23"/>
        <v>0</v>
      </c>
      <c r="AE32" s="312">
        <f t="shared" si="24"/>
        <v>0</v>
      </c>
      <c r="AF32" s="312">
        <f t="shared" si="25"/>
        <v>0</v>
      </c>
      <c r="AG32" s="312">
        <f t="shared" si="26"/>
        <v>1</v>
      </c>
      <c r="AH32" s="312">
        <f t="shared" si="27"/>
        <v>0</v>
      </c>
      <c r="AI32" s="312">
        <f t="shared" si="28"/>
        <v>0</v>
      </c>
      <c r="AJ32" s="312">
        <f t="shared" si="29"/>
        <v>0</v>
      </c>
      <c r="AK32" s="312">
        <f t="shared" si="30"/>
        <v>0</v>
      </c>
    </row>
    <row r="33" spans="1:37" x14ac:dyDescent="0.2">
      <c r="A33" s="325" t="s">
        <v>231</v>
      </c>
      <c r="B33" s="326">
        <v>1</v>
      </c>
      <c r="C33" s="327">
        <v>0</v>
      </c>
      <c r="D33" s="327">
        <v>0</v>
      </c>
      <c r="E33" s="327">
        <v>1</v>
      </c>
      <c r="F33" s="327">
        <v>0</v>
      </c>
      <c r="G33" s="327">
        <v>4</v>
      </c>
      <c r="H33" s="327">
        <v>1</v>
      </c>
      <c r="I33" s="327">
        <v>0</v>
      </c>
      <c r="J33" s="327">
        <v>1</v>
      </c>
      <c r="K33" s="327">
        <v>0</v>
      </c>
      <c r="L33" s="327">
        <v>1</v>
      </c>
      <c r="M33" s="327"/>
      <c r="N33" s="327">
        <v>0</v>
      </c>
      <c r="O33" s="327">
        <v>0</v>
      </c>
      <c r="P33" s="327">
        <v>2</v>
      </c>
      <c r="Q33" s="328">
        <f t="shared" si="32"/>
        <v>11</v>
      </c>
      <c r="S33" s="333"/>
      <c r="T33" s="334"/>
      <c r="W33" s="312">
        <f t="shared" si="16"/>
        <v>1</v>
      </c>
      <c r="X33" s="312">
        <f t="shared" si="17"/>
        <v>0</v>
      </c>
      <c r="Y33" s="312">
        <f t="shared" si="18"/>
        <v>0</v>
      </c>
      <c r="Z33" s="312">
        <f t="shared" si="19"/>
        <v>1</v>
      </c>
      <c r="AA33" s="312">
        <f t="shared" si="20"/>
        <v>0</v>
      </c>
      <c r="AB33" s="312">
        <f t="shared" si="21"/>
        <v>4</v>
      </c>
      <c r="AC33" s="312">
        <f t="shared" si="22"/>
        <v>1</v>
      </c>
      <c r="AD33" s="312">
        <f t="shared" si="23"/>
        <v>0</v>
      </c>
      <c r="AE33" s="312">
        <f t="shared" si="24"/>
        <v>1</v>
      </c>
      <c r="AF33" s="312">
        <f t="shared" si="25"/>
        <v>0</v>
      </c>
      <c r="AG33" s="312">
        <f t="shared" si="26"/>
        <v>1</v>
      </c>
      <c r="AH33" s="312">
        <f t="shared" si="27"/>
        <v>0</v>
      </c>
      <c r="AI33" s="312">
        <f t="shared" si="28"/>
        <v>0</v>
      </c>
      <c r="AJ33" s="312">
        <f t="shared" si="29"/>
        <v>0</v>
      </c>
      <c r="AK33" s="312">
        <f t="shared" si="30"/>
        <v>2</v>
      </c>
    </row>
    <row r="34" spans="1:37" x14ac:dyDescent="0.2">
      <c r="A34" s="329" t="s">
        <v>109</v>
      </c>
      <c r="B34" s="330">
        <v>1</v>
      </c>
      <c r="C34" s="331">
        <v>0</v>
      </c>
      <c r="D34" s="331">
        <v>5</v>
      </c>
      <c r="E34" s="331">
        <v>13</v>
      </c>
      <c r="F34" s="331">
        <v>0</v>
      </c>
      <c r="G34" s="331">
        <v>8</v>
      </c>
      <c r="H34" s="331">
        <v>9</v>
      </c>
      <c r="I34" s="331">
        <v>2</v>
      </c>
      <c r="J34" s="331">
        <v>10</v>
      </c>
      <c r="K34" s="331">
        <v>0</v>
      </c>
      <c r="L34" s="331">
        <v>18</v>
      </c>
      <c r="M34" s="331">
        <v>3</v>
      </c>
      <c r="N34" s="331">
        <v>0</v>
      </c>
      <c r="O34" s="331">
        <v>4</v>
      </c>
      <c r="P34" s="331">
        <v>6</v>
      </c>
      <c r="Q34" s="324">
        <f t="shared" si="32"/>
        <v>79</v>
      </c>
      <c r="S34" s="333"/>
      <c r="T34" s="333"/>
      <c r="W34" s="312">
        <f t="shared" si="16"/>
        <v>1</v>
      </c>
      <c r="X34" s="312">
        <f t="shared" si="17"/>
        <v>0</v>
      </c>
      <c r="Y34" s="312">
        <f t="shared" si="18"/>
        <v>5</v>
      </c>
      <c r="Z34" s="312">
        <f t="shared" si="19"/>
        <v>13</v>
      </c>
      <c r="AA34" s="312">
        <f t="shared" si="20"/>
        <v>0</v>
      </c>
      <c r="AB34" s="312">
        <f t="shared" si="21"/>
        <v>8</v>
      </c>
      <c r="AC34" s="312">
        <f t="shared" si="22"/>
        <v>9</v>
      </c>
      <c r="AD34" s="312">
        <f t="shared" si="23"/>
        <v>2</v>
      </c>
      <c r="AE34" s="312">
        <f t="shared" si="24"/>
        <v>10</v>
      </c>
      <c r="AF34" s="312">
        <f t="shared" si="25"/>
        <v>0</v>
      </c>
      <c r="AG34" s="312">
        <f t="shared" si="26"/>
        <v>18</v>
      </c>
      <c r="AH34" s="312">
        <f t="shared" si="27"/>
        <v>3</v>
      </c>
      <c r="AI34" s="312">
        <f t="shared" si="28"/>
        <v>0</v>
      </c>
      <c r="AJ34" s="312">
        <f t="shared" si="29"/>
        <v>4</v>
      </c>
      <c r="AK34" s="312">
        <f t="shared" si="30"/>
        <v>6</v>
      </c>
    </row>
    <row r="35" spans="1:37" x14ac:dyDescent="0.2">
      <c r="A35" s="325" t="s">
        <v>103</v>
      </c>
      <c r="B35" s="326">
        <v>0</v>
      </c>
      <c r="C35" s="327">
        <v>0</v>
      </c>
      <c r="D35" s="327">
        <v>1</v>
      </c>
      <c r="E35" s="327">
        <v>5</v>
      </c>
      <c r="F35" s="327">
        <v>0</v>
      </c>
      <c r="G35" s="327">
        <v>3</v>
      </c>
      <c r="H35" s="327">
        <v>3</v>
      </c>
      <c r="I35" s="327">
        <v>0</v>
      </c>
      <c r="J35" s="327">
        <v>0</v>
      </c>
      <c r="K35" s="327">
        <v>0</v>
      </c>
      <c r="L35" s="327">
        <v>3</v>
      </c>
      <c r="M35" s="327">
        <v>1</v>
      </c>
      <c r="N35" s="327">
        <v>0</v>
      </c>
      <c r="O35" s="327"/>
      <c r="P35" s="327">
        <v>1</v>
      </c>
      <c r="Q35" s="328">
        <f t="shared" si="32"/>
        <v>17</v>
      </c>
      <c r="S35" s="333"/>
      <c r="T35" s="333"/>
      <c r="W35" s="312">
        <f t="shared" si="16"/>
        <v>0</v>
      </c>
      <c r="X35" s="312">
        <f t="shared" si="17"/>
        <v>0</v>
      </c>
      <c r="Y35" s="312">
        <f t="shared" si="18"/>
        <v>1</v>
      </c>
      <c r="Z35" s="312">
        <f t="shared" si="19"/>
        <v>5</v>
      </c>
      <c r="AA35" s="312">
        <f t="shared" si="20"/>
        <v>0</v>
      </c>
      <c r="AB35" s="312">
        <f t="shared" si="21"/>
        <v>3</v>
      </c>
      <c r="AC35" s="312">
        <f t="shared" si="22"/>
        <v>3</v>
      </c>
      <c r="AD35" s="312">
        <f t="shared" si="23"/>
        <v>0</v>
      </c>
      <c r="AE35" s="312">
        <f t="shared" si="24"/>
        <v>0</v>
      </c>
      <c r="AF35" s="312">
        <f t="shared" si="25"/>
        <v>0</v>
      </c>
      <c r="AG35" s="312">
        <f t="shared" si="26"/>
        <v>3</v>
      </c>
      <c r="AH35" s="312">
        <f t="shared" si="27"/>
        <v>1</v>
      </c>
      <c r="AI35" s="312">
        <f t="shared" si="28"/>
        <v>0</v>
      </c>
      <c r="AJ35" s="312">
        <f t="shared" si="29"/>
        <v>0</v>
      </c>
      <c r="AK35" s="312">
        <f t="shared" si="30"/>
        <v>1</v>
      </c>
    </row>
    <row r="36" spans="1:37" x14ac:dyDescent="0.2">
      <c r="A36" s="329" t="s">
        <v>185</v>
      </c>
      <c r="B36" s="330">
        <v>1</v>
      </c>
      <c r="C36" s="331">
        <v>0</v>
      </c>
      <c r="D36" s="331">
        <v>0</v>
      </c>
      <c r="E36" s="331">
        <v>1</v>
      </c>
      <c r="F36" s="331">
        <v>0</v>
      </c>
      <c r="G36" s="331">
        <v>3</v>
      </c>
      <c r="H36" s="331">
        <v>0</v>
      </c>
      <c r="I36" s="331">
        <v>0</v>
      </c>
      <c r="J36" s="331">
        <v>1</v>
      </c>
      <c r="K36" s="331">
        <v>0</v>
      </c>
      <c r="L36" s="331">
        <v>0</v>
      </c>
      <c r="M36" s="331">
        <v>0</v>
      </c>
      <c r="N36" s="331">
        <v>0</v>
      </c>
      <c r="O36" s="331">
        <v>0</v>
      </c>
      <c r="P36" s="331">
        <v>0</v>
      </c>
      <c r="Q36" s="324">
        <f t="shared" si="0"/>
        <v>6</v>
      </c>
      <c r="W36" s="312">
        <f t="shared" si="16"/>
        <v>1</v>
      </c>
      <c r="X36" s="312">
        <f t="shared" si="17"/>
        <v>0</v>
      </c>
      <c r="Y36" s="312">
        <f t="shared" si="18"/>
        <v>0</v>
      </c>
      <c r="Z36" s="312">
        <f t="shared" si="19"/>
        <v>1</v>
      </c>
      <c r="AA36" s="312">
        <f t="shared" si="20"/>
        <v>0</v>
      </c>
      <c r="AB36" s="312">
        <f t="shared" si="21"/>
        <v>3</v>
      </c>
      <c r="AC36" s="312">
        <f t="shared" si="22"/>
        <v>0</v>
      </c>
      <c r="AD36" s="312">
        <f t="shared" si="23"/>
        <v>0</v>
      </c>
      <c r="AE36" s="312">
        <f t="shared" si="24"/>
        <v>1</v>
      </c>
      <c r="AF36" s="312">
        <f t="shared" si="25"/>
        <v>0</v>
      </c>
      <c r="AG36" s="312">
        <f t="shared" si="26"/>
        <v>0</v>
      </c>
      <c r="AH36" s="312">
        <f t="shared" si="27"/>
        <v>0</v>
      </c>
      <c r="AI36" s="312">
        <f t="shared" si="28"/>
        <v>0</v>
      </c>
      <c r="AJ36" s="312">
        <f t="shared" si="29"/>
        <v>0</v>
      </c>
      <c r="AK36" s="312">
        <f t="shared" si="30"/>
        <v>0</v>
      </c>
    </row>
    <row r="37" spans="1:37" x14ac:dyDescent="0.2">
      <c r="A37" s="325" t="s">
        <v>131</v>
      </c>
      <c r="B37" s="326">
        <v>1</v>
      </c>
      <c r="C37" s="327">
        <v>0</v>
      </c>
      <c r="D37" s="327">
        <v>0</v>
      </c>
      <c r="E37" s="327">
        <v>1</v>
      </c>
      <c r="F37" s="327">
        <v>0</v>
      </c>
      <c r="G37" s="327">
        <v>1</v>
      </c>
      <c r="H37" s="327">
        <v>4</v>
      </c>
      <c r="I37" s="327">
        <v>3</v>
      </c>
      <c r="J37" s="327">
        <v>2</v>
      </c>
      <c r="K37" s="327">
        <v>0</v>
      </c>
      <c r="L37" s="327">
        <v>1</v>
      </c>
      <c r="M37" s="327">
        <v>0</v>
      </c>
      <c r="N37" s="327">
        <v>0</v>
      </c>
      <c r="O37" s="327">
        <v>0</v>
      </c>
      <c r="P37" s="327">
        <v>0</v>
      </c>
      <c r="Q37" s="328">
        <f t="shared" ref="Q37:Q40" si="33">SUM(B37:P37)</f>
        <v>13</v>
      </c>
      <c r="W37" s="312">
        <f t="shared" ref="W37:W40" si="34">IF(B37=" ",0,B37)</f>
        <v>1</v>
      </c>
      <c r="X37" s="312">
        <f t="shared" ref="X37:X40" si="35">IF(C37=" ",0,C37)</f>
        <v>0</v>
      </c>
      <c r="Y37" s="312">
        <f t="shared" ref="Y37:Y40" si="36">IF(D37=" ",0,D37)</f>
        <v>0</v>
      </c>
      <c r="Z37" s="312">
        <f t="shared" ref="Z37:Z40" si="37">IF(E37=" ",0,E37)</f>
        <v>1</v>
      </c>
      <c r="AA37" s="312">
        <f t="shared" ref="AA37:AA40" si="38">IF(F37=" ",0,F37)</f>
        <v>0</v>
      </c>
      <c r="AB37" s="312">
        <f t="shared" ref="AB37:AB40" si="39">IF(G37=" ",0,G37)</f>
        <v>1</v>
      </c>
      <c r="AC37" s="312">
        <f t="shared" ref="AC37:AC40" si="40">IF(H37=" ",0,H37)</f>
        <v>4</v>
      </c>
      <c r="AD37" s="312">
        <f t="shared" ref="AD37:AD40" si="41">IF(I37=" ",0,I37)</f>
        <v>3</v>
      </c>
      <c r="AE37" s="312">
        <f t="shared" ref="AE37:AE40" si="42">IF(J37=" ",0,J37)</f>
        <v>2</v>
      </c>
      <c r="AF37" s="312">
        <f t="shared" ref="AF37:AF40" si="43">IF(K37=" ",0,K37)</f>
        <v>0</v>
      </c>
      <c r="AG37" s="312">
        <f t="shared" ref="AG37:AG40" si="44">IF(L37=" ",0,L37)</f>
        <v>1</v>
      </c>
      <c r="AH37" s="312">
        <f t="shared" ref="AH37:AH40" si="45">IF(M37=" ",0,M37)</f>
        <v>0</v>
      </c>
      <c r="AI37" s="312">
        <f t="shared" ref="AI37:AI40" si="46">IF(N37=" ",0,N37)</f>
        <v>0</v>
      </c>
      <c r="AJ37" s="312">
        <f t="shared" ref="AJ37:AJ40" si="47">IF(O37=" ",0,O37)</f>
        <v>0</v>
      </c>
      <c r="AK37" s="312">
        <f t="shared" ref="AK37:AK40" si="48">IF(P37=" ",0,P37)</f>
        <v>0</v>
      </c>
    </row>
    <row r="38" spans="1:37" x14ac:dyDescent="0.2">
      <c r="A38" s="329" t="s">
        <v>274</v>
      </c>
      <c r="B38" s="330">
        <v>0</v>
      </c>
      <c r="C38" s="331">
        <v>0</v>
      </c>
      <c r="D38" s="331">
        <v>1</v>
      </c>
      <c r="E38" s="331">
        <v>1</v>
      </c>
      <c r="F38" s="331">
        <v>0</v>
      </c>
      <c r="G38" s="331"/>
      <c r="H38" s="331">
        <v>1</v>
      </c>
      <c r="I38" s="331">
        <v>0</v>
      </c>
      <c r="J38" s="331">
        <v>1</v>
      </c>
      <c r="K38" s="331">
        <v>0</v>
      </c>
      <c r="L38" s="331">
        <v>0</v>
      </c>
      <c r="M38" s="331">
        <v>0</v>
      </c>
      <c r="N38" s="331">
        <v>0</v>
      </c>
      <c r="O38" s="331">
        <v>0</v>
      </c>
      <c r="P38" s="331">
        <v>0</v>
      </c>
      <c r="Q38" s="324">
        <f t="shared" si="33"/>
        <v>4</v>
      </c>
      <c r="T38" s="333"/>
      <c r="W38" s="312">
        <f t="shared" si="34"/>
        <v>0</v>
      </c>
      <c r="X38" s="312">
        <f t="shared" si="35"/>
        <v>0</v>
      </c>
      <c r="Y38" s="312">
        <f t="shared" si="36"/>
        <v>1</v>
      </c>
      <c r="Z38" s="312">
        <f t="shared" si="37"/>
        <v>1</v>
      </c>
      <c r="AA38" s="312">
        <f t="shared" si="38"/>
        <v>0</v>
      </c>
      <c r="AB38" s="312">
        <f t="shared" si="39"/>
        <v>0</v>
      </c>
      <c r="AC38" s="312">
        <f t="shared" si="40"/>
        <v>1</v>
      </c>
      <c r="AD38" s="312">
        <f t="shared" si="41"/>
        <v>0</v>
      </c>
      <c r="AE38" s="312">
        <f t="shared" si="42"/>
        <v>1</v>
      </c>
      <c r="AF38" s="312">
        <f t="shared" si="43"/>
        <v>0</v>
      </c>
      <c r="AG38" s="312">
        <f t="shared" si="44"/>
        <v>0</v>
      </c>
      <c r="AH38" s="312">
        <f t="shared" si="45"/>
        <v>0</v>
      </c>
      <c r="AI38" s="312">
        <f t="shared" si="46"/>
        <v>0</v>
      </c>
      <c r="AJ38" s="312">
        <f t="shared" si="47"/>
        <v>0</v>
      </c>
      <c r="AK38" s="312">
        <f t="shared" si="48"/>
        <v>0</v>
      </c>
    </row>
    <row r="39" spans="1:37" x14ac:dyDescent="0.2">
      <c r="A39" s="325" t="s">
        <v>295</v>
      </c>
      <c r="B39" s="326">
        <v>0</v>
      </c>
      <c r="C39" s="327">
        <v>0</v>
      </c>
      <c r="D39" s="327"/>
      <c r="E39" s="327">
        <v>2</v>
      </c>
      <c r="F39" s="327">
        <v>0</v>
      </c>
      <c r="G39" s="327">
        <v>5</v>
      </c>
      <c r="H39" s="327">
        <v>2</v>
      </c>
      <c r="I39" s="327">
        <v>0</v>
      </c>
      <c r="J39" s="327">
        <v>0</v>
      </c>
      <c r="K39" s="327">
        <v>0</v>
      </c>
      <c r="L39" s="327">
        <v>4</v>
      </c>
      <c r="M39" s="327">
        <v>1</v>
      </c>
      <c r="N39" s="327">
        <v>0</v>
      </c>
      <c r="O39" s="327">
        <v>1</v>
      </c>
      <c r="P39" s="327">
        <v>1</v>
      </c>
      <c r="Q39" s="328">
        <f t="shared" si="33"/>
        <v>16</v>
      </c>
      <c r="S39" s="333"/>
      <c r="T39" s="334"/>
      <c r="W39" s="312">
        <f t="shared" si="34"/>
        <v>0</v>
      </c>
      <c r="X39" s="312">
        <f t="shared" si="35"/>
        <v>0</v>
      </c>
      <c r="Y39" s="312">
        <f t="shared" si="36"/>
        <v>0</v>
      </c>
      <c r="Z39" s="312">
        <f t="shared" si="37"/>
        <v>2</v>
      </c>
      <c r="AA39" s="312">
        <f t="shared" si="38"/>
        <v>0</v>
      </c>
      <c r="AB39" s="312">
        <f t="shared" si="39"/>
        <v>5</v>
      </c>
      <c r="AC39" s="312">
        <f t="shared" si="40"/>
        <v>2</v>
      </c>
      <c r="AD39" s="312">
        <f t="shared" si="41"/>
        <v>0</v>
      </c>
      <c r="AE39" s="312">
        <f t="shared" si="42"/>
        <v>0</v>
      </c>
      <c r="AF39" s="312">
        <f t="shared" si="43"/>
        <v>0</v>
      </c>
      <c r="AG39" s="312">
        <f t="shared" si="44"/>
        <v>4</v>
      </c>
      <c r="AH39" s="312">
        <f t="shared" si="45"/>
        <v>1</v>
      </c>
      <c r="AI39" s="312">
        <f t="shared" si="46"/>
        <v>0</v>
      </c>
      <c r="AJ39" s="312">
        <f t="shared" si="47"/>
        <v>1</v>
      </c>
      <c r="AK39" s="312">
        <f t="shared" si="48"/>
        <v>1</v>
      </c>
    </row>
    <row r="40" spans="1:37" x14ac:dyDescent="0.2">
      <c r="A40" s="329" t="s">
        <v>104</v>
      </c>
      <c r="B40" s="330">
        <v>0</v>
      </c>
      <c r="C40" s="331">
        <v>0</v>
      </c>
      <c r="D40" s="331">
        <v>0</v>
      </c>
      <c r="E40" s="331">
        <v>0</v>
      </c>
      <c r="F40" s="331">
        <v>0</v>
      </c>
      <c r="G40" s="331">
        <v>1</v>
      </c>
      <c r="H40" s="331">
        <v>0</v>
      </c>
      <c r="I40" s="331">
        <v>0</v>
      </c>
      <c r="J40" s="331">
        <v>0</v>
      </c>
      <c r="K40" s="331">
        <v>0</v>
      </c>
      <c r="L40" s="331">
        <v>0</v>
      </c>
      <c r="M40" s="331">
        <v>0</v>
      </c>
      <c r="N40" s="331">
        <v>0</v>
      </c>
      <c r="O40" s="331">
        <v>0</v>
      </c>
      <c r="P40" s="331">
        <v>0</v>
      </c>
      <c r="Q40" s="324">
        <f t="shared" si="33"/>
        <v>1</v>
      </c>
      <c r="S40" s="333"/>
      <c r="T40" s="333"/>
      <c r="W40" s="312">
        <f t="shared" si="34"/>
        <v>0</v>
      </c>
      <c r="X40" s="312">
        <f t="shared" si="35"/>
        <v>0</v>
      </c>
      <c r="Y40" s="312">
        <f t="shared" si="36"/>
        <v>0</v>
      </c>
      <c r="Z40" s="312">
        <f t="shared" si="37"/>
        <v>0</v>
      </c>
      <c r="AA40" s="312">
        <f t="shared" si="38"/>
        <v>0</v>
      </c>
      <c r="AB40" s="312">
        <f t="shared" si="39"/>
        <v>1</v>
      </c>
      <c r="AC40" s="312">
        <f t="shared" si="40"/>
        <v>0</v>
      </c>
      <c r="AD40" s="312">
        <f t="shared" si="41"/>
        <v>0</v>
      </c>
      <c r="AE40" s="312">
        <f t="shared" si="42"/>
        <v>0</v>
      </c>
      <c r="AF40" s="312">
        <f t="shared" si="43"/>
        <v>0</v>
      </c>
      <c r="AG40" s="312">
        <f t="shared" si="44"/>
        <v>0</v>
      </c>
      <c r="AH40" s="312">
        <f t="shared" si="45"/>
        <v>0</v>
      </c>
      <c r="AI40" s="312">
        <f t="shared" si="46"/>
        <v>0</v>
      </c>
      <c r="AJ40" s="312">
        <f t="shared" si="47"/>
        <v>0</v>
      </c>
      <c r="AK40" s="312">
        <f t="shared" si="48"/>
        <v>0</v>
      </c>
    </row>
    <row r="41" spans="1:37" x14ac:dyDescent="0.2">
      <c r="A41" s="325" t="s">
        <v>296</v>
      </c>
      <c r="B41" s="326">
        <v>0</v>
      </c>
      <c r="C41" s="327">
        <v>0</v>
      </c>
      <c r="D41" s="327">
        <v>0</v>
      </c>
      <c r="E41" s="327">
        <v>1</v>
      </c>
      <c r="F41" s="327">
        <v>0</v>
      </c>
      <c r="G41" s="327">
        <v>0</v>
      </c>
      <c r="H41" s="327">
        <v>0</v>
      </c>
      <c r="I41" s="327">
        <v>0</v>
      </c>
      <c r="J41" s="327">
        <v>0</v>
      </c>
      <c r="K41" s="327">
        <v>0</v>
      </c>
      <c r="L41" s="327">
        <v>2</v>
      </c>
      <c r="M41" s="327">
        <v>0</v>
      </c>
      <c r="N41" s="327">
        <v>0</v>
      </c>
      <c r="O41" s="327">
        <v>0</v>
      </c>
      <c r="P41" s="327">
        <v>0</v>
      </c>
      <c r="Q41" s="328">
        <f t="shared" si="0"/>
        <v>3</v>
      </c>
      <c r="W41" s="312">
        <f t="shared" si="16"/>
        <v>0</v>
      </c>
      <c r="X41" s="312">
        <f t="shared" si="17"/>
        <v>0</v>
      </c>
      <c r="Y41" s="312">
        <f t="shared" si="18"/>
        <v>0</v>
      </c>
      <c r="Z41" s="312">
        <f t="shared" si="19"/>
        <v>1</v>
      </c>
      <c r="AA41" s="312">
        <f t="shared" si="20"/>
        <v>0</v>
      </c>
      <c r="AB41" s="312">
        <f t="shared" si="21"/>
        <v>0</v>
      </c>
      <c r="AC41" s="312">
        <f t="shared" si="22"/>
        <v>0</v>
      </c>
      <c r="AD41" s="312">
        <f t="shared" si="23"/>
        <v>0</v>
      </c>
      <c r="AE41" s="312">
        <f t="shared" si="24"/>
        <v>0</v>
      </c>
      <c r="AF41" s="312">
        <f t="shared" si="25"/>
        <v>0</v>
      </c>
      <c r="AG41" s="312">
        <f t="shared" si="26"/>
        <v>2</v>
      </c>
      <c r="AH41" s="312">
        <f t="shared" si="27"/>
        <v>0</v>
      </c>
      <c r="AI41" s="312">
        <f t="shared" si="28"/>
        <v>0</v>
      </c>
      <c r="AJ41" s="312">
        <f t="shared" si="29"/>
        <v>0</v>
      </c>
      <c r="AK41" s="312">
        <f t="shared" si="30"/>
        <v>0</v>
      </c>
    </row>
    <row r="42" spans="1:37" ht="18" x14ac:dyDescent="0.2">
      <c r="A42" s="329" t="s">
        <v>297</v>
      </c>
      <c r="B42" s="330">
        <v>0</v>
      </c>
      <c r="C42" s="331">
        <v>0</v>
      </c>
      <c r="D42" s="331">
        <v>2</v>
      </c>
      <c r="E42" s="331">
        <v>1</v>
      </c>
      <c r="F42" s="331">
        <v>0</v>
      </c>
      <c r="G42" s="331">
        <v>0</v>
      </c>
      <c r="H42" s="331">
        <v>3</v>
      </c>
      <c r="I42" s="331">
        <v>0</v>
      </c>
      <c r="J42" s="331">
        <v>12</v>
      </c>
      <c r="K42" s="331">
        <v>1</v>
      </c>
      <c r="L42" s="331">
        <v>9</v>
      </c>
      <c r="M42" s="331">
        <v>6</v>
      </c>
      <c r="N42" s="331">
        <v>0</v>
      </c>
      <c r="O42" s="331">
        <v>2</v>
      </c>
      <c r="P42" s="331">
        <v>0</v>
      </c>
      <c r="Q42" s="324">
        <f t="shared" si="0"/>
        <v>36</v>
      </c>
      <c r="T42" s="333"/>
      <c r="W42" s="312">
        <f t="shared" si="16"/>
        <v>0</v>
      </c>
      <c r="X42" s="312">
        <f t="shared" si="17"/>
        <v>0</v>
      </c>
      <c r="Y42" s="312">
        <f t="shared" si="18"/>
        <v>2</v>
      </c>
      <c r="Z42" s="312">
        <f t="shared" si="19"/>
        <v>1</v>
      </c>
      <c r="AA42" s="312">
        <f t="shared" si="20"/>
        <v>0</v>
      </c>
      <c r="AB42" s="312">
        <f t="shared" si="21"/>
        <v>0</v>
      </c>
      <c r="AC42" s="312">
        <f t="shared" si="22"/>
        <v>3</v>
      </c>
      <c r="AD42" s="312">
        <f t="shared" si="23"/>
        <v>0</v>
      </c>
      <c r="AE42" s="312">
        <f t="shared" si="24"/>
        <v>12</v>
      </c>
      <c r="AF42" s="312">
        <f t="shared" si="25"/>
        <v>1</v>
      </c>
      <c r="AG42" s="312">
        <f t="shared" si="26"/>
        <v>9</v>
      </c>
      <c r="AH42" s="312">
        <f t="shared" si="27"/>
        <v>6</v>
      </c>
      <c r="AI42" s="312">
        <f t="shared" si="28"/>
        <v>0</v>
      </c>
      <c r="AJ42" s="312">
        <f t="shared" si="29"/>
        <v>2</v>
      </c>
      <c r="AK42" s="312">
        <f t="shared" si="30"/>
        <v>0</v>
      </c>
    </row>
    <row r="43" spans="1:37" x14ac:dyDescent="0.2">
      <c r="A43" s="325" t="s">
        <v>186</v>
      </c>
      <c r="B43" s="326">
        <v>0</v>
      </c>
      <c r="C43" s="327">
        <v>0</v>
      </c>
      <c r="D43" s="327">
        <v>0</v>
      </c>
      <c r="E43" s="327">
        <v>1</v>
      </c>
      <c r="F43" s="327">
        <v>0</v>
      </c>
      <c r="G43" s="327">
        <v>0</v>
      </c>
      <c r="H43" s="327"/>
      <c r="I43" s="327">
        <v>0</v>
      </c>
      <c r="J43" s="327">
        <v>0</v>
      </c>
      <c r="K43" s="327">
        <v>0</v>
      </c>
      <c r="L43" s="327">
        <v>1</v>
      </c>
      <c r="M43" s="327">
        <v>0</v>
      </c>
      <c r="N43" s="327">
        <v>0</v>
      </c>
      <c r="O43" s="327">
        <v>0</v>
      </c>
      <c r="P43" s="327">
        <v>0</v>
      </c>
      <c r="Q43" s="328">
        <f t="shared" si="0"/>
        <v>2</v>
      </c>
      <c r="S43" s="333"/>
      <c r="T43" s="334"/>
      <c r="W43" s="312">
        <f t="shared" si="16"/>
        <v>0</v>
      </c>
      <c r="X43" s="312">
        <f t="shared" si="17"/>
        <v>0</v>
      </c>
      <c r="Y43" s="312">
        <f t="shared" si="18"/>
        <v>0</v>
      </c>
      <c r="Z43" s="312">
        <f t="shared" si="19"/>
        <v>1</v>
      </c>
      <c r="AA43" s="312">
        <f t="shared" si="20"/>
        <v>0</v>
      </c>
      <c r="AB43" s="312">
        <f t="shared" si="21"/>
        <v>0</v>
      </c>
      <c r="AC43" s="312">
        <f t="shared" si="22"/>
        <v>0</v>
      </c>
      <c r="AD43" s="312">
        <f t="shared" si="23"/>
        <v>0</v>
      </c>
      <c r="AE43" s="312">
        <f t="shared" si="24"/>
        <v>0</v>
      </c>
      <c r="AF43" s="312">
        <f t="shared" si="25"/>
        <v>0</v>
      </c>
      <c r="AG43" s="312">
        <f t="shared" si="26"/>
        <v>1</v>
      </c>
      <c r="AH43" s="312">
        <f t="shared" si="27"/>
        <v>0</v>
      </c>
      <c r="AI43" s="312">
        <f t="shared" si="28"/>
        <v>0</v>
      </c>
      <c r="AJ43" s="312">
        <f t="shared" si="29"/>
        <v>0</v>
      </c>
      <c r="AK43" s="312">
        <f t="shared" si="30"/>
        <v>0</v>
      </c>
    </row>
    <row r="44" spans="1:37" x14ac:dyDescent="0.2">
      <c r="A44" s="329" t="s">
        <v>1</v>
      </c>
      <c r="B44" s="330">
        <v>15</v>
      </c>
      <c r="C44" s="331">
        <v>2</v>
      </c>
      <c r="D44" s="331">
        <v>35</v>
      </c>
      <c r="E44" s="331">
        <v>435</v>
      </c>
      <c r="F44" s="331">
        <v>5</v>
      </c>
      <c r="G44" s="331">
        <v>205</v>
      </c>
      <c r="H44" s="331">
        <v>191</v>
      </c>
      <c r="I44" s="331">
        <v>25</v>
      </c>
      <c r="J44" s="331">
        <v>214</v>
      </c>
      <c r="K44" s="331">
        <v>5</v>
      </c>
      <c r="L44" s="331">
        <v>307</v>
      </c>
      <c r="M44" s="331">
        <v>108</v>
      </c>
      <c r="N44" s="331">
        <v>1</v>
      </c>
      <c r="O44" s="331">
        <v>47</v>
      </c>
      <c r="P44" s="331">
        <v>107</v>
      </c>
      <c r="Q44" s="324">
        <f t="shared" si="0"/>
        <v>1702</v>
      </c>
      <c r="S44" s="333"/>
      <c r="T44" s="333"/>
      <c r="W44" s="312">
        <f t="shared" si="16"/>
        <v>15</v>
      </c>
      <c r="X44" s="312">
        <f t="shared" si="17"/>
        <v>2</v>
      </c>
      <c r="Y44" s="312">
        <f t="shared" si="18"/>
        <v>35</v>
      </c>
      <c r="Z44" s="312">
        <f t="shared" si="19"/>
        <v>435</v>
      </c>
      <c r="AA44" s="312">
        <f t="shared" si="20"/>
        <v>5</v>
      </c>
      <c r="AB44" s="312">
        <f t="shared" si="21"/>
        <v>205</v>
      </c>
      <c r="AC44" s="312">
        <f t="shared" si="22"/>
        <v>191</v>
      </c>
      <c r="AD44" s="312">
        <f t="shared" si="23"/>
        <v>25</v>
      </c>
      <c r="AE44" s="312">
        <f t="shared" si="24"/>
        <v>214</v>
      </c>
      <c r="AF44" s="312">
        <f t="shared" si="25"/>
        <v>5</v>
      </c>
      <c r="AG44" s="312">
        <f t="shared" si="26"/>
        <v>307</v>
      </c>
      <c r="AH44" s="312">
        <f t="shared" si="27"/>
        <v>108</v>
      </c>
      <c r="AI44" s="312">
        <f t="shared" si="28"/>
        <v>1</v>
      </c>
      <c r="AJ44" s="312">
        <f t="shared" si="29"/>
        <v>47</v>
      </c>
      <c r="AK44" s="312">
        <f t="shared" si="30"/>
        <v>107</v>
      </c>
    </row>
    <row r="45" spans="1:37" ht="13.5" thickBot="1" x14ac:dyDescent="0.25">
      <c r="A45" s="325" t="s">
        <v>125</v>
      </c>
      <c r="B45" s="326">
        <v>0</v>
      </c>
      <c r="C45" s="327">
        <v>0</v>
      </c>
      <c r="D45" s="327">
        <v>0</v>
      </c>
      <c r="E45" s="327">
        <v>6</v>
      </c>
      <c r="F45" s="327">
        <v>0</v>
      </c>
      <c r="G45" s="327">
        <v>31</v>
      </c>
      <c r="H45" s="327">
        <v>7</v>
      </c>
      <c r="I45" s="327">
        <v>4</v>
      </c>
      <c r="J45" s="327">
        <v>5</v>
      </c>
      <c r="K45" s="327">
        <v>0</v>
      </c>
      <c r="L45" s="327">
        <v>16</v>
      </c>
      <c r="M45" s="327">
        <v>8</v>
      </c>
      <c r="N45" s="327">
        <v>0</v>
      </c>
      <c r="O45" s="327">
        <v>2</v>
      </c>
      <c r="P45" s="327">
        <v>5</v>
      </c>
      <c r="Q45" s="328">
        <f t="shared" si="0"/>
        <v>84</v>
      </c>
      <c r="S45" s="333"/>
      <c r="T45" s="333"/>
      <c r="W45" s="312">
        <f t="shared" si="16"/>
        <v>0</v>
      </c>
      <c r="X45" s="312">
        <f t="shared" si="17"/>
        <v>0</v>
      </c>
      <c r="Y45" s="312">
        <f t="shared" si="18"/>
        <v>0</v>
      </c>
      <c r="Z45" s="312">
        <f t="shared" si="19"/>
        <v>6</v>
      </c>
      <c r="AA45" s="312">
        <f t="shared" si="20"/>
        <v>0</v>
      </c>
      <c r="AB45" s="312">
        <f t="shared" si="21"/>
        <v>31</v>
      </c>
      <c r="AC45" s="312">
        <f t="shared" si="22"/>
        <v>7</v>
      </c>
      <c r="AD45" s="312">
        <f t="shared" si="23"/>
        <v>4</v>
      </c>
      <c r="AE45" s="312">
        <f t="shared" si="24"/>
        <v>5</v>
      </c>
      <c r="AF45" s="312">
        <f t="shared" si="25"/>
        <v>0</v>
      </c>
      <c r="AG45" s="312">
        <f t="shared" si="26"/>
        <v>16</v>
      </c>
      <c r="AH45" s="312">
        <f t="shared" si="27"/>
        <v>8</v>
      </c>
      <c r="AI45" s="312">
        <f t="shared" si="28"/>
        <v>0</v>
      </c>
      <c r="AJ45" s="312">
        <f t="shared" si="29"/>
        <v>2</v>
      </c>
      <c r="AK45" s="312">
        <f t="shared" si="30"/>
        <v>5</v>
      </c>
    </row>
    <row r="46" spans="1:37" ht="13.5" thickBot="1" x14ac:dyDescent="0.25">
      <c r="A46" s="319" t="s">
        <v>0</v>
      </c>
      <c r="B46" s="335">
        <f>SUM(B8:B45)</f>
        <v>28</v>
      </c>
      <c r="C46" s="336">
        <f>SUM(C8:C45)</f>
        <v>6</v>
      </c>
      <c r="D46" s="336">
        <f>SUM(D8:D45)</f>
        <v>65</v>
      </c>
      <c r="E46" s="336">
        <f>SUM(E8:E45)</f>
        <v>651</v>
      </c>
      <c r="F46" s="336">
        <f>SUM(F8:F45)</f>
        <v>5</v>
      </c>
      <c r="G46" s="336">
        <f>SUM(G8:G45)</f>
        <v>362</v>
      </c>
      <c r="H46" s="336">
        <f>SUM(H8:H45)</f>
        <v>299</v>
      </c>
      <c r="I46" s="336">
        <f>SUM(I8:I45)</f>
        <v>44</v>
      </c>
      <c r="J46" s="336">
        <f>SUM(J8:J45)</f>
        <v>301</v>
      </c>
      <c r="K46" s="336">
        <f>SUM(K8:K45)</f>
        <v>6</v>
      </c>
      <c r="L46" s="336">
        <f>SUM(L8:L45)</f>
        <v>495</v>
      </c>
      <c r="M46" s="336">
        <f>SUM(M8:M45)</f>
        <v>168</v>
      </c>
      <c r="N46" s="336">
        <f>SUM(N8:N45)</f>
        <v>3</v>
      </c>
      <c r="O46" s="336">
        <f>SUM(O8:O45)</f>
        <v>72</v>
      </c>
      <c r="P46" s="336">
        <f>SUM(P8:P45)</f>
        <v>149</v>
      </c>
      <c r="Q46" s="337">
        <f>SUM(Q8:Q45)</f>
        <v>2654</v>
      </c>
      <c r="T46" s="312" t="s">
        <v>272</v>
      </c>
      <c r="U46" s="312">
        <v>258</v>
      </c>
    </row>
    <row r="47" spans="1:37" x14ac:dyDescent="0.2">
      <c r="A47" s="338" t="s">
        <v>184</v>
      </c>
      <c r="T47" s="312" t="s">
        <v>106</v>
      </c>
      <c r="U47" s="312">
        <v>98</v>
      </c>
    </row>
    <row r="48" spans="1:37" x14ac:dyDescent="0.2">
      <c r="A48" s="339"/>
      <c r="B48" s="339"/>
      <c r="C48" s="339"/>
      <c r="D48" s="339"/>
      <c r="E48" s="339"/>
      <c r="F48" s="339"/>
      <c r="G48" s="339"/>
      <c r="H48" s="339"/>
      <c r="I48" s="339"/>
      <c r="J48" s="339"/>
      <c r="K48" s="339"/>
      <c r="L48" s="339"/>
      <c r="M48" s="339"/>
      <c r="N48" s="339"/>
      <c r="O48" s="339"/>
      <c r="P48" s="339"/>
      <c r="Q48" s="339"/>
      <c r="T48" s="312" t="s">
        <v>280</v>
      </c>
      <c r="U48" s="312">
        <v>90</v>
      </c>
    </row>
    <row r="49" spans="1:22" x14ac:dyDescent="0.2">
      <c r="A49" s="339"/>
      <c r="B49" s="339"/>
      <c r="C49" s="339"/>
      <c r="D49" s="339"/>
      <c r="E49" s="339"/>
      <c r="F49" s="339"/>
      <c r="G49" s="339"/>
      <c r="H49" s="339"/>
      <c r="I49" s="339"/>
      <c r="J49" s="339"/>
      <c r="K49" s="339"/>
      <c r="L49" s="339"/>
      <c r="M49" s="339"/>
      <c r="N49" s="339"/>
      <c r="O49" s="339"/>
      <c r="P49" s="339"/>
      <c r="Q49" s="339"/>
      <c r="T49" s="312" t="s">
        <v>110</v>
      </c>
      <c r="U49" s="312">
        <v>90</v>
      </c>
    </row>
    <row r="50" spans="1:22" x14ac:dyDescent="0.2">
      <c r="A50" s="339"/>
      <c r="B50" s="339"/>
      <c r="C50" s="339"/>
      <c r="D50" s="339"/>
      <c r="E50" s="339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T50" s="312" t="s">
        <v>109</v>
      </c>
      <c r="U50" s="312">
        <v>79</v>
      </c>
    </row>
    <row r="51" spans="1:22" x14ac:dyDescent="0.2">
      <c r="A51" s="339"/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T51" s="312" t="s">
        <v>129</v>
      </c>
      <c r="U51" s="312">
        <v>36</v>
      </c>
    </row>
    <row r="52" spans="1:22" x14ac:dyDescent="0.2">
      <c r="A52" s="340"/>
      <c r="T52" s="312" t="s">
        <v>297</v>
      </c>
      <c r="U52" s="312">
        <v>36</v>
      </c>
    </row>
    <row r="53" spans="1:22" x14ac:dyDescent="0.2">
      <c r="B53" s="341"/>
      <c r="C53" s="341"/>
      <c r="D53" s="341"/>
      <c r="E53" s="341"/>
      <c r="F53" s="341"/>
      <c r="H53" s="341"/>
      <c r="I53" s="341"/>
      <c r="J53" s="341"/>
      <c r="K53" s="341"/>
      <c r="L53" s="341"/>
      <c r="M53" s="341"/>
      <c r="N53" s="341"/>
      <c r="T53" s="312" t="s">
        <v>107</v>
      </c>
      <c r="U53" s="312">
        <v>25</v>
      </c>
    </row>
    <row r="54" spans="1:22" x14ac:dyDescent="0.2">
      <c r="C54" s="342"/>
      <c r="D54" s="342"/>
      <c r="T54" s="312" t="s">
        <v>181</v>
      </c>
      <c r="U54" s="312">
        <v>20</v>
      </c>
    </row>
    <row r="55" spans="1:22" x14ac:dyDescent="0.2">
      <c r="T55" s="312" t="s">
        <v>103</v>
      </c>
      <c r="U55" s="312">
        <v>17</v>
      </c>
    </row>
    <row r="56" spans="1:22" x14ac:dyDescent="0.2">
      <c r="T56" s="312" t="s">
        <v>108</v>
      </c>
      <c r="U56" s="312">
        <v>16</v>
      </c>
    </row>
    <row r="57" spans="1:22" x14ac:dyDescent="0.2">
      <c r="T57" s="312" t="s">
        <v>295</v>
      </c>
      <c r="U57" s="312">
        <v>16</v>
      </c>
    </row>
    <row r="58" spans="1:22" x14ac:dyDescent="0.2">
      <c r="T58" s="312" t="s">
        <v>131</v>
      </c>
      <c r="U58" s="312">
        <v>13</v>
      </c>
    </row>
    <row r="59" spans="1:22" x14ac:dyDescent="0.2">
      <c r="T59" s="312" t="s">
        <v>231</v>
      </c>
      <c r="U59" s="312">
        <v>11</v>
      </c>
    </row>
    <row r="60" spans="1:22" x14ac:dyDescent="0.2">
      <c r="T60" s="312" t="s">
        <v>294</v>
      </c>
      <c r="U60" s="312">
        <v>9</v>
      </c>
    </row>
    <row r="61" spans="1:22" x14ac:dyDescent="0.2">
      <c r="T61" s="312" t="s">
        <v>168</v>
      </c>
      <c r="U61" s="312">
        <v>6</v>
      </c>
      <c r="V61" s="312">
        <f>SUM(U46:U53)+U55</f>
        <v>729</v>
      </c>
    </row>
    <row r="62" spans="1:22" x14ac:dyDescent="0.2">
      <c r="T62" s="312" t="s">
        <v>185</v>
      </c>
      <c r="U62" s="312">
        <v>6</v>
      </c>
    </row>
    <row r="63" spans="1:22" x14ac:dyDescent="0.2">
      <c r="T63" s="312" t="s">
        <v>180</v>
      </c>
      <c r="U63" s="312">
        <v>5</v>
      </c>
    </row>
    <row r="64" spans="1:22" x14ac:dyDescent="0.2">
      <c r="R64" s="343"/>
      <c r="T64" s="312" t="s">
        <v>293</v>
      </c>
      <c r="U64" s="312">
        <v>4</v>
      </c>
    </row>
    <row r="65" spans="1:21" x14ac:dyDescent="0.2">
      <c r="A65" s="79" t="s">
        <v>341</v>
      </c>
      <c r="T65" s="312" t="s">
        <v>182</v>
      </c>
      <c r="U65" s="312">
        <v>4</v>
      </c>
    </row>
    <row r="66" spans="1:21" x14ac:dyDescent="0.2">
      <c r="A66" s="434" t="s">
        <v>76</v>
      </c>
      <c r="B66" s="451"/>
      <c r="C66" s="451"/>
      <c r="D66" s="451"/>
      <c r="E66" s="451"/>
      <c r="F66" s="451"/>
      <c r="G66" s="451"/>
      <c r="H66" s="451"/>
      <c r="I66" s="451"/>
      <c r="J66" s="451"/>
      <c r="K66" s="451"/>
      <c r="L66" s="451"/>
      <c r="M66" s="451"/>
      <c r="N66" s="451"/>
      <c r="O66" s="451"/>
      <c r="P66" s="451"/>
      <c r="Q66" s="451"/>
      <c r="T66" s="312" t="s">
        <v>274</v>
      </c>
      <c r="U66" s="312">
        <v>4</v>
      </c>
    </row>
    <row r="67" spans="1:21" x14ac:dyDescent="0.15">
      <c r="A67" s="452" t="s">
        <v>93</v>
      </c>
      <c r="B67" s="452"/>
      <c r="C67" s="452"/>
      <c r="D67" s="452"/>
      <c r="E67" s="344"/>
      <c r="F67" s="440" t="s">
        <v>85</v>
      </c>
      <c r="G67" s="440"/>
      <c r="H67" s="440"/>
      <c r="I67" s="440"/>
      <c r="J67" s="440"/>
      <c r="K67" s="440"/>
      <c r="L67" s="440"/>
      <c r="M67" s="440"/>
      <c r="N67" s="440"/>
      <c r="O67" s="440"/>
      <c r="P67" s="440"/>
      <c r="Q67" s="440"/>
      <c r="T67" s="312" t="s">
        <v>167</v>
      </c>
      <c r="U67" s="312">
        <v>3</v>
      </c>
    </row>
    <row r="68" spans="1:21" x14ac:dyDescent="0.2">
      <c r="A68" s="441" t="s">
        <v>92</v>
      </c>
      <c r="B68" s="441"/>
      <c r="C68" s="441"/>
      <c r="D68" s="441"/>
      <c r="E68" s="345"/>
      <c r="F68" s="440" t="s">
        <v>84</v>
      </c>
      <c r="G68" s="440"/>
      <c r="H68" s="440"/>
      <c r="I68" s="440"/>
      <c r="J68" s="440"/>
      <c r="K68" s="440"/>
      <c r="L68" s="440"/>
      <c r="M68" s="440"/>
      <c r="N68" s="440"/>
      <c r="O68" s="440"/>
      <c r="P68" s="440"/>
      <c r="Q68" s="440"/>
      <c r="T68" s="312" t="s">
        <v>278</v>
      </c>
      <c r="U68" s="312">
        <v>3</v>
      </c>
    </row>
    <row r="69" spans="1:21" x14ac:dyDescent="0.2">
      <c r="A69" s="441" t="s">
        <v>91</v>
      </c>
      <c r="B69" s="441"/>
      <c r="C69" s="441"/>
      <c r="D69" s="441"/>
      <c r="E69" s="345"/>
      <c r="F69" s="440" t="s">
        <v>83</v>
      </c>
      <c r="G69" s="440"/>
      <c r="H69" s="440"/>
      <c r="I69" s="440"/>
      <c r="J69" s="440"/>
      <c r="K69" s="440"/>
      <c r="L69" s="440"/>
      <c r="M69" s="440"/>
      <c r="N69" s="440"/>
      <c r="O69" s="440"/>
      <c r="P69" s="440"/>
      <c r="Q69" s="440"/>
      <c r="T69" s="312" t="s">
        <v>296</v>
      </c>
      <c r="U69" s="312">
        <v>3</v>
      </c>
    </row>
    <row r="70" spans="1:21" x14ac:dyDescent="0.2">
      <c r="A70" s="441" t="s">
        <v>90</v>
      </c>
      <c r="B70" s="441"/>
      <c r="C70" s="441"/>
      <c r="D70" s="441"/>
      <c r="E70" s="345"/>
      <c r="F70" s="440" t="s">
        <v>82</v>
      </c>
      <c r="G70" s="440"/>
      <c r="H70" s="440"/>
      <c r="I70" s="440"/>
      <c r="J70" s="440"/>
      <c r="K70" s="440"/>
      <c r="L70" s="440"/>
      <c r="M70" s="440"/>
      <c r="N70" s="440"/>
      <c r="O70" s="440"/>
      <c r="P70" s="440"/>
      <c r="Q70" s="440"/>
      <c r="T70" s="312" t="s">
        <v>319</v>
      </c>
      <c r="U70" s="312">
        <v>2</v>
      </c>
    </row>
    <row r="71" spans="1:21" x14ac:dyDescent="0.2">
      <c r="A71" s="441" t="s">
        <v>89</v>
      </c>
      <c r="B71" s="441"/>
      <c r="C71" s="441"/>
      <c r="D71" s="441"/>
      <c r="E71" s="345"/>
      <c r="F71" s="440" t="s">
        <v>81</v>
      </c>
      <c r="G71" s="440"/>
      <c r="H71" s="440"/>
      <c r="I71" s="440"/>
      <c r="J71" s="440"/>
      <c r="K71" s="440"/>
      <c r="L71" s="440"/>
      <c r="M71" s="440"/>
      <c r="N71" s="440"/>
      <c r="O71" s="440"/>
      <c r="P71" s="440"/>
      <c r="Q71" s="440"/>
      <c r="T71" s="312" t="s">
        <v>320</v>
      </c>
      <c r="U71" s="312">
        <v>2</v>
      </c>
    </row>
    <row r="72" spans="1:21" x14ac:dyDescent="0.2">
      <c r="A72" s="441" t="s">
        <v>88</v>
      </c>
      <c r="B72" s="441"/>
      <c r="C72" s="441"/>
      <c r="D72" s="441"/>
      <c r="E72" s="345"/>
      <c r="F72" s="440" t="s">
        <v>80</v>
      </c>
      <c r="G72" s="440"/>
      <c r="H72" s="440"/>
      <c r="I72" s="440"/>
      <c r="J72" s="440"/>
      <c r="K72" s="440"/>
      <c r="L72" s="440"/>
      <c r="M72" s="440"/>
      <c r="N72" s="440"/>
      <c r="O72" s="440"/>
      <c r="P72" s="440"/>
      <c r="Q72" s="440"/>
      <c r="T72" s="312" t="s">
        <v>279</v>
      </c>
      <c r="U72" s="312">
        <v>2</v>
      </c>
    </row>
    <row r="73" spans="1:21" x14ac:dyDescent="0.2">
      <c r="A73" s="441" t="s">
        <v>87</v>
      </c>
      <c r="B73" s="441"/>
      <c r="C73" s="441"/>
      <c r="D73" s="441"/>
      <c r="E73" s="345"/>
      <c r="F73" s="440" t="s">
        <v>79</v>
      </c>
      <c r="G73" s="440"/>
      <c r="H73" s="440"/>
      <c r="I73" s="440"/>
      <c r="J73" s="440"/>
      <c r="K73" s="440"/>
      <c r="L73" s="440"/>
      <c r="M73" s="440"/>
      <c r="N73" s="440"/>
      <c r="O73" s="440"/>
      <c r="P73" s="440"/>
      <c r="Q73" s="440"/>
      <c r="T73" s="312" t="s">
        <v>186</v>
      </c>
      <c r="U73" s="312">
        <v>2</v>
      </c>
    </row>
    <row r="74" spans="1:21" x14ac:dyDescent="0.2">
      <c r="A74" s="441" t="s">
        <v>86</v>
      </c>
      <c r="B74" s="441"/>
      <c r="C74" s="441"/>
      <c r="D74" s="441"/>
      <c r="E74" s="345"/>
      <c r="F74" s="440" t="s">
        <v>78</v>
      </c>
      <c r="G74" s="440"/>
      <c r="H74" s="440"/>
      <c r="I74" s="440"/>
      <c r="J74" s="440"/>
      <c r="K74" s="440"/>
      <c r="L74" s="440"/>
      <c r="M74" s="440"/>
      <c r="N74" s="440"/>
      <c r="O74" s="440"/>
      <c r="P74" s="440"/>
      <c r="Q74" s="440"/>
      <c r="T74" s="312" t="s">
        <v>318</v>
      </c>
      <c r="U74" s="312">
        <v>1</v>
      </c>
    </row>
    <row r="75" spans="1:21" x14ac:dyDescent="0.2">
      <c r="A75" s="345"/>
      <c r="B75" s="345"/>
      <c r="C75" s="345"/>
      <c r="D75" s="345"/>
      <c r="E75" s="345"/>
      <c r="F75" s="440" t="s">
        <v>225</v>
      </c>
      <c r="G75" s="440"/>
      <c r="H75" s="440"/>
      <c r="I75" s="440"/>
      <c r="J75" s="440"/>
      <c r="K75" s="440"/>
      <c r="L75" s="440"/>
      <c r="M75" s="440"/>
      <c r="N75" s="440"/>
      <c r="O75" s="440"/>
      <c r="P75" s="440"/>
      <c r="Q75" s="440"/>
      <c r="T75" s="312" t="s">
        <v>192</v>
      </c>
      <c r="U75" s="312">
        <v>1</v>
      </c>
    </row>
    <row r="76" spans="1:21" x14ac:dyDescent="0.2">
      <c r="A76" s="442" t="s">
        <v>32</v>
      </c>
      <c r="B76" s="442"/>
      <c r="C76" s="442"/>
      <c r="D76" s="442"/>
      <c r="E76" s="442"/>
      <c r="F76" s="442"/>
      <c r="G76" s="442"/>
      <c r="H76" s="442"/>
      <c r="I76" s="442"/>
      <c r="J76" s="442"/>
      <c r="K76" s="442"/>
      <c r="L76" s="442"/>
      <c r="M76" s="442"/>
      <c r="N76" s="442"/>
      <c r="O76" s="442"/>
      <c r="P76" s="442"/>
      <c r="T76" s="312" t="s">
        <v>277</v>
      </c>
      <c r="U76" s="312">
        <v>1</v>
      </c>
    </row>
    <row r="77" spans="1:21" x14ac:dyDescent="0.2">
      <c r="E77" s="346"/>
      <c r="T77" s="312" t="s">
        <v>157</v>
      </c>
      <c r="U77" s="312">
        <v>1</v>
      </c>
    </row>
    <row r="78" spans="1:21" x14ac:dyDescent="0.2">
      <c r="T78" s="312" t="s">
        <v>130</v>
      </c>
      <c r="U78" s="312">
        <v>1</v>
      </c>
    </row>
    <row r="79" spans="1:21" x14ac:dyDescent="0.2">
      <c r="T79" s="312" t="s">
        <v>321</v>
      </c>
      <c r="U79" s="312">
        <v>1</v>
      </c>
    </row>
    <row r="80" spans="1:21" x14ac:dyDescent="0.2">
      <c r="A80" s="347"/>
      <c r="T80" s="312" t="s">
        <v>333</v>
      </c>
      <c r="U80" s="312">
        <v>1</v>
      </c>
    </row>
    <row r="81" spans="1:21" x14ac:dyDescent="0.2">
      <c r="T81" s="312" t="s">
        <v>104</v>
      </c>
      <c r="U81" s="312">
        <v>1</v>
      </c>
    </row>
    <row r="82" spans="1:21" x14ac:dyDescent="0.2">
      <c r="T82" s="312" t="s">
        <v>1</v>
      </c>
      <c r="U82" s="312">
        <v>1702</v>
      </c>
    </row>
    <row r="83" spans="1:21" x14ac:dyDescent="0.2">
      <c r="T83" s="312" t="s">
        <v>125</v>
      </c>
      <c r="U83" s="312">
        <v>84</v>
      </c>
    </row>
    <row r="87" spans="1:21" x14ac:dyDescent="0.2">
      <c r="A87" s="340"/>
    </row>
    <row r="99" spans="23:24" x14ac:dyDescent="0.2">
      <c r="W99" s="320"/>
    </row>
    <row r="100" spans="23:24" x14ac:dyDescent="0.2">
      <c r="X100" s="312">
        <f>SUM(X84:X99)</f>
        <v>0</v>
      </c>
    </row>
    <row r="102" spans="23:24" x14ac:dyDescent="0.2">
      <c r="W102" s="348" t="s">
        <v>116</v>
      </c>
      <c r="X102" s="312">
        <v>60</v>
      </c>
    </row>
    <row r="103" spans="23:24" x14ac:dyDescent="0.2">
      <c r="W103" s="349" t="s">
        <v>132</v>
      </c>
      <c r="X103" s="312">
        <v>43</v>
      </c>
    </row>
    <row r="104" spans="23:24" x14ac:dyDescent="0.2">
      <c r="W104" s="312" t="s">
        <v>106</v>
      </c>
      <c r="X104" s="312">
        <v>28</v>
      </c>
    </row>
    <row r="105" spans="23:24" x14ac:dyDescent="0.2">
      <c r="W105" s="350" t="s">
        <v>109</v>
      </c>
      <c r="X105" s="312">
        <v>23</v>
      </c>
    </row>
    <row r="106" spans="23:24" x14ac:dyDescent="0.2">
      <c r="W106" s="350" t="s">
        <v>105</v>
      </c>
      <c r="X106" s="312">
        <v>23</v>
      </c>
    </row>
    <row r="107" spans="23:24" x14ac:dyDescent="0.2">
      <c r="W107" s="350" t="s">
        <v>107</v>
      </c>
      <c r="X107" s="312">
        <v>18</v>
      </c>
    </row>
    <row r="108" spans="23:24" x14ac:dyDescent="0.2">
      <c r="W108" s="348" t="s">
        <v>131</v>
      </c>
      <c r="X108" s="312">
        <v>15</v>
      </c>
    </row>
    <row r="109" spans="23:24" x14ac:dyDescent="0.2">
      <c r="W109" s="350" t="s">
        <v>115</v>
      </c>
      <c r="X109" s="312">
        <v>13</v>
      </c>
    </row>
    <row r="110" spans="23:24" x14ac:dyDescent="0.2">
      <c r="W110" s="348" t="s">
        <v>130</v>
      </c>
      <c r="X110" s="312">
        <v>11</v>
      </c>
    </row>
    <row r="111" spans="23:24" x14ac:dyDescent="0.2">
      <c r="W111" s="312" t="s">
        <v>129</v>
      </c>
      <c r="X111" s="312">
        <v>10</v>
      </c>
    </row>
    <row r="112" spans="23:24" x14ac:dyDescent="0.2">
      <c r="W112" s="348" t="s">
        <v>108</v>
      </c>
      <c r="X112" s="312">
        <v>8</v>
      </c>
    </row>
    <row r="113" spans="23:24" x14ac:dyDescent="0.2">
      <c r="W113" s="348" t="s">
        <v>180</v>
      </c>
      <c r="X113" s="312">
        <v>6</v>
      </c>
    </row>
    <row r="114" spans="23:24" x14ac:dyDescent="0.2">
      <c r="W114" s="348" t="s">
        <v>157</v>
      </c>
      <c r="X114" s="312">
        <v>5</v>
      </c>
    </row>
    <row r="115" spans="23:24" x14ac:dyDescent="0.2">
      <c r="W115" s="348" t="s">
        <v>193</v>
      </c>
      <c r="X115" s="312">
        <v>5</v>
      </c>
    </row>
    <row r="116" spans="23:24" x14ac:dyDescent="0.2">
      <c r="W116" s="312" t="s">
        <v>182</v>
      </c>
      <c r="X116" s="312">
        <v>5</v>
      </c>
    </row>
    <row r="117" spans="23:24" x14ac:dyDescent="0.2">
      <c r="W117" s="348" t="s">
        <v>181</v>
      </c>
      <c r="X117" s="312">
        <v>4</v>
      </c>
    </row>
    <row r="118" spans="23:24" x14ac:dyDescent="0.2">
      <c r="W118" s="350" t="s">
        <v>158</v>
      </c>
      <c r="X118" s="312">
        <v>4</v>
      </c>
    </row>
    <row r="119" spans="23:24" x14ac:dyDescent="0.2">
      <c r="W119" s="351" t="s">
        <v>183</v>
      </c>
      <c r="X119" s="312">
        <v>4</v>
      </c>
    </row>
    <row r="120" spans="23:24" x14ac:dyDescent="0.2">
      <c r="W120" s="348" t="s">
        <v>185</v>
      </c>
      <c r="X120" s="312">
        <v>4</v>
      </c>
    </row>
    <row r="121" spans="23:24" x14ac:dyDescent="0.2">
      <c r="W121" s="352" t="s">
        <v>133</v>
      </c>
      <c r="X121" s="312">
        <v>3</v>
      </c>
    </row>
    <row r="122" spans="23:24" x14ac:dyDescent="0.2">
      <c r="W122" s="348" t="s">
        <v>110</v>
      </c>
      <c r="X122" s="312">
        <v>3</v>
      </c>
    </row>
    <row r="123" spans="23:24" x14ac:dyDescent="0.2">
      <c r="W123" s="348" t="s">
        <v>104</v>
      </c>
      <c r="X123" s="312">
        <v>3</v>
      </c>
    </row>
    <row r="124" spans="23:24" x14ac:dyDescent="0.2">
      <c r="W124" s="348" t="s">
        <v>167</v>
      </c>
      <c r="X124" s="312">
        <v>1</v>
      </c>
    </row>
    <row r="125" spans="23:24" x14ac:dyDescent="0.2">
      <c r="W125" s="350" t="s">
        <v>192</v>
      </c>
      <c r="X125" s="312">
        <v>1</v>
      </c>
    </row>
    <row r="126" spans="23:24" x14ac:dyDescent="0.2">
      <c r="W126" s="349" t="s">
        <v>168</v>
      </c>
      <c r="X126" s="312">
        <v>1</v>
      </c>
    </row>
    <row r="127" spans="23:24" x14ac:dyDescent="0.2">
      <c r="W127" s="350" t="s">
        <v>103</v>
      </c>
      <c r="X127" s="312">
        <v>1</v>
      </c>
    </row>
    <row r="128" spans="23:24" x14ac:dyDescent="0.2">
      <c r="W128" s="351" t="s">
        <v>149</v>
      </c>
      <c r="X128" s="312">
        <v>1</v>
      </c>
    </row>
    <row r="129" spans="23:25" x14ac:dyDescent="0.2">
      <c r="W129" s="351" t="s">
        <v>186</v>
      </c>
      <c r="X129" s="312">
        <v>1</v>
      </c>
    </row>
    <row r="130" spans="23:25" x14ac:dyDescent="0.2">
      <c r="W130" s="312" t="s">
        <v>1</v>
      </c>
      <c r="X130" s="312">
        <v>1150</v>
      </c>
      <c r="Y130" s="312">
        <f>SUM(X113:X129)</f>
        <v>52</v>
      </c>
    </row>
    <row r="131" spans="23:25" x14ac:dyDescent="0.2">
      <c r="W131" s="312" t="s">
        <v>125</v>
      </c>
      <c r="X131" s="312">
        <v>4</v>
      </c>
    </row>
  </sheetData>
  <sortState ref="T46:U81">
    <sortCondition descending="1" ref="U46:U81"/>
  </sortState>
  <mergeCells count="26">
    <mergeCell ref="A76:P76"/>
    <mergeCell ref="A1:Q1"/>
    <mergeCell ref="A3:Q3"/>
    <mergeCell ref="A5:Q5"/>
    <mergeCell ref="A6:A7"/>
    <mergeCell ref="B6:P6"/>
    <mergeCell ref="Q6:Q7"/>
    <mergeCell ref="A4:Q4"/>
    <mergeCell ref="A66:Q66"/>
    <mergeCell ref="A67:D67"/>
    <mergeCell ref="F67:Q67"/>
    <mergeCell ref="A68:D68"/>
    <mergeCell ref="F68:Q68"/>
    <mergeCell ref="A69:D69"/>
    <mergeCell ref="F69:Q69"/>
    <mergeCell ref="A70:D70"/>
    <mergeCell ref="F70:Q70"/>
    <mergeCell ref="A71:D71"/>
    <mergeCell ref="F71:Q71"/>
    <mergeCell ref="F75:Q75"/>
    <mergeCell ref="A72:D72"/>
    <mergeCell ref="F72:Q72"/>
    <mergeCell ref="A73:D73"/>
    <mergeCell ref="F73:Q73"/>
    <mergeCell ref="A74:D74"/>
    <mergeCell ref="F74:Q74"/>
  </mergeCells>
  <printOptions horizontalCentered="1" verticalCentered="1"/>
  <pageMargins left="0" right="0" top="1.0236220472440944" bottom="0" header="0" footer="0"/>
  <pageSetup paperSize="9" scale="7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112"/>
  <sheetViews>
    <sheetView showGridLines="0" view="pageBreakPreview" topLeftCell="A42" zoomScale="130" zoomScaleNormal="100" zoomScaleSheetLayoutView="130" workbookViewId="0">
      <selection activeCell="C55" sqref="C55"/>
    </sheetView>
  </sheetViews>
  <sheetFormatPr baseColWidth="10" defaultColWidth="11.42578125" defaultRowHeight="35.25" customHeight="1" x14ac:dyDescent="0.2"/>
  <cols>
    <col min="1" max="1" width="61.42578125" style="381" customWidth="1"/>
    <col min="2" max="2" width="10.5703125" style="354" bestFit="1" customWidth="1"/>
    <col min="3" max="3" width="9.5703125" style="354" customWidth="1"/>
    <col min="4" max="4" width="7.140625" style="354" customWidth="1"/>
    <col min="5" max="5" width="11.42578125" style="354"/>
    <col min="6" max="6" width="30.85546875" style="355" customWidth="1"/>
    <col min="7" max="16384" width="11.42578125" style="354"/>
  </cols>
  <sheetData>
    <row r="1" spans="1:7" ht="15" x14ac:dyDescent="0.2">
      <c r="A1" s="453" t="s">
        <v>242</v>
      </c>
      <c r="B1" s="453"/>
      <c r="C1" s="453"/>
      <c r="D1" s="453"/>
      <c r="F1" s="355" t="s">
        <v>213</v>
      </c>
      <c r="G1" s="354" t="s">
        <v>214</v>
      </c>
    </row>
    <row r="2" spans="1:7" ht="15" x14ac:dyDescent="0.2">
      <c r="A2" s="356" t="s">
        <v>121</v>
      </c>
      <c r="B2" s="357"/>
      <c r="C2" s="357"/>
      <c r="D2" s="357"/>
      <c r="F2" s="358" t="s">
        <v>7</v>
      </c>
      <c r="G2" s="358">
        <v>361</v>
      </c>
    </row>
    <row r="3" spans="1:7" s="359" customFormat="1" ht="32.25" customHeight="1" x14ac:dyDescent="0.2">
      <c r="A3" s="454" t="s">
        <v>164</v>
      </c>
      <c r="B3" s="454"/>
      <c r="C3" s="454"/>
      <c r="D3" s="454"/>
      <c r="F3" s="358" t="s">
        <v>305</v>
      </c>
      <c r="G3" s="358">
        <v>316</v>
      </c>
    </row>
    <row r="4" spans="1:7" s="359" customFormat="1" ht="15.75" x14ac:dyDescent="0.2">
      <c r="A4" s="455" t="s">
        <v>331</v>
      </c>
      <c r="B4" s="454"/>
      <c r="C4" s="454"/>
      <c r="D4" s="454"/>
      <c r="F4" s="358" t="s">
        <v>302</v>
      </c>
      <c r="G4" s="358">
        <v>188</v>
      </c>
    </row>
    <row r="5" spans="1:7" s="359" customFormat="1" ht="5.25" customHeight="1" thickBot="1" x14ac:dyDescent="0.25">
      <c r="A5" s="456"/>
      <c r="B5" s="456"/>
      <c r="C5" s="456"/>
      <c r="D5" s="456"/>
      <c r="F5" s="358" t="s">
        <v>314</v>
      </c>
      <c r="G5" s="358">
        <v>188</v>
      </c>
    </row>
    <row r="6" spans="1:7" s="359" customFormat="1" ht="16.5" thickBot="1" x14ac:dyDescent="0.25">
      <c r="A6" s="457" t="s">
        <v>163</v>
      </c>
      <c r="B6" s="459" t="s">
        <v>119</v>
      </c>
      <c r="C6" s="460"/>
      <c r="D6" s="457" t="s">
        <v>0</v>
      </c>
      <c r="F6" s="358" t="s">
        <v>311</v>
      </c>
      <c r="G6" s="358">
        <v>176</v>
      </c>
    </row>
    <row r="7" spans="1:7" s="359" customFormat="1" ht="16.5" thickBot="1" x14ac:dyDescent="0.25">
      <c r="A7" s="458"/>
      <c r="B7" s="360" t="s">
        <v>117</v>
      </c>
      <c r="C7" s="360" t="s">
        <v>118</v>
      </c>
      <c r="D7" s="461"/>
      <c r="F7" s="358" t="s">
        <v>8</v>
      </c>
      <c r="G7" s="358">
        <v>149</v>
      </c>
    </row>
    <row r="8" spans="1:7" s="365" customFormat="1" ht="9.75" customHeight="1" x14ac:dyDescent="0.2">
      <c r="A8" s="361" t="s">
        <v>134</v>
      </c>
      <c r="B8" s="362">
        <v>11</v>
      </c>
      <c r="C8" s="363">
        <v>5</v>
      </c>
      <c r="D8" s="364">
        <f t="shared" ref="D8:D17" si="0">SUM(B8:C8)</f>
        <v>16</v>
      </c>
      <c r="F8" s="358" t="s">
        <v>207</v>
      </c>
      <c r="G8" s="358">
        <v>135</v>
      </c>
    </row>
    <row r="9" spans="1:7" s="365" customFormat="1" ht="9" customHeight="1" x14ac:dyDescent="0.2">
      <c r="A9" s="366" t="s">
        <v>6</v>
      </c>
      <c r="B9" s="367">
        <v>25</v>
      </c>
      <c r="C9" s="368">
        <v>4</v>
      </c>
      <c r="D9" s="369">
        <f t="shared" si="0"/>
        <v>29</v>
      </c>
      <c r="F9" s="358" t="s">
        <v>299</v>
      </c>
      <c r="G9" s="358">
        <v>111</v>
      </c>
    </row>
    <row r="10" spans="1:7" s="365" customFormat="1" ht="9" customHeight="1" x14ac:dyDescent="0.2">
      <c r="A10" s="370" t="s">
        <v>135</v>
      </c>
      <c r="B10" s="371">
        <v>3</v>
      </c>
      <c r="C10" s="372"/>
      <c r="D10" s="373">
        <f t="shared" si="0"/>
        <v>3</v>
      </c>
      <c r="F10" s="358" t="s">
        <v>9</v>
      </c>
      <c r="G10" s="358">
        <v>110</v>
      </c>
    </row>
    <row r="11" spans="1:7" s="365" customFormat="1" ht="9" customHeight="1" x14ac:dyDescent="0.2">
      <c r="A11" s="366" t="s">
        <v>322</v>
      </c>
      <c r="B11" s="367">
        <v>3</v>
      </c>
      <c r="C11" s="368">
        <v>1</v>
      </c>
      <c r="D11" s="369">
        <f t="shared" si="0"/>
        <v>4</v>
      </c>
      <c r="F11" s="358" t="s">
        <v>10</v>
      </c>
      <c r="G11" s="358">
        <v>108</v>
      </c>
    </row>
    <row r="12" spans="1:7" s="365" customFormat="1" ht="9" customHeight="1" x14ac:dyDescent="0.2">
      <c r="A12" s="370" t="s">
        <v>187</v>
      </c>
      <c r="B12" s="371">
        <v>1</v>
      </c>
      <c r="C12" s="372"/>
      <c r="D12" s="373">
        <f t="shared" si="0"/>
        <v>1</v>
      </c>
      <c r="F12" s="358" t="s">
        <v>301</v>
      </c>
      <c r="G12" s="358">
        <v>92</v>
      </c>
    </row>
    <row r="13" spans="1:7" s="365" customFormat="1" ht="9" customHeight="1" x14ac:dyDescent="0.2">
      <c r="A13" s="366" t="s">
        <v>298</v>
      </c>
      <c r="B13" s="367">
        <v>3</v>
      </c>
      <c r="C13" s="368">
        <v>1</v>
      </c>
      <c r="D13" s="369">
        <f t="shared" ref="D13:D14" si="1">SUM(B13:C13)</f>
        <v>4</v>
      </c>
      <c r="F13" s="358" t="s">
        <v>5</v>
      </c>
      <c r="G13" s="358">
        <v>73</v>
      </c>
    </row>
    <row r="14" spans="1:7" s="365" customFormat="1" ht="9" customHeight="1" x14ac:dyDescent="0.2">
      <c r="A14" s="370" t="s">
        <v>5</v>
      </c>
      <c r="B14" s="371">
        <v>57</v>
      </c>
      <c r="C14" s="372">
        <v>16</v>
      </c>
      <c r="D14" s="373">
        <f t="shared" si="1"/>
        <v>73</v>
      </c>
      <c r="F14" s="358" t="s">
        <v>139</v>
      </c>
      <c r="G14" s="358">
        <v>55</v>
      </c>
    </row>
    <row r="15" spans="1:7" s="365" customFormat="1" ht="9" customHeight="1" x14ac:dyDescent="0.2">
      <c r="A15" s="366" t="s">
        <v>299</v>
      </c>
      <c r="B15" s="367">
        <v>85</v>
      </c>
      <c r="C15" s="368">
        <v>26</v>
      </c>
      <c r="D15" s="369">
        <f t="shared" si="0"/>
        <v>111</v>
      </c>
      <c r="F15" s="358" t="s">
        <v>6</v>
      </c>
      <c r="G15" s="358">
        <v>29</v>
      </c>
    </row>
    <row r="16" spans="1:7" s="365" customFormat="1" ht="9" customHeight="1" x14ac:dyDescent="0.2">
      <c r="A16" s="370" t="s">
        <v>169</v>
      </c>
      <c r="B16" s="371">
        <v>14</v>
      </c>
      <c r="C16" s="372">
        <v>8</v>
      </c>
      <c r="D16" s="373">
        <f t="shared" si="0"/>
        <v>22</v>
      </c>
      <c r="F16" s="358" t="s">
        <v>300</v>
      </c>
      <c r="G16" s="358">
        <v>28</v>
      </c>
    </row>
    <row r="17" spans="1:7" s="365" customFormat="1" ht="9" customHeight="1" x14ac:dyDescent="0.2">
      <c r="A17" s="366" t="s">
        <v>300</v>
      </c>
      <c r="B17" s="367">
        <v>24</v>
      </c>
      <c r="C17" s="368">
        <v>4</v>
      </c>
      <c r="D17" s="369">
        <f t="shared" si="0"/>
        <v>28</v>
      </c>
      <c r="F17" s="358" t="s">
        <v>140</v>
      </c>
      <c r="G17" s="358">
        <v>28</v>
      </c>
    </row>
    <row r="18" spans="1:7" s="365" customFormat="1" ht="9" customHeight="1" x14ac:dyDescent="0.2">
      <c r="A18" s="370" t="s">
        <v>136</v>
      </c>
      <c r="B18" s="371">
        <v>15</v>
      </c>
      <c r="C18" s="372">
        <v>2</v>
      </c>
      <c r="D18" s="373">
        <f t="shared" ref="D18:D31" si="2">SUM(B18:C18)</f>
        <v>17</v>
      </c>
      <c r="F18" s="358" t="s">
        <v>312</v>
      </c>
      <c r="G18" s="358">
        <v>28</v>
      </c>
    </row>
    <row r="19" spans="1:7" s="365" customFormat="1" ht="9" customHeight="1" x14ac:dyDescent="0.2">
      <c r="A19" s="366" t="s">
        <v>137</v>
      </c>
      <c r="B19" s="367">
        <v>10</v>
      </c>
      <c r="C19" s="368">
        <v>1</v>
      </c>
      <c r="D19" s="369">
        <f t="shared" si="2"/>
        <v>11</v>
      </c>
      <c r="F19" s="358" t="s">
        <v>169</v>
      </c>
      <c r="G19" s="358">
        <v>22</v>
      </c>
    </row>
    <row r="20" spans="1:7" s="365" customFormat="1" ht="9" customHeight="1" x14ac:dyDescent="0.2">
      <c r="A20" s="370" t="s">
        <v>7</v>
      </c>
      <c r="B20" s="371">
        <v>305</v>
      </c>
      <c r="C20" s="372">
        <v>56</v>
      </c>
      <c r="D20" s="373">
        <f>SUM(B20:C20)</f>
        <v>361</v>
      </c>
      <c r="F20" s="358" t="s">
        <v>310</v>
      </c>
      <c r="G20" s="358">
        <v>19</v>
      </c>
    </row>
    <row r="21" spans="1:7" s="365" customFormat="1" ht="10.5" customHeight="1" x14ac:dyDescent="0.2">
      <c r="A21" s="366" t="s">
        <v>138</v>
      </c>
      <c r="B21" s="367">
        <v>14</v>
      </c>
      <c r="C21" s="368">
        <v>3</v>
      </c>
      <c r="D21" s="369">
        <f>SUM(B21:C21)</f>
        <v>17</v>
      </c>
      <c r="F21" s="358" t="s">
        <v>136</v>
      </c>
      <c r="G21" s="358">
        <v>17</v>
      </c>
    </row>
    <row r="22" spans="1:7" s="365" customFormat="1" ht="9" customHeight="1" x14ac:dyDescent="0.2">
      <c r="A22" s="370" t="s">
        <v>301</v>
      </c>
      <c r="B22" s="371">
        <v>82</v>
      </c>
      <c r="C22" s="372">
        <v>10</v>
      </c>
      <c r="D22" s="373">
        <f>SUM(B22:C22)</f>
        <v>92</v>
      </c>
      <c r="F22" s="358" t="s">
        <v>138</v>
      </c>
      <c r="G22" s="358">
        <v>17</v>
      </c>
    </row>
    <row r="23" spans="1:7" s="365" customFormat="1" ht="10.5" customHeight="1" x14ac:dyDescent="0.2">
      <c r="A23" s="366" t="s">
        <v>302</v>
      </c>
      <c r="B23" s="367">
        <v>158</v>
      </c>
      <c r="C23" s="368">
        <v>30</v>
      </c>
      <c r="D23" s="369">
        <f>SUM(B23:C23)</f>
        <v>188</v>
      </c>
      <c r="F23" s="358" t="s">
        <v>141</v>
      </c>
      <c r="G23" s="358">
        <v>17</v>
      </c>
    </row>
    <row r="24" spans="1:7" s="365" customFormat="1" ht="9" customHeight="1" x14ac:dyDescent="0.2">
      <c r="A24" s="370" t="s">
        <v>303</v>
      </c>
      <c r="B24" s="371">
        <v>11</v>
      </c>
      <c r="C24" s="372">
        <v>3</v>
      </c>
      <c r="D24" s="373">
        <f t="shared" si="2"/>
        <v>14</v>
      </c>
      <c r="F24" s="358" t="s">
        <v>134</v>
      </c>
      <c r="G24" s="358">
        <v>16</v>
      </c>
    </row>
    <row r="25" spans="1:7" s="365" customFormat="1" ht="10.5" customHeight="1" x14ac:dyDescent="0.2">
      <c r="A25" s="366" t="s">
        <v>304</v>
      </c>
      <c r="B25" s="367">
        <v>6</v>
      </c>
      <c r="C25" s="368"/>
      <c r="D25" s="369">
        <f>SUM(B25:C25)</f>
        <v>6</v>
      </c>
      <c r="F25" s="358" t="s">
        <v>307</v>
      </c>
      <c r="G25" s="358">
        <v>16</v>
      </c>
    </row>
    <row r="26" spans="1:7" s="365" customFormat="1" ht="9" customHeight="1" x14ac:dyDescent="0.2">
      <c r="A26" s="370" t="s">
        <v>139</v>
      </c>
      <c r="B26" s="371">
        <v>40</v>
      </c>
      <c r="C26" s="372">
        <v>15</v>
      </c>
      <c r="D26" s="373">
        <f>SUM(B26:C26)</f>
        <v>55</v>
      </c>
      <c r="F26" s="365" t="s">
        <v>303</v>
      </c>
      <c r="G26" s="365">
        <v>14</v>
      </c>
    </row>
    <row r="27" spans="1:7" s="365" customFormat="1" ht="10.5" customHeight="1" x14ac:dyDescent="0.2">
      <c r="A27" s="366" t="s">
        <v>140</v>
      </c>
      <c r="B27" s="367">
        <v>24</v>
      </c>
      <c r="C27" s="368">
        <v>4</v>
      </c>
      <c r="D27" s="369">
        <f t="shared" si="2"/>
        <v>28</v>
      </c>
      <c r="F27" s="358" t="s">
        <v>137</v>
      </c>
      <c r="G27" s="358">
        <v>11</v>
      </c>
    </row>
    <row r="28" spans="1:7" s="365" customFormat="1" ht="9" customHeight="1" x14ac:dyDescent="0.2">
      <c r="A28" s="370" t="s">
        <v>141</v>
      </c>
      <c r="B28" s="371">
        <v>13</v>
      </c>
      <c r="C28" s="372">
        <v>4</v>
      </c>
      <c r="D28" s="373">
        <f t="shared" si="2"/>
        <v>17</v>
      </c>
      <c r="F28" s="358" t="s">
        <v>304</v>
      </c>
      <c r="G28" s="358">
        <v>6</v>
      </c>
    </row>
    <row r="29" spans="1:7" s="365" customFormat="1" ht="9" customHeight="1" x14ac:dyDescent="0.2">
      <c r="A29" s="366" t="s">
        <v>305</v>
      </c>
      <c r="B29" s="367">
        <v>291</v>
      </c>
      <c r="C29" s="368">
        <v>25</v>
      </c>
      <c r="D29" s="369">
        <f t="shared" si="2"/>
        <v>316</v>
      </c>
      <c r="F29" s="358" t="s">
        <v>309</v>
      </c>
      <c r="G29" s="358">
        <v>5</v>
      </c>
    </row>
    <row r="30" spans="1:7" s="365" customFormat="1" ht="9" customHeight="1" x14ac:dyDescent="0.2">
      <c r="A30" s="370" t="s">
        <v>306</v>
      </c>
      <c r="B30" s="371">
        <v>3</v>
      </c>
      <c r="C30" s="372">
        <v>1</v>
      </c>
      <c r="D30" s="373">
        <f t="shared" si="2"/>
        <v>4</v>
      </c>
      <c r="F30" s="374" t="s">
        <v>313</v>
      </c>
      <c r="G30" s="375">
        <v>5</v>
      </c>
    </row>
    <row r="31" spans="1:7" s="365" customFormat="1" ht="9" customHeight="1" x14ac:dyDescent="0.2">
      <c r="A31" s="366" t="s">
        <v>206</v>
      </c>
      <c r="B31" s="367">
        <v>2</v>
      </c>
      <c r="C31" s="368"/>
      <c r="D31" s="369">
        <f t="shared" si="2"/>
        <v>2</v>
      </c>
      <c r="F31" s="358" t="s">
        <v>322</v>
      </c>
      <c r="G31" s="358">
        <v>4</v>
      </c>
    </row>
    <row r="32" spans="1:7" s="365" customFormat="1" ht="9" customHeight="1" x14ac:dyDescent="0.2">
      <c r="A32" s="370" t="s">
        <v>207</v>
      </c>
      <c r="B32" s="371">
        <v>118</v>
      </c>
      <c r="C32" s="372">
        <v>17</v>
      </c>
      <c r="D32" s="373">
        <f t="shared" ref="D32:D45" si="3">SUM(B32:C32)</f>
        <v>135</v>
      </c>
      <c r="F32" s="358" t="s">
        <v>298</v>
      </c>
      <c r="G32" s="358">
        <v>4</v>
      </c>
    </row>
    <row r="33" spans="1:7" s="365" customFormat="1" ht="9" customHeight="1" x14ac:dyDescent="0.2">
      <c r="A33" s="366" t="s">
        <v>307</v>
      </c>
      <c r="B33" s="367">
        <v>12</v>
      </c>
      <c r="C33" s="368">
        <v>4</v>
      </c>
      <c r="D33" s="369">
        <f t="shared" si="3"/>
        <v>16</v>
      </c>
      <c r="F33" s="358" t="s">
        <v>306</v>
      </c>
      <c r="G33" s="358">
        <v>4</v>
      </c>
    </row>
    <row r="34" spans="1:7" s="365" customFormat="1" ht="9" customHeight="1" x14ac:dyDescent="0.2">
      <c r="A34" s="370" t="s">
        <v>9</v>
      </c>
      <c r="B34" s="371">
        <v>92</v>
      </c>
      <c r="C34" s="372">
        <v>18</v>
      </c>
      <c r="D34" s="373">
        <f t="shared" si="3"/>
        <v>110</v>
      </c>
      <c r="F34" s="358" t="s">
        <v>135</v>
      </c>
      <c r="G34" s="358">
        <v>3</v>
      </c>
    </row>
    <row r="35" spans="1:7" s="365" customFormat="1" ht="9" customHeight="1" x14ac:dyDescent="0.2">
      <c r="A35" s="366" t="s">
        <v>308</v>
      </c>
      <c r="B35" s="367">
        <v>2</v>
      </c>
      <c r="C35" s="368"/>
      <c r="D35" s="369">
        <f t="shared" si="3"/>
        <v>2</v>
      </c>
      <c r="F35" s="358" t="s">
        <v>206</v>
      </c>
      <c r="G35" s="358">
        <v>2</v>
      </c>
    </row>
    <row r="36" spans="1:7" s="365" customFormat="1" ht="9" customHeight="1" x14ac:dyDescent="0.2">
      <c r="A36" s="370" t="s">
        <v>309</v>
      </c>
      <c r="B36" s="371">
        <v>5</v>
      </c>
      <c r="C36" s="372"/>
      <c r="D36" s="373">
        <f>SUM(B36:C36)</f>
        <v>5</v>
      </c>
      <c r="F36" s="358" t="s">
        <v>308</v>
      </c>
      <c r="G36" s="358">
        <v>2</v>
      </c>
    </row>
    <row r="37" spans="1:7" s="365" customFormat="1" ht="9" customHeight="1" x14ac:dyDescent="0.2">
      <c r="A37" s="42" t="s">
        <v>310</v>
      </c>
      <c r="B37" s="367">
        <v>17</v>
      </c>
      <c r="C37" s="368">
        <v>2</v>
      </c>
      <c r="D37" s="369">
        <f>SUM(B37:C37)</f>
        <v>19</v>
      </c>
      <c r="F37" s="358" t="s">
        <v>187</v>
      </c>
      <c r="G37" s="358">
        <v>1</v>
      </c>
    </row>
    <row r="38" spans="1:7" s="365" customFormat="1" ht="9" customHeight="1" x14ac:dyDescent="0.2">
      <c r="A38" s="370" t="s">
        <v>311</v>
      </c>
      <c r="B38" s="371">
        <v>156</v>
      </c>
      <c r="C38" s="372">
        <v>20</v>
      </c>
      <c r="D38" s="373">
        <f t="shared" si="3"/>
        <v>176</v>
      </c>
      <c r="F38" s="358" t="s">
        <v>208</v>
      </c>
      <c r="G38" s="374">
        <v>1</v>
      </c>
    </row>
    <row r="39" spans="1:7" s="365" customFormat="1" ht="9" customHeight="1" x14ac:dyDescent="0.2">
      <c r="A39" s="366" t="s">
        <v>8</v>
      </c>
      <c r="B39" s="367">
        <v>126</v>
      </c>
      <c r="C39" s="368">
        <v>23</v>
      </c>
      <c r="D39" s="369">
        <f t="shared" ref="D39:D42" si="4">SUM(B39:C39)</f>
        <v>149</v>
      </c>
      <c r="F39" s="358" t="s">
        <v>1</v>
      </c>
      <c r="G39" s="358">
        <v>293</v>
      </c>
    </row>
    <row r="40" spans="1:7" s="365" customFormat="1" ht="9" customHeight="1" x14ac:dyDescent="0.2">
      <c r="A40" s="370" t="s">
        <v>208</v>
      </c>
      <c r="B40" s="371">
        <v>1</v>
      </c>
      <c r="C40" s="372"/>
      <c r="D40" s="373">
        <f t="shared" ref="D40:D41" si="5">SUM(B40:C40)</f>
        <v>1</v>
      </c>
      <c r="F40" s="358"/>
      <c r="G40" s="358"/>
    </row>
    <row r="41" spans="1:7" s="365" customFormat="1" ht="9" customHeight="1" x14ac:dyDescent="0.2">
      <c r="A41" s="366" t="s">
        <v>10</v>
      </c>
      <c r="B41" s="367">
        <v>78</v>
      </c>
      <c r="C41" s="368">
        <v>30</v>
      </c>
      <c r="D41" s="369">
        <f t="shared" si="5"/>
        <v>108</v>
      </c>
      <c r="F41" s="358"/>
      <c r="G41" s="358"/>
    </row>
    <row r="42" spans="1:7" s="365" customFormat="1" ht="9" customHeight="1" x14ac:dyDescent="0.2">
      <c r="A42" s="370" t="s">
        <v>312</v>
      </c>
      <c r="B42" s="371">
        <v>25</v>
      </c>
      <c r="C42" s="372">
        <v>3</v>
      </c>
      <c r="D42" s="373">
        <f t="shared" si="4"/>
        <v>28</v>
      </c>
      <c r="F42" s="358"/>
      <c r="G42" s="358"/>
    </row>
    <row r="43" spans="1:7" s="365" customFormat="1" ht="9" customHeight="1" x14ac:dyDescent="0.2">
      <c r="A43" s="366" t="s">
        <v>313</v>
      </c>
      <c r="B43" s="367">
        <v>2</v>
      </c>
      <c r="C43" s="368">
        <v>3</v>
      </c>
      <c r="D43" s="369">
        <f t="shared" si="3"/>
        <v>5</v>
      </c>
      <c r="F43" s="358"/>
      <c r="G43" s="358"/>
    </row>
    <row r="44" spans="1:7" s="365" customFormat="1" ht="9" customHeight="1" x14ac:dyDescent="0.2">
      <c r="A44" s="74" t="s">
        <v>314</v>
      </c>
      <c r="B44" s="371">
        <v>145</v>
      </c>
      <c r="C44" s="372">
        <v>43</v>
      </c>
      <c r="D44" s="373">
        <f t="shared" si="3"/>
        <v>188</v>
      </c>
      <c r="F44" s="358"/>
      <c r="G44" s="358"/>
    </row>
    <row r="45" spans="1:7" s="365" customFormat="1" ht="9" customHeight="1" thickBot="1" x14ac:dyDescent="0.25">
      <c r="A45" s="366" t="s">
        <v>1</v>
      </c>
      <c r="B45" s="367">
        <v>238</v>
      </c>
      <c r="C45" s="368">
        <v>55</v>
      </c>
      <c r="D45" s="369">
        <f t="shared" si="3"/>
        <v>293</v>
      </c>
      <c r="F45" s="358"/>
      <c r="G45" s="358"/>
    </row>
    <row r="46" spans="1:7" s="365" customFormat="1" ht="12" customHeight="1" thickBot="1" x14ac:dyDescent="0.25">
      <c r="A46" s="376" t="s">
        <v>0</v>
      </c>
      <c r="B46" s="377">
        <f>SUM(B8:B45)</f>
        <v>2217</v>
      </c>
      <c r="C46" s="378">
        <f>SUM(C8:C45)</f>
        <v>437</v>
      </c>
      <c r="D46" s="379">
        <f>SUM(D8:D45)</f>
        <v>2654</v>
      </c>
      <c r="F46" s="358"/>
      <c r="G46" s="358"/>
    </row>
    <row r="47" spans="1:7" s="365" customFormat="1" ht="9" customHeight="1" thickBot="1" x14ac:dyDescent="0.25">
      <c r="A47" s="380" t="s">
        <v>184</v>
      </c>
      <c r="B47" s="354"/>
      <c r="C47" s="354"/>
      <c r="D47" s="354"/>
      <c r="F47" s="358"/>
      <c r="G47" s="374"/>
    </row>
    <row r="48" spans="1:7" s="365" customFormat="1" ht="18" customHeight="1" x14ac:dyDescent="0.2">
      <c r="A48" s="381"/>
      <c r="B48" s="354"/>
      <c r="C48" s="354"/>
      <c r="D48" s="354"/>
      <c r="F48" s="382" t="s">
        <v>7</v>
      </c>
      <c r="G48" s="383">
        <v>361</v>
      </c>
    </row>
    <row r="49" spans="1:10" s="365" customFormat="1" ht="16.5" customHeight="1" x14ac:dyDescent="0.2">
      <c r="A49" s="381"/>
      <c r="B49" s="354"/>
      <c r="C49" s="354"/>
      <c r="D49" s="354"/>
      <c r="F49" s="384" t="s">
        <v>305</v>
      </c>
      <c r="G49" s="385">
        <v>316</v>
      </c>
    </row>
    <row r="50" spans="1:10" ht="18" customHeight="1" x14ac:dyDescent="0.2">
      <c r="F50" s="384" t="s">
        <v>302</v>
      </c>
      <c r="G50" s="385">
        <v>188</v>
      </c>
      <c r="H50" s="365"/>
      <c r="I50" s="365"/>
      <c r="J50" s="365"/>
    </row>
    <row r="51" spans="1:10" ht="15.75" x14ac:dyDescent="0.2">
      <c r="F51" s="384" t="s">
        <v>314</v>
      </c>
      <c r="G51" s="385">
        <v>188</v>
      </c>
      <c r="H51" s="386">
        <f>+G48/$G$58</f>
        <v>3.9239130434782608</v>
      </c>
      <c r="J51" s="365"/>
    </row>
    <row r="52" spans="1:10" ht="45" customHeight="1" x14ac:dyDescent="0.2">
      <c r="F52" s="384" t="s">
        <v>311</v>
      </c>
      <c r="G52" s="385">
        <v>176</v>
      </c>
      <c r="H52" s="386">
        <f>+G49/$G$58</f>
        <v>3.4347826086956523</v>
      </c>
      <c r="J52" s="365"/>
    </row>
    <row r="53" spans="1:10" ht="27" customHeight="1" x14ac:dyDescent="0.2">
      <c r="F53" s="384" t="s">
        <v>8</v>
      </c>
      <c r="G53" s="385">
        <v>149</v>
      </c>
      <c r="H53" s="386">
        <f>+G50/$G$58</f>
        <v>2.0434782608695654</v>
      </c>
      <c r="J53" s="365"/>
    </row>
    <row r="54" spans="1:10" ht="15.75" x14ac:dyDescent="0.2">
      <c r="F54" s="384" t="s">
        <v>207</v>
      </c>
      <c r="G54" s="385">
        <v>135</v>
      </c>
      <c r="H54" s="386">
        <f t="shared" ref="H54:H59" si="6">+G51/$G$58</f>
        <v>2.0434782608695654</v>
      </c>
    </row>
    <row r="55" spans="1:10" ht="15.75" x14ac:dyDescent="0.2">
      <c r="F55" s="384" t="s">
        <v>299</v>
      </c>
      <c r="G55" s="385">
        <v>111</v>
      </c>
      <c r="H55" s="386">
        <f t="shared" si="6"/>
        <v>1.9130434782608696</v>
      </c>
    </row>
    <row r="56" spans="1:10" ht="12.75" x14ac:dyDescent="0.2">
      <c r="A56" s="387" t="s">
        <v>32</v>
      </c>
      <c r="F56" s="388" t="s">
        <v>9</v>
      </c>
      <c r="G56" s="389">
        <v>110</v>
      </c>
      <c r="H56" s="386">
        <f t="shared" si="6"/>
        <v>1.6195652173913044</v>
      </c>
    </row>
    <row r="57" spans="1:10" ht="35.25" customHeight="1" x14ac:dyDescent="0.2">
      <c r="F57" s="388" t="s">
        <v>10</v>
      </c>
      <c r="G57" s="389">
        <v>108</v>
      </c>
      <c r="H57" s="386">
        <f t="shared" si="6"/>
        <v>1.4673913043478262</v>
      </c>
    </row>
    <row r="58" spans="1:10" ht="35.25" customHeight="1" x14ac:dyDescent="0.2">
      <c r="F58" s="390" t="s">
        <v>301</v>
      </c>
      <c r="G58" s="391">
        <v>92</v>
      </c>
      <c r="H58" s="386">
        <f t="shared" si="6"/>
        <v>1.2065217391304348</v>
      </c>
    </row>
    <row r="59" spans="1:10" ht="32.25" customHeight="1" x14ac:dyDescent="0.2">
      <c r="A59" s="392"/>
      <c r="F59" s="399" t="s">
        <v>5</v>
      </c>
      <c r="G59" s="393">
        <v>720</v>
      </c>
      <c r="H59" s="386">
        <f t="shared" si="6"/>
        <v>1.1956521739130435</v>
      </c>
    </row>
    <row r="60" spans="1:10" ht="15.75" x14ac:dyDescent="0.2">
      <c r="F60" s="398"/>
      <c r="G60" s="393">
        <f>SUM(G48:G59)</f>
        <v>2654</v>
      </c>
      <c r="H60" s="386"/>
    </row>
    <row r="61" spans="1:10" ht="13.5" customHeight="1" x14ac:dyDescent="0.2">
      <c r="H61" s="386"/>
    </row>
    <row r="63" spans="1:10" ht="35.25" customHeight="1" x14ac:dyDescent="0.2">
      <c r="F63" s="398"/>
    </row>
    <row r="69" spans="6:10" ht="35.25" customHeight="1" x14ac:dyDescent="0.2">
      <c r="F69" s="398"/>
    </row>
    <row r="72" spans="6:10" ht="35.25" customHeight="1" x14ac:dyDescent="0.2">
      <c r="F72" s="398"/>
      <c r="I72" s="359"/>
    </row>
    <row r="73" spans="6:10" ht="35.25" customHeight="1" x14ac:dyDescent="0.2">
      <c r="I73" s="359"/>
    </row>
    <row r="74" spans="6:10" ht="35.25" customHeight="1" x14ac:dyDescent="0.2">
      <c r="I74" s="365"/>
    </row>
    <row r="75" spans="6:10" ht="35.25" customHeight="1" x14ac:dyDescent="0.2">
      <c r="I75" s="365"/>
      <c r="J75" s="359"/>
    </row>
    <row r="76" spans="6:10" ht="35.25" customHeight="1" x14ac:dyDescent="0.2">
      <c r="I76" s="365"/>
      <c r="J76" s="359"/>
    </row>
    <row r="77" spans="6:10" ht="35.25" customHeight="1" x14ac:dyDescent="0.2">
      <c r="I77" s="365"/>
      <c r="J77" s="365"/>
    </row>
    <row r="78" spans="6:10" ht="35.25" customHeight="1" x14ac:dyDescent="0.2">
      <c r="F78" s="398"/>
      <c r="I78" s="365"/>
      <c r="J78" s="365"/>
    </row>
    <row r="79" spans="6:10" ht="35.25" customHeight="1" x14ac:dyDescent="0.2">
      <c r="F79" s="398"/>
      <c r="I79" s="365"/>
      <c r="J79" s="365"/>
    </row>
    <row r="80" spans="6:10" ht="35.25" customHeight="1" x14ac:dyDescent="0.2">
      <c r="I80" s="365"/>
      <c r="J80" s="365"/>
    </row>
    <row r="81" spans="6:10" ht="35.25" customHeight="1" x14ac:dyDescent="0.2">
      <c r="F81" s="398"/>
      <c r="I81" s="365"/>
      <c r="J81" s="365"/>
    </row>
    <row r="82" spans="6:10" ht="35.25" customHeight="1" x14ac:dyDescent="0.2">
      <c r="I82" s="365"/>
      <c r="J82" s="365"/>
    </row>
    <row r="83" spans="6:10" ht="35.25" customHeight="1" x14ac:dyDescent="0.2">
      <c r="I83" s="365"/>
      <c r="J83" s="365"/>
    </row>
    <row r="84" spans="6:10" ht="35.25" customHeight="1" x14ac:dyDescent="0.2">
      <c r="F84" s="398"/>
      <c r="I84" s="365"/>
      <c r="J84" s="365"/>
    </row>
    <row r="85" spans="6:10" ht="35.25" customHeight="1" x14ac:dyDescent="0.2">
      <c r="I85" s="365"/>
      <c r="J85" s="365"/>
    </row>
    <row r="86" spans="6:10" ht="35.25" customHeight="1" x14ac:dyDescent="0.2">
      <c r="I86" s="365"/>
      <c r="J86" s="365"/>
    </row>
    <row r="87" spans="6:10" ht="35.25" customHeight="1" x14ac:dyDescent="0.2">
      <c r="I87" s="365"/>
      <c r="J87" s="365"/>
    </row>
    <row r="88" spans="6:10" ht="35.25" customHeight="1" x14ac:dyDescent="0.2">
      <c r="I88" s="365"/>
      <c r="J88" s="365"/>
    </row>
    <row r="89" spans="6:10" ht="35.25" customHeight="1" x14ac:dyDescent="0.2">
      <c r="I89" s="365"/>
      <c r="J89" s="365"/>
    </row>
    <row r="90" spans="6:10" ht="35.25" customHeight="1" x14ac:dyDescent="0.2">
      <c r="I90" s="365"/>
      <c r="J90" s="365"/>
    </row>
    <row r="91" spans="6:10" ht="35.25" customHeight="1" x14ac:dyDescent="0.2">
      <c r="I91" s="365"/>
      <c r="J91" s="365"/>
    </row>
    <row r="92" spans="6:10" ht="35.25" customHeight="1" x14ac:dyDescent="0.2">
      <c r="I92" s="365"/>
      <c r="J92" s="365"/>
    </row>
    <row r="93" spans="6:10" ht="35.25" customHeight="1" x14ac:dyDescent="0.2">
      <c r="I93" s="365"/>
      <c r="J93" s="365"/>
    </row>
    <row r="94" spans="6:10" ht="35.25" customHeight="1" x14ac:dyDescent="0.2">
      <c r="I94" s="365"/>
      <c r="J94" s="365"/>
    </row>
    <row r="95" spans="6:10" ht="35.25" customHeight="1" x14ac:dyDescent="0.2">
      <c r="I95" s="365"/>
      <c r="J95" s="365"/>
    </row>
    <row r="96" spans="6:10" ht="35.25" customHeight="1" x14ac:dyDescent="0.2">
      <c r="I96" s="365"/>
      <c r="J96" s="365"/>
    </row>
    <row r="97" spans="9:10" ht="35.25" customHeight="1" x14ac:dyDescent="0.2">
      <c r="I97" s="365"/>
      <c r="J97" s="365"/>
    </row>
    <row r="98" spans="9:10" ht="35.25" customHeight="1" x14ac:dyDescent="0.2">
      <c r="I98" s="365"/>
      <c r="J98" s="365"/>
    </row>
    <row r="99" spans="9:10" ht="35.25" customHeight="1" x14ac:dyDescent="0.2">
      <c r="I99" s="365"/>
      <c r="J99" s="365"/>
    </row>
    <row r="100" spans="9:10" ht="35.25" customHeight="1" x14ac:dyDescent="0.2">
      <c r="I100" s="365"/>
      <c r="J100" s="365"/>
    </row>
    <row r="101" spans="9:10" ht="35.25" customHeight="1" x14ac:dyDescent="0.2">
      <c r="I101" s="365"/>
      <c r="J101" s="365"/>
    </row>
    <row r="102" spans="9:10" ht="35.25" customHeight="1" x14ac:dyDescent="0.2">
      <c r="I102" s="365"/>
      <c r="J102" s="365"/>
    </row>
    <row r="103" spans="9:10" ht="35.25" customHeight="1" x14ac:dyDescent="0.2">
      <c r="I103" s="365"/>
      <c r="J103" s="365"/>
    </row>
    <row r="104" spans="9:10" ht="35.25" customHeight="1" x14ac:dyDescent="0.2">
      <c r="I104" s="365"/>
      <c r="J104" s="365"/>
    </row>
    <row r="105" spans="9:10" ht="35.25" customHeight="1" x14ac:dyDescent="0.2">
      <c r="I105" s="365"/>
      <c r="J105" s="365"/>
    </row>
    <row r="106" spans="9:10" ht="35.25" customHeight="1" x14ac:dyDescent="0.2">
      <c r="I106" s="365"/>
      <c r="J106" s="365"/>
    </row>
    <row r="107" spans="9:10" ht="35.25" customHeight="1" x14ac:dyDescent="0.2">
      <c r="I107" s="365"/>
      <c r="J107" s="365"/>
    </row>
    <row r="108" spans="9:10" ht="35.25" customHeight="1" x14ac:dyDescent="0.2">
      <c r="I108" s="365"/>
      <c r="J108" s="365"/>
    </row>
    <row r="109" spans="9:10" ht="35.25" customHeight="1" x14ac:dyDescent="0.2">
      <c r="I109" s="365"/>
      <c r="J109" s="365"/>
    </row>
    <row r="110" spans="9:10" ht="35.25" customHeight="1" x14ac:dyDescent="0.2">
      <c r="J110" s="365"/>
    </row>
    <row r="111" spans="9:10" ht="35.25" customHeight="1" x14ac:dyDescent="0.2">
      <c r="J111" s="365"/>
    </row>
    <row r="112" spans="9:10" ht="35.25" customHeight="1" x14ac:dyDescent="0.2">
      <c r="J112" s="365"/>
    </row>
  </sheetData>
  <sortState ref="F1:G38">
    <sortCondition descending="1" ref="G1:G38"/>
  </sortState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104"/>
  <sheetViews>
    <sheetView showGridLines="0" view="pageBreakPreview" topLeftCell="A32" zoomScale="106" zoomScaleNormal="100" zoomScaleSheetLayoutView="106" workbookViewId="0">
      <selection activeCell="F56" sqref="F56"/>
    </sheetView>
  </sheetViews>
  <sheetFormatPr baseColWidth="10" defaultColWidth="11.42578125" defaultRowHeight="35.25" customHeight="1" x14ac:dyDescent="0.2"/>
  <cols>
    <col min="1" max="1" width="65.7109375" style="3" customWidth="1"/>
    <col min="2" max="2" width="10.5703125" style="1" bestFit="1" customWidth="1"/>
    <col min="3" max="3" width="9.5703125" style="1" customWidth="1"/>
    <col min="4" max="4" width="7.140625" style="1" customWidth="1"/>
    <col min="5" max="5" width="11.42578125" style="1"/>
    <col min="6" max="6" width="30.85546875" style="5" customWidth="1"/>
    <col min="7" max="16384" width="11.42578125" style="1"/>
  </cols>
  <sheetData>
    <row r="1" spans="1:7" ht="15" x14ac:dyDescent="0.2">
      <c r="A1" s="463" t="s">
        <v>38</v>
      </c>
      <c r="B1" s="463"/>
      <c r="C1" s="463"/>
      <c r="D1" s="463"/>
    </row>
    <row r="2" spans="1:7" ht="15" x14ac:dyDescent="0.2">
      <c r="A2" s="18" t="s">
        <v>121</v>
      </c>
      <c r="B2" s="19"/>
      <c r="C2" s="19"/>
      <c r="D2" s="19"/>
    </row>
    <row r="3" spans="1:7" s="2" customFormat="1" ht="24" customHeight="1" x14ac:dyDescent="0.2">
      <c r="A3" s="464" t="s">
        <v>164</v>
      </c>
      <c r="B3" s="464"/>
      <c r="C3" s="464"/>
      <c r="D3" s="464"/>
      <c r="G3" s="6"/>
    </row>
    <row r="4" spans="1:7" s="2" customFormat="1" ht="15.75" x14ac:dyDescent="0.2">
      <c r="A4" s="472" t="s">
        <v>204</v>
      </c>
      <c r="B4" s="464"/>
      <c r="C4" s="464"/>
      <c r="D4" s="464"/>
      <c r="F4" s="9"/>
    </row>
    <row r="5" spans="1:7" s="2" customFormat="1" ht="13.5" customHeight="1" thickBot="1" x14ac:dyDescent="0.25">
      <c r="A5" s="465"/>
      <c r="B5" s="466"/>
      <c r="C5" s="466"/>
      <c r="D5" s="466"/>
      <c r="F5" s="9"/>
    </row>
    <row r="6" spans="1:7" s="2" customFormat="1" ht="16.5" thickBot="1" x14ac:dyDescent="0.25">
      <c r="A6" s="467" t="s">
        <v>163</v>
      </c>
      <c r="B6" s="469" t="s">
        <v>119</v>
      </c>
      <c r="C6" s="470"/>
      <c r="D6" s="467" t="s">
        <v>0</v>
      </c>
      <c r="F6" s="9"/>
    </row>
    <row r="7" spans="1:7" s="2" customFormat="1" ht="16.5" thickBot="1" x14ac:dyDescent="0.25">
      <c r="A7" s="468"/>
      <c r="B7" s="27" t="s">
        <v>117</v>
      </c>
      <c r="C7" s="27" t="s">
        <v>118</v>
      </c>
      <c r="D7" s="471"/>
      <c r="F7" s="9"/>
    </row>
    <row r="8" spans="1:7" s="9" customFormat="1" ht="9.75" customHeight="1" x14ac:dyDescent="0.2">
      <c r="A8" s="28" t="s">
        <v>134</v>
      </c>
      <c r="B8" s="34">
        <v>5</v>
      </c>
      <c r="C8" s="35">
        <v>1</v>
      </c>
      <c r="D8" s="31">
        <f t="shared" ref="D8:D45" si="0">SUM(B8:C8)</f>
        <v>6</v>
      </c>
    </row>
    <row r="9" spans="1:7" s="9" customFormat="1" ht="9" customHeight="1" x14ac:dyDescent="0.2">
      <c r="A9" s="22" t="s">
        <v>6</v>
      </c>
      <c r="B9" s="36">
        <v>12</v>
      </c>
      <c r="C9" s="24">
        <v>4</v>
      </c>
      <c r="D9" s="32">
        <f t="shared" si="0"/>
        <v>16</v>
      </c>
    </row>
    <row r="10" spans="1:7" s="9" customFormat="1" ht="9" customHeight="1" x14ac:dyDescent="0.2">
      <c r="A10" s="21" t="s">
        <v>135</v>
      </c>
      <c r="B10" s="37">
        <v>2</v>
      </c>
      <c r="C10" s="23">
        <v>0</v>
      </c>
      <c r="D10" s="33">
        <f t="shared" si="0"/>
        <v>2</v>
      </c>
    </row>
    <row r="11" spans="1:7" s="9" customFormat="1" ht="9" customHeight="1" x14ac:dyDescent="0.2">
      <c r="A11" s="22" t="s">
        <v>205</v>
      </c>
      <c r="B11" s="36">
        <v>1</v>
      </c>
      <c r="C11" s="24">
        <v>0</v>
      </c>
      <c r="D11" s="32">
        <f t="shared" si="0"/>
        <v>1</v>
      </c>
    </row>
    <row r="12" spans="1:7" s="9" customFormat="1" ht="9" customHeight="1" x14ac:dyDescent="0.2">
      <c r="A12" s="21" t="s">
        <v>187</v>
      </c>
      <c r="B12" s="37">
        <v>2</v>
      </c>
      <c r="C12" s="23">
        <v>0</v>
      </c>
      <c r="D12" s="33">
        <f t="shared" si="0"/>
        <v>2</v>
      </c>
    </row>
    <row r="13" spans="1:7" s="9" customFormat="1" ht="9" customHeight="1" x14ac:dyDescent="0.2">
      <c r="A13" s="22" t="s">
        <v>142</v>
      </c>
      <c r="B13" s="36">
        <v>4</v>
      </c>
      <c r="C13" s="24">
        <v>0</v>
      </c>
      <c r="D13" s="32">
        <f t="shared" si="0"/>
        <v>4</v>
      </c>
    </row>
    <row r="14" spans="1:7" s="9" customFormat="1" ht="9" customHeight="1" x14ac:dyDescent="0.2">
      <c r="A14" s="21" t="s">
        <v>5</v>
      </c>
      <c r="B14" s="37">
        <v>14</v>
      </c>
      <c r="C14" s="23">
        <v>0</v>
      </c>
      <c r="D14" s="33">
        <f t="shared" si="0"/>
        <v>14</v>
      </c>
    </row>
    <row r="15" spans="1:7" s="9" customFormat="1" ht="9" customHeight="1" x14ac:dyDescent="0.2">
      <c r="A15" s="22" t="s">
        <v>46</v>
      </c>
      <c r="B15" s="36">
        <v>22</v>
      </c>
      <c r="C15" s="24">
        <v>1</v>
      </c>
      <c r="D15" s="32">
        <f t="shared" si="0"/>
        <v>23</v>
      </c>
    </row>
    <row r="16" spans="1:7" s="9" customFormat="1" ht="9" customHeight="1" x14ac:dyDescent="0.2">
      <c r="A16" s="21" t="s">
        <v>169</v>
      </c>
      <c r="B16" s="37">
        <v>1</v>
      </c>
      <c r="C16" s="23">
        <v>2</v>
      </c>
      <c r="D16" s="33">
        <f t="shared" si="0"/>
        <v>3</v>
      </c>
    </row>
    <row r="17" spans="1:4" s="9" customFormat="1" ht="9" customHeight="1" x14ac:dyDescent="0.2">
      <c r="A17" s="22" t="s">
        <v>170</v>
      </c>
      <c r="B17" s="36">
        <v>9</v>
      </c>
      <c r="C17" s="24">
        <v>1</v>
      </c>
      <c r="D17" s="32">
        <f t="shared" si="0"/>
        <v>10</v>
      </c>
    </row>
    <row r="18" spans="1:4" s="9" customFormat="1" ht="9" customHeight="1" x14ac:dyDescent="0.2">
      <c r="A18" s="21" t="s">
        <v>136</v>
      </c>
      <c r="B18" s="37">
        <v>15</v>
      </c>
      <c r="C18" s="23">
        <v>0</v>
      </c>
      <c r="D18" s="33">
        <f t="shared" si="0"/>
        <v>15</v>
      </c>
    </row>
    <row r="19" spans="1:4" s="9" customFormat="1" ht="9" customHeight="1" x14ac:dyDescent="0.2">
      <c r="A19" s="22" t="s">
        <v>137</v>
      </c>
      <c r="B19" s="36">
        <v>4</v>
      </c>
      <c r="C19" s="24">
        <v>0</v>
      </c>
      <c r="D19" s="32">
        <f t="shared" si="0"/>
        <v>4</v>
      </c>
    </row>
    <row r="20" spans="1:4" s="9" customFormat="1" ht="9" customHeight="1" x14ac:dyDescent="0.2">
      <c r="A20" s="21" t="s">
        <v>7</v>
      </c>
      <c r="B20" s="37">
        <v>165</v>
      </c>
      <c r="C20" s="23">
        <v>20</v>
      </c>
      <c r="D20" s="33">
        <f t="shared" si="0"/>
        <v>185</v>
      </c>
    </row>
    <row r="21" spans="1:4" s="9" customFormat="1" ht="9" customHeight="1" x14ac:dyDescent="0.2">
      <c r="A21" s="22" t="s">
        <v>138</v>
      </c>
      <c r="B21" s="36">
        <v>3</v>
      </c>
      <c r="C21" s="24">
        <v>0</v>
      </c>
      <c r="D21" s="32">
        <f t="shared" si="0"/>
        <v>3</v>
      </c>
    </row>
    <row r="22" spans="1:4" s="9" customFormat="1" ht="9" customHeight="1" x14ac:dyDescent="0.2">
      <c r="A22" s="21" t="s">
        <v>189</v>
      </c>
      <c r="B22" s="37">
        <v>21</v>
      </c>
      <c r="C22" s="23">
        <v>2</v>
      </c>
      <c r="D22" s="33">
        <f t="shared" si="0"/>
        <v>23</v>
      </c>
    </row>
    <row r="23" spans="1:4" s="9" customFormat="1" ht="9" customHeight="1" x14ac:dyDescent="0.2">
      <c r="A23" s="22" t="s">
        <v>188</v>
      </c>
      <c r="B23" s="36">
        <v>1</v>
      </c>
      <c r="C23" s="24">
        <v>0</v>
      </c>
      <c r="D23" s="32">
        <f t="shared" si="0"/>
        <v>1</v>
      </c>
    </row>
    <row r="24" spans="1:4" s="9" customFormat="1" ht="9" customHeight="1" x14ac:dyDescent="0.2">
      <c r="A24" s="21" t="s">
        <v>45</v>
      </c>
      <c r="B24" s="37">
        <v>48</v>
      </c>
      <c r="C24" s="23">
        <v>4</v>
      </c>
      <c r="D24" s="33">
        <f t="shared" si="0"/>
        <v>52</v>
      </c>
    </row>
    <row r="25" spans="1:4" s="9" customFormat="1" ht="9" customHeight="1" x14ac:dyDescent="0.2">
      <c r="A25" s="22" t="s">
        <v>143</v>
      </c>
      <c r="B25" s="36">
        <v>18</v>
      </c>
      <c r="C25" s="24">
        <v>1</v>
      </c>
      <c r="D25" s="32">
        <f t="shared" si="0"/>
        <v>19</v>
      </c>
    </row>
    <row r="26" spans="1:4" s="9" customFormat="1" ht="9" customHeight="1" x14ac:dyDescent="0.2">
      <c r="A26" s="21" t="s">
        <v>144</v>
      </c>
      <c r="B26" s="37">
        <v>15</v>
      </c>
      <c r="C26" s="23">
        <v>0</v>
      </c>
      <c r="D26" s="33">
        <f t="shared" si="0"/>
        <v>15</v>
      </c>
    </row>
    <row r="27" spans="1:4" s="9" customFormat="1" ht="9" customHeight="1" x14ac:dyDescent="0.2">
      <c r="A27" s="22" t="s">
        <v>139</v>
      </c>
      <c r="B27" s="36">
        <v>22</v>
      </c>
      <c r="C27" s="24">
        <v>1</v>
      </c>
      <c r="D27" s="32">
        <f t="shared" si="0"/>
        <v>23</v>
      </c>
    </row>
    <row r="28" spans="1:4" s="9" customFormat="1" ht="9" customHeight="1" x14ac:dyDescent="0.2">
      <c r="A28" s="21" t="s">
        <v>140</v>
      </c>
      <c r="B28" s="37">
        <v>6</v>
      </c>
      <c r="C28" s="23">
        <v>0</v>
      </c>
      <c r="D28" s="33">
        <f t="shared" si="0"/>
        <v>6</v>
      </c>
    </row>
    <row r="29" spans="1:4" s="9" customFormat="1" ht="9" customHeight="1" x14ac:dyDescent="0.2">
      <c r="A29" s="22" t="s">
        <v>141</v>
      </c>
      <c r="B29" s="36">
        <v>9</v>
      </c>
      <c r="C29" s="24">
        <v>0</v>
      </c>
      <c r="D29" s="32">
        <f t="shared" si="0"/>
        <v>9</v>
      </c>
    </row>
    <row r="30" spans="1:4" s="9" customFormat="1" ht="9" customHeight="1" x14ac:dyDescent="0.2">
      <c r="A30" s="21" t="s">
        <v>202</v>
      </c>
      <c r="B30" s="37">
        <v>120</v>
      </c>
      <c r="C30" s="23">
        <v>6</v>
      </c>
      <c r="D30" s="33">
        <f>SUM(B30:C30)</f>
        <v>126</v>
      </c>
    </row>
    <row r="31" spans="1:4" s="9" customFormat="1" ht="9" customHeight="1" x14ac:dyDescent="0.2">
      <c r="A31" s="22" t="s">
        <v>47</v>
      </c>
      <c r="B31" s="36">
        <v>4</v>
      </c>
      <c r="C31" s="24">
        <v>2</v>
      </c>
      <c r="D31" s="32">
        <f>SUM(B31:C31)</f>
        <v>6</v>
      </c>
    </row>
    <row r="32" spans="1:4" s="9" customFormat="1" ht="9" customHeight="1" x14ac:dyDescent="0.2">
      <c r="A32" s="21" t="s">
        <v>206</v>
      </c>
      <c r="B32" s="37">
        <v>1</v>
      </c>
      <c r="C32" s="23">
        <v>0</v>
      </c>
      <c r="D32" s="33">
        <f t="shared" si="0"/>
        <v>1</v>
      </c>
    </row>
    <row r="33" spans="1:8" s="9" customFormat="1" ht="9" customHeight="1" x14ac:dyDescent="0.2">
      <c r="A33" s="22" t="s">
        <v>207</v>
      </c>
      <c r="B33" s="36">
        <v>40</v>
      </c>
      <c r="C33" s="24">
        <v>3</v>
      </c>
      <c r="D33" s="32">
        <f t="shared" si="0"/>
        <v>43</v>
      </c>
    </row>
    <row r="34" spans="1:8" s="9" customFormat="1" ht="9" customHeight="1" x14ac:dyDescent="0.2">
      <c r="A34" s="21" t="s">
        <v>203</v>
      </c>
      <c r="B34" s="37">
        <v>1</v>
      </c>
      <c r="C34" s="23">
        <v>0</v>
      </c>
      <c r="D34" s="33">
        <f t="shared" si="0"/>
        <v>1</v>
      </c>
    </row>
    <row r="35" spans="1:8" s="9" customFormat="1" ht="9" customHeight="1" x14ac:dyDescent="0.2">
      <c r="A35" s="22" t="s">
        <v>9</v>
      </c>
      <c r="B35" s="36">
        <v>31</v>
      </c>
      <c r="C35" s="24">
        <v>2</v>
      </c>
      <c r="D35" s="32">
        <f t="shared" si="0"/>
        <v>33</v>
      </c>
    </row>
    <row r="36" spans="1:8" s="9" customFormat="1" ht="9" customHeight="1" x14ac:dyDescent="0.2">
      <c r="A36" s="21" t="s">
        <v>153</v>
      </c>
      <c r="B36" s="37">
        <v>6</v>
      </c>
      <c r="C36" s="23">
        <v>0</v>
      </c>
      <c r="D36" s="33">
        <f t="shared" si="0"/>
        <v>6</v>
      </c>
    </row>
    <row r="37" spans="1:8" s="9" customFormat="1" ht="9" customHeight="1" x14ac:dyDescent="0.2">
      <c r="A37" s="22" t="s">
        <v>194</v>
      </c>
      <c r="B37" s="36">
        <v>11</v>
      </c>
      <c r="C37" s="24">
        <v>3</v>
      </c>
      <c r="D37" s="32">
        <f t="shared" si="0"/>
        <v>14</v>
      </c>
    </row>
    <row r="38" spans="1:8" s="9" customFormat="1" ht="9" customHeight="1" x14ac:dyDescent="0.2">
      <c r="A38" s="21" t="s">
        <v>154</v>
      </c>
      <c r="B38" s="37">
        <v>4</v>
      </c>
      <c r="C38" s="23">
        <v>0</v>
      </c>
      <c r="D38" s="33">
        <f t="shared" si="0"/>
        <v>4</v>
      </c>
    </row>
    <row r="39" spans="1:8" s="9" customFormat="1" ht="9" customHeight="1" x14ac:dyDescent="0.2">
      <c r="A39" s="22" t="s">
        <v>155</v>
      </c>
      <c r="B39" s="36">
        <v>62</v>
      </c>
      <c r="C39" s="24">
        <v>2</v>
      </c>
      <c r="D39" s="32">
        <f t="shared" si="0"/>
        <v>64</v>
      </c>
    </row>
    <row r="40" spans="1:8" s="9" customFormat="1" ht="9" customHeight="1" x14ac:dyDescent="0.2">
      <c r="A40" s="21" t="s">
        <v>8</v>
      </c>
      <c r="B40" s="37">
        <v>23</v>
      </c>
      <c r="C40" s="23">
        <v>3</v>
      </c>
      <c r="D40" s="33">
        <f t="shared" si="0"/>
        <v>26</v>
      </c>
    </row>
    <row r="41" spans="1:8" s="9" customFormat="1" ht="9" customHeight="1" x14ac:dyDescent="0.2">
      <c r="A41" s="22" t="s">
        <v>208</v>
      </c>
      <c r="B41" s="36">
        <v>1</v>
      </c>
      <c r="C41" s="24">
        <v>0</v>
      </c>
      <c r="D41" s="32">
        <f t="shared" si="0"/>
        <v>1</v>
      </c>
    </row>
    <row r="42" spans="1:8" s="9" customFormat="1" ht="9" customHeight="1" x14ac:dyDescent="0.2">
      <c r="A42" s="21" t="s">
        <v>10</v>
      </c>
      <c r="B42" s="37">
        <v>22</v>
      </c>
      <c r="C42" s="23">
        <v>3</v>
      </c>
      <c r="D42" s="33">
        <f t="shared" si="0"/>
        <v>25</v>
      </c>
    </row>
    <row r="43" spans="1:8" s="9" customFormat="1" ht="9" customHeight="1" x14ac:dyDescent="0.2">
      <c r="A43" s="22" t="s">
        <v>190</v>
      </c>
      <c r="B43" s="36">
        <v>14</v>
      </c>
      <c r="C43" s="24">
        <v>1</v>
      </c>
      <c r="D43" s="32">
        <f t="shared" si="0"/>
        <v>15</v>
      </c>
    </row>
    <row r="44" spans="1:8" s="9" customFormat="1" ht="17.25" customHeight="1" x14ac:dyDescent="0.2">
      <c r="A44" s="21" t="s">
        <v>48</v>
      </c>
      <c r="B44" s="37">
        <v>30</v>
      </c>
      <c r="C44" s="23">
        <v>2</v>
      </c>
      <c r="D44" s="33">
        <f t="shared" si="0"/>
        <v>32</v>
      </c>
    </row>
    <row r="45" spans="1:8" s="9" customFormat="1" ht="9.75" customHeight="1" thickBot="1" x14ac:dyDescent="0.25">
      <c r="A45" s="22" t="s">
        <v>159</v>
      </c>
      <c r="B45" s="36">
        <v>12</v>
      </c>
      <c r="C45" s="24">
        <v>1</v>
      </c>
      <c r="D45" s="32">
        <f t="shared" si="0"/>
        <v>13</v>
      </c>
    </row>
    <row r="46" spans="1:8" ht="18" customHeight="1" thickBot="1" x14ac:dyDescent="0.25">
      <c r="A46" s="29" t="s">
        <v>0</v>
      </c>
      <c r="B46" s="25">
        <f>SUM(B8:B45)</f>
        <v>781</v>
      </c>
      <c r="C46" s="26">
        <f>SUM(C8:C45)</f>
        <v>65</v>
      </c>
      <c r="D46" s="30">
        <f>SUM(D8:D45)</f>
        <v>846</v>
      </c>
    </row>
    <row r="47" spans="1:8" ht="13.5" thickBot="1" x14ac:dyDescent="0.25">
      <c r="A47" s="20" t="s">
        <v>184</v>
      </c>
    </row>
    <row r="48" spans="1:8" ht="11.25" customHeight="1" x14ac:dyDescent="0.2">
      <c r="A48" s="4"/>
      <c r="F48" s="10" t="s">
        <v>7</v>
      </c>
      <c r="G48" s="8">
        <v>185</v>
      </c>
      <c r="H48" s="11">
        <f>+G48/$G$55</f>
        <v>0.21867612293144209</v>
      </c>
    </row>
    <row r="49" spans="1:8" ht="45" customHeight="1" x14ac:dyDescent="0.2">
      <c r="A49" s="462" t="s">
        <v>210</v>
      </c>
      <c r="B49" s="462"/>
      <c r="C49" s="462"/>
      <c r="D49" s="462"/>
      <c r="F49" s="14" t="s">
        <v>202</v>
      </c>
      <c r="G49" s="12">
        <v>126</v>
      </c>
      <c r="H49" s="11">
        <f t="shared" ref="H49:H55" si="1">+G49/$G$55</f>
        <v>0.14893617021276595</v>
      </c>
    </row>
    <row r="50" spans="1:8" ht="11.25" customHeight="1" x14ac:dyDescent="0.2">
      <c r="F50" s="14" t="s">
        <v>155</v>
      </c>
      <c r="G50" s="12">
        <v>64</v>
      </c>
      <c r="H50" s="11">
        <f t="shared" si="1"/>
        <v>7.5650118203309691E-2</v>
      </c>
    </row>
    <row r="51" spans="1:8" ht="15" x14ac:dyDescent="0.2">
      <c r="F51" s="14" t="s">
        <v>44</v>
      </c>
      <c r="G51" s="12">
        <v>43</v>
      </c>
      <c r="H51" s="11">
        <f t="shared" si="1"/>
        <v>5.0827423167848697E-2</v>
      </c>
    </row>
    <row r="52" spans="1:8" ht="15" x14ac:dyDescent="0.2">
      <c r="F52" s="14" t="s">
        <v>45</v>
      </c>
      <c r="G52" s="12">
        <v>52</v>
      </c>
      <c r="H52" s="11">
        <f t="shared" si="1"/>
        <v>6.1465721040189124E-2</v>
      </c>
    </row>
    <row r="53" spans="1:8" ht="15" x14ac:dyDescent="0.2">
      <c r="F53" s="14" t="s">
        <v>48</v>
      </c>
      <c r="G53" s="12">
        <v>32</v>
      </c>
      <c r="H53" s="11">
        <f t="shared" si="1"/>
        <v>3.7825059101654845E-2</v>
      </c>
    </row>
    <row r="54" spans="1:8" ht="35.25" customHeight="1" x14ac:dyDescent="0.2">
      <c r="F54" s="15" t="s">
        <v>1</v>
      </c>
      <c r="G54" s="16">
        <v>344</v>
      </c>
      <c r="H54" s="11">
        <f t="shared" si="1"/>
        <v>0.40661938534278957</v>
      </c>
    </row>
    <row r="55" spans="1:8" ht="35.25" customHeight="1" x14ac:dyDescent="0.2">
      <c r="F55" s="17"/>
      <c r="G55" s="13">
        <f>SUM(G48:G54)</f>
        <v>846</v>
      </c>
      <c r="H55" s="11">
        <f t="shared" si="1"/>
        <v>1</v>
      </c>
    </row>
    <row r="57" spans="1:8" ht="13.5" customHeight="1" x14ac:dyDescent="0.2">
      <c r="A57" s="7" t="s">
        <v>32</v>
      </c>
    </row>
    <row r="67" spans="9:10" ht="35.25" customHeight="1" x14ac:dyDescent="0.2">
      <c r="I67" s="2"/>
      <c r="J67" s="2"/>
    </row>
    <row r="68" spans="9:10" ht="35.25" customHeight="1" x14ac:dyDescent="0.2">
      <c r="I68" s="2"/>
      <c r="J68" s="2"/>
    </row>
    <row r="69" spans="9:10" ht="35.25" customHeight="1" x14ac:dyDescent="0.2">
      <c r="I69" s="9"/>
      <c r="J69" s="9"/>
    </row>
    <row r="70" spans="9:10" ht="35.25" customHeight="1" x14ac:dyDescent="0.2">
      <c r="I70" s="9"/>
      <c r="J70" s="9"/>
    </row>
    <row r="71" spans="9:10" ht="35.25" customHeight="1" x14ac:dyDescent="0.2">
      <c r="I71" s="9"/>
      <c r="J71" s="9"/>
    </row>
    <row r="72" spans="9:10" ht="35.25" customHeight="1" x14ac:dyDescent="0.2">
      <c r="I72" s="9"/>
      <c r="J72" s="9"/>
    </row>
    <row r="73" spans="9:10" ht="35.25" customHeight="1" x14ac:dyDescent="0.2">
      <c r="I73" s="9"/>
      <c r="J73" s="9"/>
    </row>
    <row r="74" spans="9:10" ht="35.25" customHeight="1" x14ac:dyDescent="0.2">
      <c r="I74" s="9"/>
      <c r="J74" s="9"/>
    </row>
    <row r="75" spans="9:10" ht="35.25" customHeight="1" x14ac:dyDescent="0.2">
      <c r="I75" s="9"/>
      <c r="J75" s="9"/>
    </row>
    <row r="76" spans="9:10" ht="35.25" customHeight="1" x14ac:dyDescent="0.2">
      <c r="I76" s="9"/>
      <c r="J76" s="9"/>
    </row>
    <row r="77" spans="9:10" ht="35.25" customHeight="1" x14ac:dyDescent="0.2">
      <c r="I77" s="9"/>
      <c r="J77" s="9"/>
    </row>
    <row r="78" spans="9:10" ht="35.25" customHeight="1" x14ac:dyDescent="0.2">
      <c r="I78" s="9"/>
      <c r="J78" s="9"/>
    </row>
    <row r="79" spans="9:10" ht="35.25" customHeight="1" x14ac:dyDescent="0.2">
      <c r="I79" s="9"/>
      <c r="J79" s="9"/>
    </row>
    <row r="80" spans="9:10" ht="35.25" customHeight="1" x14ac:dyDescent="0.2">
      <c r="I80" s="9"/>
      <c r="J80" s="9"/>
    </row>
    <row r="81" spans="9:10" ht="35.25" customHeight="1" x14ac:dyDescent="0.2">
      <c r="I81" s="9"/>
      <c r="J81" s="9"/>
    </row>
    <row r="82" spans="9:10" ht="35.25" customHeight="1" x14ac:dyDescent="0.2">
      <c r="I82" s="9"/>
      <c r="J82" s="9"/>
    </row>
    <row r="83" spans="9:10" ht="35.25" customHeight="1" x14ac:dyDescent="0.2">
      <c r="I83" s="9"/>
      <c r="J83" s="9"/>
    </row>
    <row r="84" spans="9:10" ht="35.25" customHeight="1" x14ac:dyDescent="0.2">
      <c r="I84" s="9"/>
      <c r="J84" s="9"/>
    </row>
    <row r="85" spans="9:10" ht="35.25" customHeight="1" x14ac:dyDescent="0.2">
      <c r="I85" s="9"/>
      <c r="J85" s="9"/>
    </row>
    <row r="86" spans="9:10" ht="35.25" customHeight="1" x14ac:dyDescent="0.2">
      <c r="I86" s="9"/>
      <c r="J86" s="9"/>
    </row>
    <row r="87" spans="9:10" ht="35.25" customHeight="1" x14ac:dyDescent="0.2">
      <c r="I87" s="9"/>
      <c r="J87" s="9"/>
    </row>
    <row r="88" spans="9:10" ht="35.25" customHeight="1" x14ac:dyDescent="0.2">
      <c r="I88" s="9"/>
      <c r="J88" s="9"/>
    </row>
    <row r="89" spans="9:10" ht="35.25" customHeight="1" x14ac:dyDescent="0.2">
      <c r="I89" s="9"/>
      <c r="J89" s="9"/>
    </row>
    <row r="90" spans="9:10" ht="35.25" customHeight="1" x14ac:dyDescent="0.2">
      <c r="I90" s="9"/>
      <c r="J90" s="9"/>
    </row>
    <row r="91" spans="9:10" ht="35.25" customHeight="1" x14ac:dyDescent="0.2">
      <c r="I91" s="9"/>
      <c r="J91" s="9"/>
    </row>
    <row r="92" spans="9:10" ht="35.25" customHeight="1" x14ac:dyDescent="0.2">
      <c r="I92" s="9"/>
      <c r="J92" s="9"/>
    </row>
    <row r="93" spans="9:10" ht="35.25" customHeight="1" x14ac:dyDescent="0.2">
      <c r="I93" s="9"/>
      <c r="J93" s="9"/>
    </row>
    <row r="94" spans="9:10" ht="35.25" customHeight="1" x14ac:dyDescent="0.2">
      <c r="I94" s="9"/>
      <c r="J94" s="9"/>
    </row>
    <row r="95" spans="9:10" ht="35.25" customHeight="1" x14ac:dyDescent="0.2">
      <c r="I95" s="9"/>
      <c r="J95" s="9"/>
    </row>
    <row r="96" spans="9:10" ht="35.25" customHeight="1" x14ac:dyDescent="0.2">
      <c r="I96" s="9"/>
      <c r="J96" s="9"/>
    </row>
    <row r="97" spans="9:10" ht="35.25" customHeight="1" x14ac:dyDescent="0.2">
      <c r="I97" s="9"/>
      <c r="J97" s="9"/>
    </row>
    <row r="98" spans="9:10" ht="35.25" customHeight="1" x14ac:dyDescent="0.2">
      <c r="I98" s="9"/>
      <c r="J98" s="9"/>
    </row>
    <row r="99" spans="9:10" ht="35.25" customHeight="1" x14ac:dyDescent="0.2">
      <c r="I99" s="9"/>
      <c r="J99" s="9"/>
    </row>
    <row r="100" spans="9:10" ht="35.25" customHeight="1" x14ac:dyDescent="0.2">
      <c r="I100" s="9"/>
      <c r="J100" s="9"/>
    </row>
    <row r="101" spans="9:10" ht="35.25" customHeight="1" x14ac:dyDescent="0.2">
      <c r="I101" s="9"/>
      <c r="J101" s="9"/>
    </row>
    <row r="102" spans="9:10" ht="35.25" customHeight="1" x14ac:dyDescent="0.2">
      <c r="I102" s="9"/>
      <c r="J102" s="9"/>
    </row>
    <row r="103" spans="9:10" ht="35.25" customHeight="1" x14ac:dyDescent="0.2">
      <c r="I103" s="9"/>
      <c r="J103" s="9"/>
    </row>
    <row r="104" spans="9:10" ht="35.25" customHeight="1" x14ac:dyDescent="0.2">
      <c r="I104" s="9"/>
      <c r="J104" s="9"/>
    </row>
  </sheetData>
  <mergeCells count="8">
    <mergeCell ref="A49:D49"/>
    <mergeCell ref="A1:D1"/>
    <mergeCell ref="A3:D3"/>
    <mergeCell ref="A5:D5"/>
    <mergeCell ref="A6:A7"/>
    <mergeCell ref="B6:C6"/>
    <mergeCell ref="D6:D7"/>
    <mergeCell ref="A4:D4"/>
  </mergeCells>
  <phoneticPr fontId="4" type="noConversion"/>
  <printOptions horizont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101"/>
  <sheetViews>
    <sheetView showGridLines="0" view="pageBreakPreview" zoomScale="130" zoomScaleNormal="130" zoomScaleSheetLayoutView="130" workbookViewId="0">
      <selection activeCell="F34" sqref="F34"/>
    </sheetView>
  </sheetViews>
  <sheetFormatPr baseColWidth="10" defaultColWidth="11.42578125" defaultRowHeight="15.75" x14ac:dyDescent="0.2"/>
  <cols>
    <col min="1" max="1" width="48.5703125" style="71" customWidth="1"/>
    <col min="2" max="3" width="16.140625" style="69" customWidth="1"/>
    <col min="4" max="4" width="9.42578125" style="69" customWidth="1"/>
    <col min="5" max="5" width="11.42578125" style="69"/>
    <col min="6" max="6" width="17.85546875" style="69" customWidth="1"/>
    <col min="7" max="7" width="32.5703125" style="69" customWidth="1"/>
    <col min="8" max="16384" width="11.42578125" style="69"/>
  </cols>
  <sheetData>
    <row r="1" spans="1:4" s="70" customFormat="1" x14ac:dyDescent="0.2">
      <c r="A1" s="477" t="s">
        <v>243</v>
      </c>
      <c r="B1" s="477"/>
      <c r="C1" s="477"/>
      <c r="D1" s="477"/>
    </row>
    <row r="2" spans="1:4" ht="15" x14ac:dyDescent="0.2">
      <c r="A2" s="147" t="s">
        <v>121</v>
      </c>
      <c r="B2" s="68"/>
      <c r="C2" s="68"/>
      <c r="D2" s="68"/>
    </row>
    <row r="3" spans="1:4" s="70" customFormat="1" ht="31.5" customHeight="1" x14ac:dyDescent="0.2">
      <c r="A3" s="474" t="s">
        <v>200</v>
      </c>
      <c r="B3" s="474"/>
      <c r="C3" s="474"/>
      <c r="D3" s="474"/>
    </row>
    <row r="4" spans="1:4" s="70" customFormat="1" x14ac:dyDescent="0.2">
      <c r="A4" s="478" t="s">
        <v>331</v>
      </c>
      <c r="B4" s="474"/>
      <c r="C4" s="474"/>
      <c r="D4" s="474"/>
    </row>
    <row r="5" spans="1:4" s="70" customFormat="1" ht="7.5" customHeight="1" thickBot="1" x14ac:dyDescent="0.25">
      <c r="A5" s="475"/>
      <c r="B5" s="476"/>
      <c r="C5" s="476"/>
      <c r="D5" s="476"/>
    </row>
    <row r="6" spans="1:4" s="70" customFormat="1" ht="18.75" customHeight="1" thickBot="1" x14ac:dyDescent="0.25">
      <c r="A6" s="418" t="s">
        <v>39</v>
      </c>
      <c r="B6" s="405" t="s">
        <v>119</v>
      </c>
      <c r="C6" s="406"/>
      <c r="D6" s="418" t="s">
        <v>0</v>
      </c>
    </row>
    <row r="7" spans="1:4" s="70" customFormat="1" ht="18.75" customHeight="1" thickBot="1" x14ac:dyDescent="0.25">
      <c r="A7" s="423"/>
      <c r="B7" s="233" t="s">
        <v>117</v>
      </c>
      <c r="C7" s="233" t="s">
        <v>118</v>
      </c>
      <c r="D7" s="423"/>
    </row>
    <row r="8" spans="1:4" ht="10.5" customHeight="1" x14ac:dyDescent="0.2">
      <c r="A8" s="148" t="s">
        <v>43</v>
      </c>
      <c r="B8" s="39">
        <v>11</v>
      </c>
      <c r="C8" s="40"/>
      <c r="D8" s="185">
        <f t="shared" ref="D8:D28" si="0">SUM(B8:C8)</f>
        <v>11</v>
      </c>
    </row>
    <row r="9" spans="1:4" ht="10.5" customHeight="1" x14ac:dyDescent="0.2">
      <c r="A9" s="42" t="s">
        <v>334</v>
      </c>
      <c r="B9" s="43">
        <v>1</v>
      </c>
      <c r="C9" s="44"/>
      <c r="D9" s="186">
        <f t="shared" si="0"/>
        <v>1</v>
      </c>
    </row>
    <row r="10" spans="1:4" ht="10.5" customHeight="1" x14ac:dyDescent="0.2">
      <c r="A10" s="74" t="s">
        <v>27</v>
      </c>
      <c r="B10" s="47">
        <v>693</v>
      </c>
      <c r="C10" s="48">
        <v>181</v>
      </c>
      <c r="D10" s="187">
        <f t="shared" si="0"/>
        <v>874</v>
      </c>
    </row>
    <row r="11" spans="1:4" ht="10.5" customHeight="1" x14ac:dyDescent="0.2">
      <c r="A11" s="42" t="s">
        <v>29</v>
      </c>
      <c r="B11" s="43">
        <v>242</v>
      </c>
      <c r="C11" s="44">
        <v>17</v>
      </c>
      <c r="D11" s="186">
        <f t="shared" ref="D11:D12" si="1">SUM(B11:C11)</f>
        <v>259</v>
      </c>
    </row>
    <row r="12" spans="1:4" ht="10.5" customHeight="1" x14ac:dyDescent="0.2">
      <c r="A12" s="74" t="s">
        <v>325</v>
      </c>
      <c r="B12" s="47">
        <v>3</v>
      </c>
      <c r="C12" s="48"/>
      <c r="D12" s="187">
        <f t="shared" si="1"/>
        <v>3</v>
      </c>
    </row>
    <row r="13" spans="1:4" ht="10.5" customHeight="1" x14ac:dyDescent="0.2">
      <c r="A13" s="42" t="s">
        <v>267</v>
      </c>
      <c r="B13" s="43">
        <v>3</v>
      </c>
      <c r="C13" s="44">
        <v>2</v>
      </c>
      <c r="D13" s="186">
        <f t="shared" ref="D13:D14" si="2">SUM(B13:C13)</f>
        <v>5</v>
      </c>
    </row>
    <row r="14" spans="1:4" ht="10.5" customHeight="1" x14ac:dyDescent="0.2">
      <c r="A14" s="74" t="s">
        <v>323</v>
      </c>
      <c r="B14" s="47">
        <v>1</v>
      </c>
      <c r="C14" s="48">
        <v>1</v>
      </c>
      <c r="D14" s="187">
        <f t="shared" si="2"/>
        <v>2</v>
      </c>
    </row>
    <row r="15" spans="1:4" ht="10.5" customHeight="1" x14ac:dyDescent="0.2">
      <c r="A15" s="42" t="s">
        <v>36</v>
      </c>
      <c r="B15" s="43">
        <v>2</v>
      </c>
      <c r="C15" s="44">
        <v>1</v>
      </c>
      <c r="D15" s="186">
        <f t="shared" si="0"/>
        <v>3</v>
      </c>
    </row>
    <row r="16" spans="1:4" ht="10.5" customHeight="1" x14ac:dyDescent="0.2">
      <c r="A16" s="74" t="s">
        <v>28</v>
      </c>
      <c r="B16" s="47">
        <v>96</v>
      </c>
      <c r="C16" s="48">
        <v>6</v>
      </c>
      <c r="D16" s="187">
        <f t="shared" si="0"/>
        <v>102</v>
      </c>
    </row>
    <row r="17" spans="1:9" ht="10.5" customHeight="1" x14ac:dyDescent="0.2">
      <c r="A17" s="42" t="s">
        <v>335</v>
      </c>
      <c r="B17" s="43">
        <v>1</v>
      </c>
      <c r="C17" s="44"/>
      <c r="D17" s="186">
        <f t="shared" si="0"/>
        <v>1</v>
      </c>
    </row>
    <row r="18" spans="1:9" ht="10.5" customHeight="1" x14ac:dyDescent="0.2">
      <c r="A18" s="74" t="s">
        <v>326</v>
      </c>
      <c r="B18" s="47">
        <v>2</v>
      </c>
      <c r="C18" s="48"/>
      <c r="D18" s="187">
        <f t="shared" si="0"/>
        <v>2</v>
      </c>
    </row>
    <row r="19" spans="1:9" ht="10.5" customHeight="1" x14ac:dyDescent="0.2">
      <c r="A19" s="42" t="s">
        <v>42</v>
      </c>
      <c r="B19" s="43">
        <v>14</v>
      </c>
      <c r="C19" s="44">
        <v>4</v>
      </c>
      <c r="D19" s="186">
        <f t="shared" si="0"/>
        <v>18</v>
      </c>
    </row>
    <row r="20" spans="1:9" ht="10.5" customHeight="1" x14ac:dyDescent="0.2">
      <c r="A20" s="74" t="s">
        <v>281</v>
      </c>
      <c r="B20" s="47">
        <v>96</v>
      </c>
      <c r="C20" s="48">
        <v>7</v>
      </c>
      <c r="D20" s="187">
        <f t="shared" si="0"/>
        <v>103</v>
      </c>
    </row>
    <row r="21" spans="1:9" ht="10.5" customHeight="1" x14ac:dyDescent="0.2">
      <c r="A21" s="42" t="s">
        <v>11</v>
      </c>
      <c r="B21" s="43">
        <v>186</v>
      </c>
      <c r="C21" s="44">
        <v>29</v>
      </c>
      <c r="D21" s="186">
        <f t="shared" si="0"/>
        <v>215</v>
      </c>
    </row>
    <row r="22" spans="1:9" ht="10.5" customHeight="1" x14ac:dyDescent="0.2">
      <c r="A22" s="74" t="s">
        <v>14</v>
      </c>
      <c r="B22" s="47">
        <v>29</v>
      </c>
      <c r="C22" s="48">
        <v>12</v>
      </c>
      <c r="D22" s="187">
        <f t="shared" si="0"/>
        <v>41</v>
      </c>
    </row>
    <row r="23" spans="1:9" ht="10.5" customHeight="1" x14ac:dyDescent="0.2">
      <c r="A23" s="42" t="s">
        <v>315</v>
      </c>
      <c r="B23" s="43">
        <v>7</v>
      </c>
      <c r="C23" s="44">
        <v>2</v>
      </c>
      <c r="D23" s="186">
        <f t="shared" ref="D23:D24" si="3">SUM(B23:C23)</f>
        <v>9</v>
      </c>
    </row>
    <row r="24" spans="1:9" ht="10.5" customHeight="1" x14ac:dyDescent="0.2">
      <c r="A24" s="74" t="s">
        <v>145</v>
      </c>
      <c r="B24" s="47">
        <v>38</v>
      </c>
      <c r="C24" s="48">
        <v>9</v>
      </c>
      <c r="D24" s="187">
        <f t="shared" si="3"/>
        <v>47</v>
      </c>
    </row>
    <row r="25" spans="1:9" ht="10.5" customHeight="1" x14ac:dyDescent="0.2">
      <c r="A25" s="42" t="s">
        <v>13</v>
      </c>
      <c r="B25" s="43">
        <v>60</v>
      </c>
      <c r="C25" s="44">
        <v>7</v>
      </c>
      <c r="D25" s="186">
        <f t="shared" ref="D25:D26" si="4">SUM(B25:C25)</f>
        <v>67</v>
      </c>
    </row>
    <row r="26" spans="1:9" ht="10.5" customHeight="1" x14ac:dyDescent="0.2">
      <c r="A26" s="74" t="s">
        <v>232</v>
      </c>
      <c r="B26" s="47">
        <v>195</v>
      </c>
      <c r="C26" s="48">
        <v>60</v>
      </c>
      <c r="D26" s="187">
        <f t="shared" si="4"/>
        <v>255</v>
      </c>
    </row>
    <row r="27" spans="1:9" ht="10.5" customHeight="1" x14ac:dyDescent="0.2">
      <c r="A27" s="42" t="s">
        <v>12</v>
      </c>
      <c r="B27" s="43">
        <v>88</v>
      </c>
      <c r="C27" s="44">
        <v>14</v>
      </c>
      <c r="D27" s="186">
        <f t="shared" si="0"/>
        <v>102</v>
      </c>
    </row>
    <row r="28" spans="1:9" ht="10.5" customHeight="1" thickBot="1" x14ac:dyDescent="0.25">
      <c r="A28" s="74" t="s">
        <v>1</v>
      </c>
      <c r="B28" s="47">
        <v>449</v>
      </c>
      <c r="C28" s="48">
        <v>85</v>
      </c>
      <c r="D28" s="187">
        <f t="shared" si="0"/>
        <v>534</v>
      </c>
    </row>
    <row r="29" spans="1:9" ht="18" customHeight="1" thickBot="1" x14ac:dyDescent="0.25">
      <c r="A29" s="234" t="s">
        <v>0</v>
      </c>
      <c r="B29" s="222">
        <f>SUM(B8:B28)</f>
        <v>2217</v>
      </c>
      <c r="C29" s="221">
        <f>SUM(C8:C28)</f>
        <v>437</v>
      </c>
      <c r="D29" s="209">
        <f>SUM(D8:D28)</f>
        <v>2654</v>
      </c>
    </row>
    <row r="30" spans="1:9" ht="18" customHeight="1" x14ac:dyDescent="0.2">
      <c r="A30" s="150" t="s">
        <v>184</v>
      </c>
      <c r="B30" s="151"/>
      <c r="C30" s="151"/>
      <c r="D30" s="151"/>
    </row>
    <row r="31" spans="1:9" ht="34.5" customHeight="1" x14ac:dyDescent="0.2">
      <c r="G31" s="70"/>
      <c r="H31" s="70"/>
      <c r="I31" s="70"/>
    </row>
    <row r="32" spans="1:9" ht="33" customHeight="1" x14ac:dyDescent="0.2">
      <c r="F32" s="70"/>
      <c r="G32" s="152"/>
      <c r="H32" s="276"/>
      <c r="I32" s="70"/>
    </row>
    <row r="33" spans="6:9" ht="16.5" customHeight="1" x14ac:dyDescent="0.2">
      <c r="G33" s="152"/>
      <c r="H33" s="261"/>
    </row>
    <row r="34" spans="6:9" ht="18" customHeight="1" x14ac:dyDescent="0.2">
      <c r="F34" s="70"/>
      <c r="G34" s="153"/>
      <c r="H34" s="276"/>
      <c r="I34" s="70"/>
    </row>
    <row r="35" spans="6:9" ht="18" customHeight="1" x14ac:dyDescent="0.2">
      <c r="F35" s="70"/>
      <c r="G35" s="152"/>
      <c r="H35" s="276"/>
      <c r="I35" s="70"/>
    </row>
    <row r="36" spans="6:9" ht="18" customHeight="1" x14ac:dyDescent="0.2">
      <c r="F36" s="70"/>
      <c r="G36" s="152"/>
      <c r="H36" s="261"/>
      <c r="I36" s="70"/>
    </row>
    <row r="37" spans="6:9" ht="18" customHeight="1" x14ac:dyDescent="0.2">
      <c r="F37" s="70"/>
      <c r="G37" s="152"/>
      <c r="H37" s="261"/>
      <c r="I37" s="70"/>
    </row>
    <row r="38" spans="6:9" ht="18" customHeight="1" x14ac:dyDescent="0.2">
      <c r="F38" s="70"/>
      <c r="G38" s="153"/>
      <c r="H38" s="276"/>
      <c r="I38" s="70"/>
    </row>
    <row r="39" spans="6:9" ht="18" customHeight="1" x14ac:dyDescent="0.2">
      <c r="G39" s="153"/>
      <c r="H39" s="156"/>
    </row>
    <row r="40" spans="6:9" ht="18" customHeight="1" x14ac:dyDescent="0.2">
      <c r="G40" s="153"/>
      <c r="H40" s="119"/>
    </row>
    <row r="41" spans="6:9" ht="18" customHeight="1" x14ac:dyDescent="0.2">
      <c r="G41" s="152"/>
      <c r="H41" s="154"/>
    </row>
    <row r="42" spans="6:9" ht="18" customHeight="1" x14ac:dyDescent="0.2">
      <c r="G42" s="153"/>
      <c r="H42" s="283"/>
    </row>
    <row r="43" spans="6:9" ht="18" customHeight="1" x14ac:dyDescent="0.2">
      <c r="G43" s="153"/>
      <c r="H43" s="156"/>
    </row>
    <row r="44" spans="6:9" ht="18" customHeight="1" x14ac:dyDescent="0.2">
      <c r="G44" s="152"/>
      <c r="H44" s="154"/>
    </row>
    <row r="45" spans="6:9" ht="18" customHeight="1" x14ac:dyDescent="0.2">
      <c r="G45" s="152"/>
      <c r="H45" s="154"/>
    </row>
    <row r="46" spans="6:9" x14ac:dyDescent="0.2">
      <c r="G46" s="156"/>
      <c r="H46" s="119"/>
    </row>
    <row r="47" spans="6:9" x14ac:dyDescent="0.2">
      <c r="G47" s="155"/>
      <c r="H47" s="119"/>
    </row>
    <row r="48" spans="6:9" x14ac:dyDescent="0.2">
      <c r="G48" s="156"/>
      <c r="H48" s="119"/>
    </row>
    <row r="49" spans="1:8" ht="12.75" x14ac:dyDescent="0.2">
      <c r="A49" s="473" t="s">
        <v>32</v>
      </c>
      <c r="B49" s="473"/>
      <c r="C49" s="473"/>
      <c r="D49" s="473"/>
      <c r="G49" s="156"/>
      <c r="H49" s="156"/>
    </row>
    <row r="50" spans="1:8" ht="22.5" customHeight="1" x14ac:dyDescent="0.2">
      <c r="A50" s="57"/>
      <c r="G50" s="156"/>
      <c r="H50" s="119"/>
    </row>
    <row r="51" spans="1:8" ht="14.25" customHeight="1" x14ac:dyDescent="0.2">
      <c r="G51" s="156"/>
      <c r="H51" s="119"/>
    </row>
    <row r="57" spans="1:8" ht="12" customHeight="1" x14ac:dyDescent="0.2"/>
    <row r="58" spans="1:8" ht="12" customHeight="1" x14ac:dyDescent="0.2"/>
    <row r="80" spans="9:12" x14ac:dyDescent="0.2">
      <c r="I80" s="70"/>
      <c r="J80" s="70"/>
      <c r="K80" s="70"/>
      <c r="L80" s="70"/>
    </row>
    <row r="81" spans="8:12" x14ac:dyDescent="0.2">
      <c r="I81" s="70"/>
      <c r="J81" s="70"/>
      <c r="K81" s="70"/>
      <c r="L81" s="70"/>
    </row>
    <row r="82" spans="8:12" x14ac:dyDescent="0.2">
      <c r="L82" s="70"/>
    </row>
    <row r="86" spans="8:12" x14ac:dyDescent="0.2">
      <c r="H86" s="149"/>
    </row>
    <row r="94" spans="8:12" x14ac:dyDescent="0.2">
      <c r="L94" s="149"/>
    </row>
    <row r="101" spans="11:11" x14ac:dyDescent="0.2">
      <c r="K101" s="149"/>
    </row>
  </sheetData>
  <sortState ref="G32:H48">
    <sortCondition descending="1" ref="H32:H48"/>
  </sortState>
  <mergeCells count="8">
    <mergeCell ref="A49:D49"/>
    <mergeCell ref="A3:D3"/>
    <mergeCell ref="A5:D5"/>
    <mergeCell ref="A1:D1"/>
    <mergeCell ref="A6:A7"/>
    <mergeCell ref="B6:C6"/>
    <mergeCell ref="D6:D7"/>
    <mergeCell ref="A4:D4"/>
  </mergeCells>
  <phoneticPr fontId="4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17</vt:i4>
      </vt:variant>
    </vt:vector>
  </HeadingPairs>
  <TitlesOfParts>
    <vt:vector size="36" baseType="lpstr">
      <vt:lpstr>C-1</vt:lpstr>
      <vt:lpstr>C-2</vt:lpstr>
      <vt:lpstr>C-3</vt:lpstr>
      <vt:lpstr>C-4</vt:lpstr>
      <vt:lpstr>C-5</vt:lpstr>
      <vt:lpstr>C-6</vt:lpstr>
      <vt:lpstr>C-7 (2)</vt:lpstr>
      <vt:lpstr>C-7</vt:lpstr>
      <vt:lpstr>C-8</vt:lpstr>
      <vt:lpstr>C-9</vt:lpstr>
      <vt:lpstr>C-10</vt:lpstr>
      <vt:lpstr>C-11</vt:lpstr>
      <vt:lpstr>C-12</vt:lpstr>
      <vt:lpstr>C-13</vt:lpstr>
      <vt:lpstr>C-14</vt:lpstr>
      <vt:lpstr>C-15</vt:lpstr>
      <vt:lpstr>C-16</vt:lpstr>
      <vt:lpstr>C-17</vt:lpstr>
      <vt:lpstr>C-18</vt:lpstr>
      <vt:lpstr>'C-1'!Área_de_impresión</vt:lpstr>
      <vt:lpstr>'C-10'!Área_de_impresión</vt:lpstr>
      <vt:lpstr>'C-11'!Área_de_impresión</vt:lpstr>
      <vt:lpstr>'C-12'!Área_de_impresión</vt:lpstr>
      <vt:lpstr>'C-13'!Área_de_impresión</vt:lpstr>
      <vt:lpstr>'C-14'!Área_de_impresión</vt:lpstr>
      <vt:lpstr>'C-15'!Área_de_impresión</vt:lpstr>
      <vt:lpstr>'C-16'!Área_de_impresión</vt:lpstr>
      <vt:lpstr>'C-2'!Área_de_impresión</vt:lpstr>
      <vt:lpstr>'C-3'!Área_de_impresión</vt:lpstr>
      <vt:lpstr>'C-4'!Área_de_impresión</vt:lpstr>
      <vt:lpstr>'C-5'!Área_de_impresión</vt:lpstr>
      <vt:lpstr>'C-6'!Área_de_impresión</vt:lpstr>
      <vt:lpstr>'C-7'!Área_de_impresión</vt:lpstr>
      <vt:lpstr>'C-7 (2)'!Área_de_impresión</vt:lpstr>
      <vt:lpstr>'C-8'!Área_de_impresión</vt:lpstr>
      <vt:lpstr>'C-9'!Área_de_impresión</vt:lpstr>
    </vt:vector>
  </TitlesOfParts>
  <Company>Ministerio de Trabajo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apacheco</dc:creator>
  <cp:lastModifiedBy>William Bardales Chavez</cp:lastModifiedBy>
  <cp:lastPrinted>2020-12-04T12:44:41Z</cp:lastPrinted>
  <dcterms:created xsi:type="dcterms:W3CDTF">2005-11-30T15:13:05Z</dcterms:created>
  <dcterms:modified xsi:type="dcterms:W3CDTF">2021-01-08T21:08:00Z</dcterms:modified>
</cp:coreProperties>
</file>