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visibility="veryHidden" xWindow="45" yWindow="45" windowWidth="5370" windowHeight="3570"/>
  </bookViews>
  <sheets>
    <sheet name="RESUMEN" sheetId="1" r:id="rId1"/>
    <sheet name="DEDUCTIVO" sheetId="2" r:id="rId2"/>
    <sheet name="ADIC TAREA PREV" sheetId="3" r:id="rId3"/>
    <sheet name="ADIC AREA FRIO" sheetId="4" r:id="rId4"/>
  </sheets>
  <calcPr calcId="144525"/>
  <oleSize ref="C7:E2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<sst xmlns="http://schemas.openxmlformats.org/spreadsheetml/2006/main" count="344" uniqueCount="195">
  <si>
    <t>PPTO ADICIONAL AREA DE FRIO</t>
  </si>
  <si>
    <t>PPTO ADICIONAL DE TAREAS PREVIAS</t>
  </si>
  <si>
    <t>SUB TOTAL</t>
  </si>
  <si>
    <t>ADICIONAL DE OBRA N° 01</t>
  </si>
  <si>
    <t>UTILIDAD                                  10.00 %</t>
  </si>
  <si>
    <t>IGV                                             18.00 %</t>
  </si>
  <si>
    <t>MONTO S/.</t>
  </si>
  <si>
    <t>NUMERO</t>
  </si>
  <si>
    <t>DESCRIPCION</t>
  </si>
  <si>
    <t>SUB TOTAL COSTO DIRECTO</t>
  </si>
  <si>
    <t>PRESUPUESTO  TOTAL                    S/.</t>
  </si>
  <si>
    <t>N°</t>
  </si>
  <si>
    <t>PRESUPUESTO</t>
  </si>
  <si>
    <t>Unid.</t>
  </si>
  <si>
    <t>Metrado</t>
  </si>
  <si>
    <t>P. Unitario</t>
  </si>
  <si>
    <t>Presupesto</t>
  </si>
  <si>
    <t>S/.</t>
  </si>
  <si>
    <t>01.05</t>
  </si>
  <si>
    <t>AREA DE FRIOS</t>
  </si>
  <si>
    <t>01.05.01</t>
  </si>
  <si>
    <t>MOVIMIENTO DE TIERRAS</t>
  </si>
  <si>
    <t>01.05.01.02</t>
  </si>
  <si>
    <t>RELLENO Y COMPACTADO CON MATERIAL PROPIO Y SELECCIONADO</t>
  </si>
  <si>
    <t>m3</t>
  </si>
  <si>
    <t>01.05.02</t>
  </si>
  <si>
    <t>OBRAS DE CONCRETO SIMPLE</t>
  </si>
  <si>
    <t>01.05.02.01</t>
  </si>
  <si>
    <t xml:space="preserve">ZAPATAS </t>
  </si>
  <si>
    <t>01.05.02.01.01</t>
  </si>
  <si>
    <t>SOLADO DE CONCRETO E=4" MEZCLA 1:12</t>
  </si>
  <si>
    <t>m2</t>
  </si>
  <si>
    <t>01.05.02.02</t>
  </si>
  <si>
    <t>SUB-BASE EQUIPOS</t>
  </si>
  <si>
    <t>01.05.02.02.01</t>
  </si>
  <si>
    <t>BASE PARA EQUIPO DE FRIO CONCRETO F`C=175KG/CM2 E=4"</t>
  </si>
  <si>
    <t>01.05.02.03</t>
  </si>
  <si>
    <t xml:space="preserve">VIGAS DE CIMENTACION </t>
  </si>
  <si>
    <t>01.05.02.03.01</t>
  </si>
  <si>
    <t>01.05.03</t>
  </si>
  <si>
    <t>OBRAS DE CONCRETO ARMADO</t>
  </si>
  <si>
    <t>01.05.03.01</t>
  </si>
  <si>
    <t>01.05.03.01.01</t>
  </si>
  <si>
    <t>CONCRETO F`C=300 KG/CM2 ZAPATAS</t>
  </si>
  <si>
    <t>01.05.03.01.02</t>
  </si>
  <si>
    <t>ENCOFRADO Y DESENCOFRADO - CIMENTACIONES</t>
  </si>
  <si>
    <t>01.05.03.01.03</t>
  </si>
  <si>
    <t>ACERO DE REFUERZO F`Y=4200 KG/CM2</t>
  </si>
  <si>
    <t>kg</t>
  </si>
  <si>
    <t>01.05.03.02</t>
  </si>
  <si>
    <t>01.05.03.02.01</t>
  </si>
  <si>
    <t>CONCRETO F`C=300 KG/CM2 VIGAS DE CIMENTACION</t>
  </si>
  <si>
    <t>01.05.03.02.02</t>
  </si>
  <si>
    <t>01.05.03.02.03</t>
  </si>
  <si>
    <t>01.05.04</t>
  </si>
  <si>
    <t>PILOTES</t>
  </si>
  <si>
    <t>01.05.04.01</t>
  </si>
  <si>
    <t xml:space="preserve">PLATAFORMA DE TRABAJO </t>
  </si>
  <si>
    <t>01.05.04.01.01</t>
  </si>
  <si>
    <t>EXCAVACION DE ENROCADO</t>
  </si>
  <si>
    <t>01.05.04.01.02</t>
  </si>
  <si>
    <t xml:space="preserve">RELLENO DEL ENROCADO CON MATERIAL PROPIO </t>
  </si>
  <si>
    <t>01.05.04.01.03</t>
  </si>
  <si>
    <t>INSTALACION DE EQUIPO EN CADA PUNTO DE HINCADO Y CONSTRUCCION DE BASE ENSANCHADA</t>
  </si>
  <si>
    <t xml:space="preserve">und </t>
  </si>
  <si>
    <t>01.05.04.01.04</t>
  </si>
  <si>
    <t>CONSTRUCCION DEL FUSTE DE PILOTES</t>
  </si>
  <si>
    <t xml:space="preserve">m </t>
  </si>
  <si>
    <t>01.05.04.01.05</t>
  </si>
  <si>
    <t>HINCADO DE PILOTES</t>
  </si>
  <si>
    <t>01.05.04.01.06</t>
  </si>
  <si>
    <t>DESCABEZADO DE PILOTES</t>
  </si>
  <si>
    <t>01.05.04.02</t>
  </si>
  <si>
    <t>CABEZAL</t>
  </si>
  <si>
    <t>01.05.04.02.01</t>
  </si>
  <si>
    <t>CONCRETO EN CABEZAL F`C= 280 KG/CM2</t>
  </si>
  <si>
    <t>01.05.04.02.02</t>
  </si>
  <si>
    <t>ENCOFRADO Y DESENCOFRADO CABEZAL</t>
  </si>
  <si>
    <t>01.05.04.02.03</t>
  </si>
  <si>
    <t xml:space="preserve">COSTO DIRECTO TOTAL </t>
  </si>
  <si>
    <t>GASTOS GENERALES</t>
  </si>
  <si>
    <t xml:space="preserve">UTILIDAD </t>
  </si>
  <si>
    <t>SUB-TOTAL PRESUPUESTO CONTRATADO</t>
  </si>
  <si>
    <t xml:space="preserve">I.G.V. </t>
  </si>
  <si>
    <t>TOTAL DE PRESUPUESTO CONTRATADO</t>
  </si>
  <si>
    <t>ESTRUCTURAS</t>
  </si>
  <si>
    <t>01.04</t>
  </si>
  <si>
    <t>TAREAS PREVIAS</t>
  </si>
  <si>
    <t>01.04.01</t>
  </si>
  <si>
    <t>01.04.01.02</t>
  </si>
  <si>
    <t>RELLENO Y COMPACTADO CON MATERIAL PREVIO SELECCIONADO</t>
  </si>
  <si>
    <t>01.04.02</t>
  </si>
  <si>
    <t>01.04.02.01</t>
  </si>
  <si>
    <t>ZAPATA</t>
  </si>
  <si>
    <t>01.04.02.01.01</t>
  </si>
  <si>
    <t>SOLADO DE CONCRETO e=4", MEZCLA 1:12</t>
  </si>
  <si>
    <t>01.04.02.02</t>
  </si>
  <si>
    <t>01.04.02.02.01</t>
  </si>
  <si>
    <t>01.04.03</t>
  </si>
  <si>
    <t>01.04.03.01</t>
  </si>
  <si>
    <t>01.04.03.01.01</t>
  </si>
  <si>
    <t>CONCRETO f`c=350 kg/cm^2 ZAPATAS</t>
  </si>
  <si>
    <t>01.04.03.01.02</t>
  </si>
  <si>
    <t>ENCOFRADO Y DESENCOFRADO-CIMENTACIONES</t>
  </si>
  <si>
    <t>01.04.03.01.03</t>
  </si>
  <si>
    <t>ACERO DE REFUERZO f`y=4200 kg/cm^2</t>
  </si>
  <si>
    <t>01.04.04</t>
  </si>
  <si>
    <t>01.04.04.01</t>
  </si>
  <si>
    <t>PLATAFORMA DE TRABAJO</t>
  </si>
  <si>
    <t>01.04.04.01.01</t>
  </si>
  <si>
    <t>EXCAVACION DEL ENROCADO</t>
  </si>
  <si>
    <t>01.04.04.01.02</t>
  </si>
  <si>
    <t>RELLENO DEL ENROCADO CON MATERIAL PROPIO</t>
  </si>
  <si>
    <t>01.04.04.01.03</t>
  </si>
  <si>
    <t>INSTALACION DE EQUIPO EN CADA PUNTO DE HINCAD0 Y CONSTRUCCION DE BASE ENSANCHADA</t>
  </si>
  <si>
    <t>und</t>
  </si>
  <si>
    <t>01.04.04.01.04</t>
  </si>
  <si>
    <t>CONSTRUCCION DEL FUISTE DE PILOTES</t>
  </si>
  <si>
    <t>m</t>
  </si>
  <si>
    <t>01.04.04.01.05</t>
  </si>
  <si>
    <t>01.04.04.01.06</t>
  </si>
  <si>
    <t>01.04.04.01.07</t>
  </si>
  <si>
    <t>EJECUCION DE PRUEBA DE CARGA</t>
  </si>
  <si>
    <t>01.04.04.02</t>
  </si>
  <si>
    <t>01.04.04.02.01</t>
  </si>
  <si>
    <t>CONCRETO f`c=280 kg/cm^2 CABEZAL</t>
  </si>
  <si>
    <t>01.04.04.02.02</t>
  </si>
  <si>
    <t>ENCOFRADO Y DESENCOFRADO-CABEZAL</t>
  </si>
  <si>
    <t>01.04.04.02.03</t>
  </si>
  <si>
    <t>DEDUCTIVO DE OBRA N° 01</t>
  </si>
  <si>
    <t>PPTO DEDUCTIVO DE TAREAS PREVIAS</t>
  </si>
  <si>
    <t>PPTO DEDUCTIVO  AREA DE FRIO</t>
  </si>
  <si>
    <t>GASTOS GENERALES         15.75568 %</t>
  </si>
  <si>
    <t xml:space="preserve">VAL 02 PPTO MAYORES METRADOS </t>
  </si>
  <si>
    <t xml:space="preserve">MAYORES METRADOS </t>
  </si>
  <si>
    <t xml:space="preserve">VAL 01 PPTO MAYORES METRADOS </t>
  </si>
  <si>
    <t>faltan mayores metrados de patio de maniobras y sus partidas</t>
  </si>
  <si>
    <t>S10</t>
  </si>
  <si>
    <t>Página</t>
  </si>
  <si>
    <t>Presupuesto</t>
  </si>
  <si>
    <t>0202005</t>
  </si>
  <si>
    <t xml:space="preserve"> MEJORAMIENTO DE LOS SERCICIOS DE DESEMBARCADERO PESQUERO ARTESANAL EN LA LOCALIDAD DE ILO, DISTRITO DE ILO, PROVINCIA DE ILO, REGION MOQUEGUA - PRIMERA ETAPA</t>
  </si>
  <si>
    <t>Subpresupuesto</t>
  </si>
  <si>
    <t>001</t>
  </si>
  <si>
    <t>Cliente</t>
  </si>
  <si>
    <t>FONDEPES</t>
  </si>
  <si>
    <t>Costo al</t>
  </si>
  <si>
    <t>03/05/2018</t>
  </si>
  <si>
    <t>Lugar</t>
  </si>
  <si>
    <t>MOQUEGUA - ILO - ILO</t>
  </si>
  <si>
    <t>Item</t>
  </si>
  <si>
    <t>Descripción</t>
  </si>
  <si>
    <t>Und.</t>
  </si>
  <si>
    <t>Precio S/.</t>
  </si>
  <si>
    <t>Parcial S/.</t>
  </si>
  <si>
    <t>01</t>
  </si>
  <si>
    <t>01.01</t>
  </si>
  <si>
    <t xml:space="preserve">   MOVIMIENTO DE TIERRAS</t>
  </si>
  <si>
    <t>01.01.01</t>
  </si>
  <si>
    <t xml:space="preserve">      CORTE EN ROCA FIJA</t>
  </si>
  <si>
    <t>01.01.02</t>
  </si>
  <si>
    <t xml:space="preserve">      RELLENO CON ROCA MEDIANA D=6", MATERIAL DE PRESTAMO</t>
  </si>
  <si>
    <t>01.02</t>
  </si>
  <si>
    <t xml:space="preserve">   OBRAS DE CONCRETO SIMPLE</t>
  </si>
  <si>
    <t>01.02.01</t>
  </si>
  <si>
    <t xml:space="preserve">      PLATEA  DE CIMENTACION</t>
  </si>
  <si>
    <t>01.02.01.01</t>
  </si>
  <si>
    <t xml:space="preserve">         SOLADO CONCRETO F`C=140 KG/CM2 PLATEA DE CIMENTACION  E=0.20 M</t>
  </si>
  <si>
    <t>01.02.02</t>
  </si>
  <si>
    <t xml:space="preserve">      VIGA DE CIMENTACION</t>
  </si>
  <si>
    <t>01.02.02.01</t>
  </si>
  <si>
    <t xml:space="preserve">         SOLADO CONCRETO F`C=140 KG/CM2 VIGA DE CIMENTACION  E=0.20</t>
  </si>
  <si>
    <t>01.03</t>
  </si>
  <si>
    <t xml:space="preserve">   OBRAS DE CONCRETO ARMADO</t>
  </si>
  <si>
    <t>01.03.01</t>
  </si>
  <si>
    <t>01.03.01.01</t>
  </si>
  <si>
    <t xml:space="preserve">         CONCRETO F`C=315 KG/CM2 PLATEA DE CIMENTACION H=0.40 M</t>
  </si>
  <si>
    <t>01.03.01.02</t>
  </si>
  <si>
    <t xml:space="preserve">         ENCOFRADO Y DESENCOFRADO - PLATEA DE CIMENTACION</t>
  </si>
  <si>
    <t>01.03.01.03</t>
  </si>
  <si>
    <t xml:space="preserve">         ACERO DE REFUERZO F`Y=4200 KG/CM2 - PLATEA DE CIMENTACION</t>
  </si>
  <si>
    <t>COSTO DIRECTO</t>
  </si>
  <si>
    <t>GASTOS GENERALES(16.82832%)</t>
  </si>
  <si>
    <t>UTILIDAD(10%)</t>
  </si>
  <si>
    <t>====================</t>
  </si>
  <si>
    <t>------------</t>
  </si>
  <si>
    <t>SUBTOTAL</t>
  </si>
  <si>
    <t>IMPUESTO (IGV 18%)</t>
  </si>
  <si>
    <t>===================</t>
  </si>
  <si>
    <t>========</t>
  </si>
  <si>
    <t>TOTAL PRESUPUESTO</t>
  </si>
  <si>
    <t>SON :      TRESCIENTOS SETENTICINCO MIL CIENTO DOCE  Y 11/100 NUEVOS SOLES</t>
  </si>
  <si>
    <t>Fecha :</t>
  </si>
  <si>
    <t>AREA DE FRIO</t>
  </si>
  <si>
    <t>SON :      TRESCIENTOS CINCUENTISIETE MIL SETECIENTOS SESENTIOCHO  Y 11/100 NUEVOS SOLES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</si>
</sst>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64" formatCode="0.00000%"/>
    <numFmt numFmtId="165" formatCode="_-* #,##0.00\ _€_-;\-* #,##0.00\ _€_-;_-* &quot;-&quot;??\ _€_-;_-@_-"/>
    <numFmt numFmtId="166" formatCode="dd/mm/yyyy&quot;  &quot;hh\:mm\:ss\ AM/PM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sz val="9"/>
      <name val="Calibri"/>
      <family val="2"/>
      <scheme val="minor"/>
    </font>
    <font>
      <b/>
      <i/>
      <sz val="10"/>
      <color rgb="FFFF0000"/>
      <name val="Arial Narrow"/>
      <family val="2"/>
    </font>
    <font>
      <i/>
      <sz val="10"/>
      <name val="Arial Narrow"/>
      <family val="2"/>
    </font>
    <font>
      <b/>
      <i/>
      <sz val="10"/>
      <name val="Arial Narrow"/>
      <family val="2"/>
    </font>
    <font>
      <b/>
      <i/>
      <sz val="10"/>
      <color theme="1"/>
      <name val="Arial Narrow"/>
      <family val="2"/>
    </font>
    <font>
      <i/>
      <sz val="10"/>
      <color theme="1"/>
      <name val="Arial Narrow"/>
      <family val="2"/>
    </font>
    <font>
      <i/>
      <sz val="10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rgb="FF0070C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indexed="8"/>
      <name val="Arial"/>
      <family val="2"/>
    </font>
    <font>
      <sz val="6.3"/>
      <color indexed="8"/>
      <name val="Arial Narrow"/>
      <family val="2"/>
    </font>
    <font>
      <sz val="7.15"/>
      <color indexed="8"/>
      <name val="Arial Narrow"/>
      <family val="2"/>
    </font>
    <font>
      <b/>
      <sz val="8"/>
      <color indexed="8"/>
      <name val="Arial Narrow"/>
      <family val="2"/>
    </font>
    <font>
      <b/>
      <sz val="9.85"/>
      <color indexed="8"/>
      <name val="Arial"/>
      <family val="2"/>
    </font>
    <font>
      <sz val="7"/>
      <color indexed="8"/>
      <name val="Arial Narrow"/>
      <family val="2"/>
    </font>
    <font>
      <b/>
      <sz val="7"/>
      <color indexed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8" fillId="0" borderId="0">
      <alignment vertical="top"/>
    </xf>
  </cellStyleXfs>
  <cellXfs count="98">
    <xf numFmtId="0" fontId="0" fillId="0" borderId="0" xfId="0"/>
    <xf numFmtId="4" fontId="0" fillId="0" borderId="0" xfId="0" applyNumberFormat="1"/>
    <xf numFmtId="0" fontId="2" fillId="0" borderId="0" xfId="0" applyFont="1"/>
    <xf numFmtId="4" fontId="2" fillId="0" borderId="0" xfId="0" applyNumberFormat="1" applyFont="1"/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/>
    </xf>
    <xf numFmtId="43" fontId="0" fillId="0" borderId="0" xfId="1" applyFont="1"/>
    <xf numFmtId="43" fontId="0" fillId="0" borderId="0" xfId="0" applyNumberFormat="1"/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1" xfId="0" applyBorder="1"/>
    <xf numFmtId="4" fontId="0" fillId="0" borderId="1" xfId="0" applyNumberFormat="1" applyBorder="1"/>
    <xf numFmtId="4" fontId="0" fillId="0" borderId="0" xfId="0" applyNumberFormat="1" applyBorder="1" applyAlignment="1">
      <alignment horizontal="center"/>
    </xf>
    <xf numFmtId="0" fontId="0" fillId="0" borderId="0" xfId="0" applyBorder="1"/>
    <xf numFmtId="4" fontId="0" fillId="0" borderId="0" xfId="0" applyNumberFormat="1" applyBorder="1"/>
    <xf numFmtId="0" fontId="4" fillId="2" borderId="0" xfId="0" applyFont="1" applyFill="1" applyBorder="1" applyAlignment="1">
      <alignment horizontal="center"/>
    </xf>
    <xf numFmtId="43" fontId="4" fillId="2" borderId="0" xfId="1" applyFont="1" applyFill="1" applyBorder="1" applyAlignment="1">
      <alignment horizontal="center"/>
    </xf>
    <xf numFmtId="43" fontId="4" fillId="2" borderId="0" xfId="1" applyFont="1" applyFill="1" applyBorder="1"/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/>
    <xf numFmtId="43" fontId="6" fillId="0" borderId="0" xfId="1" applyFont="1" applyBorder="1" applyAlignment="1">
      <alignment horizontal="center"/>
    </xf>
    <xf numFmtId="43" fontId="6" fillId="0" borderId="0" xfId="1" applyFont="1" applyFill="1" applyBorder="1" applyAlignment="1">
      <alignment horizontal="right"/>
    </xf>
    <xf numFmtId="0" fontId="7" fillId="0" borderId="0" xfId="0" applyFont="1" applyFill="1" applyBorder="1" applyAlignment="1">
      <alignment horizontal="left" vertical="center"/>
    </xf>
    <xf numFmtId="0" fontId="8" fillId="0" borderId="0" xfId="0" applyFont="1" applyFill="1" applyBorder="1"/>
    <xf numFmtId="0" fontId="6" fillId="0" borderId="0" xfId="0" applyFont="1" applyFill="1" applyBorder="1" applyAlignment="1">
      <alignment horizontal="left" vertical="center"/>
    </xf>
    <xf numFmtId="0" fontId="9" fillId="0" borderId="0" xfId="0" applyFont="1" applyFill="1" applyBorder="1"/>
    <xf numFmtId="0" fontId="6" fillId="0" borderId="0" xfId="0" quotePrefix="1" applyFont="1" applyFill="1" applyBorder="1" applyAlignment="1">
      <alignment horizontal="left" vertical="center"/>
    </xf>
    <xf numFmtId="0" fontId="7" fillId="0" borderId="0" xfId="0" quotePrefix="1" applyFont="1" applyFill="1" applyBorder="1" applyAlignment="1">
      <alignment horizontal="left" vertical="center"/>
    </xf>
    <xf numFmtId="0" fontId="5" fillId="0" borderId="0" xfId="0" quotePrefix="1" applyFont="1" applyFill="1" applyBorder="1" applyAlignment="1">
      <alignment horizontal="left" vertical="center"/>
    </xf>
    <xf numFmtId="0" fontId="10" fillId="0" borderId="0" xfId="0" applyFont="1" applyBorder="1"/>
    <xf numFmtId="0" fontId="11" fillId="3" borderId="0" xfId="0" applyFont="1" applyFill="1" applyBorder="1" applyAlignment="1">
      <alignment horizontal="left" vertical="center"/>
    </xf>
    <xf numFmtId="0" fontId="12" fillId="3" borderId="0" xfId="0" applyFont="1" applyFill="1" applyBorder="1"/>
    <xf numFmtId="4" fontId="12" fillId="3" borderId="0" xfId="0" applyNumberFormat="1" applyFont="1" applyFill="1" applyBorder="1"/>
    <xf numFmtId="4" fontId="11" fillId="3" borderId="0" xfId="0" applyNumberFormat="1" applyFont="1" applyFill="1" applyBorder="1"/>
    <xf numFmtId="0" fontId="12" fillId="3" borderId="0" xfId="0" applyFont="1" applyFill="1" applyBorder="1" applyAlignment="1">
      <alignment horizontal="left" vertical="center"/>
    </xf>
    <xf numFmtId="0" fontId="12" fillId="3" borderId="0" xfId="0" applyFont="1" applyFill="1" applyBorder="1" applyAlignment="1">
      <alignment horizontal="left"/>
    </xf>
    <xf numFmtId="0" fontId="11" fillId="3" borderId="0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center"/>
    </xf>
    <xf numFmtId="43" fontId="11" fillId="2" borderId="0" xfId="1" applyFont="1" applyFill="1" applyBorder="1" applyAlignment="1">
      <alignment horizontal="center"/>
    </xf>
    <xf numFmtId="0" fontId="11" fillId="2" borderId="0" xfId="0" applyFont="1" applyFill="1" applyBorder="1"/>
    <xf numFmtId="0" fontId="10" fillId="3" borderId="0" xfId="0" applyFont="1" applyFill="1" applyBorder="1"/>
    <xf numFmtId="0" fontId="13" fillId="3" borderId="0" xfId="0" applyFont="1" applyFill="1" applyBorder="1"/>
    <xf numFmtId="0" fontId="13" fillId="3" borderId="0" xfId="0" applyFont="1" applyFill="1" applyBorder="1" applyAlignment="1">
      <alignment horizontal="center"/>
    </xf>
    <xf numFmtId="4" fontId="13" fillId="3" borderId="0" xfId="0" applyNumberFormat="1" applyFont="1" applyFill="1" applyBorder="1"/>
    <xf numFmtId="43" fontId="13" fillId="3" borderId="0" xfId="1" applyFont="1" applyFill="1" applyBorder="1" applyAlignment="1">
      <alignment horizontal="center"/>
    </xf>
    <xf numFmtId="4" fontId="14" fillId="0" borderId="0" xfId="1" applyNumberFormat="1" applyFont="1" applyBorder="1" applyAlignment="1">
      <alignment horizontal="right"/>
    </xf>
    <xf numFmtId="0" fontId="14" fillId="0" borderId="0" xfId="0" applyFont="1" applyFill="1" applyBorder="1" applyAlignment="1">
      <alignment horizontal="left" vertical="center"/>
    </xf>
    <xf numFmtId="0" fontId="14" fillId="0" borderId="0" xfId="0" applyFont="1" applyFill="1" applyBorder="1"/>
    <xf numFmtId="43" fontId="12" fillId="0" borderId="0" xfId="1" applyFont="1" applyBorder="1" applyAlignment="1">
      <alignment horizontal="center"/>
    </xf>
    <xf numFmtId="43" fontId="12" fillId="0" borderId="0" xfId="1" applyFont="1" applyFill="1" applyBorder="1" applyAlignment="1">
      <alignment horizontal="right"/>
    </xf>
    <xf numFmtId="43" fontId="12" fillId="0" borderId="0" xfId="1" applyFont="1" applyFill="1" applyBorder="1" applyAlignment="1">
      <alignment horizontal="center"/>
    </xf>
    <xf numFmtId="0" fontId="11" fillId="0" borderId="0" xfId="0" applyFont="1" applyFill="1" applyBorder="1" applyAlignment="1">
      <alignment horizontal="left" vertical="center"/>
    </xf>
    <xf numFmtId="0" fontId="15" fillId="0" borderId="0" xfId="0" applyFont="1" applyFill="1" applyBorder="1"/>
    <xf numFmtId="0" fontId="12" fillId="0" borderId="0" xfId="0" applyFont="1" applyFill="1" applyBorder="1" applyAlignment="1">
      <alignment horizontal="left" vertical="center"/>
    </xf>
    <xf numFmtId="0" fontId="10" fillId="0" borderId="0" xfId="0" applyFont="1" applyFill="1" applyBorder="1"/>
    <xf numFmtId="0" fontId="11" fillId="0" borderId="0" xfId="0" applyFont="1" applyFill="1" applyBorder="1" applyAlignment="1">
      <alignment horizontal="left" vertical="center" wrapText="1"/>
    </xf>
    <xf numFmtId="43" fontId="11" fillId="0" borderId="0" xfId="1" applyFont="1" applyFill="1" applyBorder="1" applyAlignment="1">
      <alignment horizontal="right"/>
    </xf>
    <xf numFmtId="49" fontId="16" fillId="0" borderId="0" xfId="0" applyNumberFormat="1" applyFont="1" applyAlignment="1">
      <alignment horizontal="left"/>
    </xf>
    <xf numFmtId="0" fontId="16" fillId="0" borderId="0" xfId="0" applyFont="1" applyBorder="1" applyAlignment="1">
      <alignment horizontal="left"/>
    </xf>
    <xf numFmtId="0" fontId="16" fillId="0" borderId="0" xfId="0" applyFont="1" applyBorder="1"/>
    <xf numFmtId="165" fontId="16" fillId="0" borderId="0" xfId="2" applyFont="1" applyBorder="1"/>
    <xf numFmtId="43" fontId="16" fillId="0" borderId="0" xfId="1" applyFont="1" applyBorder="1" applyAlignment="1">
      <alignment horizontal="center"/>
    </xf>
    <xf numFmtId="49" fontId="16" fillId="0" borderId="0" xfId="0" applyNumberFormat="1" applyFont="1" applyBorder="1" applyAlignment="1">
      <alignment horizontal="left"/>
    </xf>
    <xf numFmtId="0" fontId="17" fillId="0" borderId="0" xfId="0" applyFont="1" applyBorder="1" applyAlignment="1">
      <alignment horizontal="left"/>
    </xf>
    <xf numFmtId="165" fontId="17" fillId="0" borderId="0" xfId="2" applyFont="1" applyBorder="1" applyAlignment="1"/>
    <xf numFmtId="43" fontId="17" fillId="0" borderId="0" xfId="1" applyFont="1" applyBorder="1" applyAlignment="1">
      <alignment horizontal="center"/>
    </xf>
    <xf numFmtId="165" fontId="17" fillId="0" borderId="0" xfId="2" applyFont="1" applyBorder="1"/>
    <xf numFmtId="43" fontId="12" fillId="3" borderId="0" xfId="1" applyFont="1" applyFill="1" applyBorder="1" applyAlignment="1">
      <alignment horizontal="center"/>
    </xf>
    <xf numFmtId="4" fontId="2" fillId="4" borderId="0" xfId="0" applyNumberFormat="1" applyFont="1" applyFill="1"/>
    <xf numFmtId="0" fontId="18" fillId="0" borderId="0" xfId="3">
      <alignment vertical="top"/>
    </xf>
    <xf numFmtId="0" fontId="19" fillId="0" borderId="0" xfId="3" applyFont="1" applyAlignment="1">
      <alignment horizontal="left" vertical="top" wrapText="1" readingOrder="1"/>
    </xf>
    <xf numFmtId="3" fontId="21" fillId="0" borderId="0" xfId="3" applyNumberFormat="1" applyFont="1" applyAlignment="1">
      <alignment horizontal="right" vertical="top"/>
    </xf>
    <xf numFmtId="0" fontId="21" fillId="0" borderId="0" xfId="3" applyFont="1" applyAlignment="1">
      <alignment horizontal="left" vertical="top"/>
    </xf>
    <xf numFmtId="0" fontId="23" fillId="0" borderId="0" xfId="3" applyFont="1" applyAlignment="1">
      <alignment horizontal="left" vertical="top"/>
    </xf>
    <xf numFmtId="4" fontId="24" fillId="0" borderId="0" xfId="3" applyNumberFormat="1" applyFont="1" applyAlignment="1">
      <alignment vertical="top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/>
    </xf>
    <xf numFmtId="10" fontId="12" fillId="3" borderId="0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vertical="center"/>
    </xf>
    <xf numFmtId="0" fontId="20" fillId="0" borderId="0" xfId="3" applyFont="1" applyAlignment="1">
      <alignment horizontal="left" vertical="top" wrapText="1" readingOrder="1"/>
    </xf>
    <xf numFmtId="0" fontId="22" fillId="0" borderId="0" xfId="3" applyFont="1" applyAlignment="1">
      <alignment horizontal="center" vertical="top" wrapText="1" readingOrder="1"/>
    </xf>
    <xf numFmtId="0" fontId="21" fillId="0" borderId="0" xfId="3" applyFont="1" applyAlignment="1">
      <alignment horizontal="left" vertical="top" wrapText="1" readingOrder="1"/>
    </xf>
    <xf numFmtId="0" fontId="21" fillId="0" borderId="0" xfId="3" applyFont="1" applyAlignment="1">
      <alignment horizontal="left" vertical="top" wrapText="1"/>
    </xf>
    <xf numFmtId="0" fontId="23" fillId="0" borderId="0" xfId="3" applyFont="1" applyAlignment="1">
      <alignment horizontal="left" vertical="top"/>
    </xf>
    <xf numFmtId="0" fontId="24" fillId="0" borderId="0" xfId="3" applyFont="1" applyAlignment="1">
      <alignment horizontal="left" vertical="top" wrapText="1"/>
    </xf>
    <xf numFmtId="4" fontId="24" fillId="0" borderId="0" xfId="3" applyNumberFormat="1" applyFont="1" applyAlignment="1">
      <alignment horizontal="right" vertical="top"/>
    </xf>
    <xf numFmtId="0" fontId="21" fillId="0" borderId="0" xfId="3" applyFont="1" applyAlignment="1">
      <alignment horizontal="left" vertical="top"/>
    </xf>
    <xf numFmtId="0" fontId="20" fillId="0" borderId="0" xfId="3" applyFont="1" applyAlignment="1">
      <alignment horizontal="right" vertical="top" wrapText="1" readingOrder="1"/>
    </xf>
    <xf numFmtId="0" fontId="21" fillId="0" borderId="0" xfId="3" applyFont="1" applyAlignment="1">
      <alignment horizontal="right" vertical="top"/>
    </xf>
    <xf numFmtId="0" fontId="21" fillId="0" borderId="0" xfId="3" applyFont="1" applyAlignment="1">
      <alignment horizontal="center" vertical="top"/>
    </xf>
    <xf numFmtId="0" fontId="23" fillId="0" borderId="0" xfId="3" applyFont="1" applyAlignment="1">
      <alignment horizontal="left" vertical="top" wrapText="1"/>
    </xf>
    <xf numFmtId="4" fontId="23" fillId="0" borderId="0" xfId="3" applyNumberFormat="1" applyFont="1" applyAlignment="1">
      <alignment horizontal="right" vertical="top"/>
    </xf>
    <xf numFmtId="0" fontId="24" fillId="0" borderId="0" xfId="3" applyFont="1" applyAlignment="1">
      <alignment horizontal="right" vertical="top"/>
    </xf>
    <xf numFmtId="0" fontId="23" fillId="0" borderId="0" xfId="3" applyFont="1" applyAlignment="1">
      <alignment horizontal="right" vertical="top"/>
    </xf>
    <xf numFmtId="166" fontId="23" fillId="0" borderId="0" xfId="3" applyNumberFormat="1" applyFont="1" applyAlignment="1">
      <alignment horizontal="right" vertical="top"/>
    </xf>
  </cellXfs>
  <cellStyles count="4">
    <cellStyle name="Millares" xfId="1" builtinId="3"/>
    <cellStyle name="Millares 2" xfId="2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48"/>
  <sheetViews>
    <sheetView tabSelected="1" topLeftCell="C7" zoomScale="80" workbookViewId="0">
      <selection activeCell="E13" sqref="E13"/>
    </sheetView>
  </sheetViews>
  <sheetFormatPr baseColWidth="10" defaultRowHeight="15" x14ac:dyDescent="0.25"/>
  <cols>
    <col min="3" max="3" width="9.42578125" style="8" customWidth="1"/>
    <col min="4" max="4" width="35.42578125" customWidth="1"/>
    <col min="5" max="5" width="11.5703125" style="1" customWidth="1"/>
    <col min="6" max="6" width="14.28515625" bestFit="1" customWidth="1"/>
  </cols>
  <sheetData>
    <row r="2" spans="3:6" ht="14.45" x14ac:dyDescent="0.3">
      <c r="C2" s="77" t="s">
        <v>134</v>
      </c>
      <c r="D2" s="77"/>
      <c r="E2" s="77"/>
    </row>
    <row r="3" spans="3:6" x14ac:dyDescent="0.25">
      <c r="D3" t="s">
        <v>135</v>
      </c>
      <c r="E3" s="3">
        <v>108000</v>
      </c>
    </row>
    <row r="4" spans="3:6" ht="14.45" x14ac:dyDescent="0.3">
      <c r="D4" t="s">
        <v>133</v>
      </c>
      <c r="E4" s="3">
        <v>732492.71807835007</v>
      </c>
    </row>
    <row r="5" spans="3:6" x14ac:dyDescent="0.25">
      <c r="E5" s="70">
        <f>SUM(E3:E4)</f>
        <v>840492.71807835007</v>
      </c>
      <c r="F5" t="s">
        <v>136</v>
      </c>
    </row>
    <row r="7" spans="3:6" x14ac:dyDescent="0.25">
      <c r="C7" s="77" t="s">
        <v>3</v>
      </c>
      <c r="D7" s="77"/>
      <c r="E7" s="77"/>
    </row>
    <row r="8" spans="3:6" ht="4.9000000000000004" customHeight="1" x14ac:dyDescent="0.3"/>
    <row r="9" spans="3:6" ht="14.45" x14ac:dyDescent="0.3">
      <c r="C9" s="4" t="s">
        <v>7</v>
      </c>
      <c r="D9" s="2" t="s">
        <v>8</v>
      </c>
      <c r="E9" s="5" t="s">
        <v>6</v>
      </c>
    </row>
    <row r="10" spans="3:6" ht="14.45" x14ac:dyDescent="0.3">
      <c r="C10" s="9">
        <v>1</v>
      </c>
      <c r="D10" t="s">
        <v>1</v>
      </c>
      <c r="E10" s="1">
        <v>402342.16</v>
      </c>
    </row>
    <row r="11" spans="3:6" ht="6.6" customHeight="1" x14ac:dyDescent="0.3">
      <c r="C11" s="9"/>
    </row>
    <row r="12" spans="3:6" ht="14.45" x14ac:dyDescent="0.3">
      <c r="C12" s="9">
        <v>2</v>
      </c>
      <c r="D12" t="s">
        <v>0</v>
      </c>
      <c r="E12" s="1">
        <v>324882.71999999997</v>
      </c>
    </row>
    <row r="13" spans="3:6" ht="7.9" customHeight="1" x14ac:dyDescent="0.3">
      <c r="C13" s="10"/>
      <c r="D13" s="11"/>
      <c r="E13" s="12"/>
    </row>
    <row r="14" spans="3:6" ht="14.45" x14ac:dyDescent="0.3">
      <c r="C14" s="9"/>
      <c r="D14" t="s">
        <v>9</v>
      </c>
      <c r="E14" s="1">
        <f>SUM(E10:E12)</f>
        <v>727224.87999999989</v>
      </c>
    </row>
    <row r="15" spans="3:6" ht="7.15" customHeight="1" x14ac:dyDescent="0.3">
      <c r="C15" s="9"/>
    </row>
    <row r="16" spans="3:6" ht="14.45" x14ac:dyDescent="0.3">
      <c r="C16" s="9"/>
      <c r="D16" t="s">
        <v>132</v>
      </c>
      <c r="E16" s="1">
        <f>E14*15.75568/100</f>
        <v>114579.22497318398</v>
      </c>
    </row>
    <row r="17" spans="3:6" ht="6.6" customHeight="1" x14ac:dyDescent="0.3">
      <c r="C17" s="9"/>
    </row>
    <row r="18" spans="3:6" ht="14.45" x14ac:dyDescent="0.3">
      <c r="C18" s="13"/>
      <c r="D18" s="14" t="s">
        <v>4</v>
      </c>
      <c r="E18" s="15">
        <f>E14*10/100</f>
        <v>72722.487999999983</v>
      </c>
    </row>
    <row r="19" spans="3:6" ht="6" customHeight="1" x14ac:dyDescent="0.3">
      <c r="C19" s="10"/>
      <c r="D19" s="11"/>
      <c r="E19" s="12"/>
    </row>
    <row r="20" spans="3:6" ht="14.45" x14ac:dyDescent="0.3">
      <c r="C20" s="9"/>
      <c r="D20" t="s">
        <v>2</v>
      </c>
      <c r="E20" s="1">
        <f>SUM(E14:E19)</f>
        <v>914526.59297318384</v>
      </c>
    </row>
    <row r="21" spans="3:6" ht="6" customHeight="1" x14ac:dyDescent="0.3">
      <c r="C21" s="9"/>
    </row>
    <row r="22" spans="3:6" x14ac:dyDescent="0.25">
      <c r="C22" s="13"/>
      <c r="D22" s="14" t="s">
        <v>5</v>
      </c>
      <c r="E22" s="15">
        <f>E20*18/100</f>
        <v>164614.78673517308</v>
      </c>
    </row>
    <row r="23" spans="3:6" ht="6.6" customHeight="1" x14ac:dyDescent="0.25">
      <c r="C23" s="10"/>
      <c r="D23" s="11"/>
      <c r="E23" s="12"/>
    </row>
    <row r="24" spans="3:6" x14ac:dyDescent="0.25">
      <c r="C24" s="9"/>
      <c r="D24" s="2" t="s">
        <v>10</v>
      </c>
      <c r="E24" s="3">
        <f>SUM(E20:E23)</f>
        <v>1079141.3797083569</v>
      </c>
    </row>
    <row r="26" spans="3:6" x14ac:dyDescent="0.25">
      <c r="E26" s="3">
        <f>E24+E5</f>
        <v>1919634.0977867069</v>
      </c>
    </row>
    <row r="28" spans="3:6" x14ac:dyDescent="0.25">
      <c r="C28" s="77" t="s">
        <v>129</v>
      </c>
      <c r="D28" s="77"/>
      <c r="E28" s="77"/>
      <c r="F28" s="7"/>
    </row>
    <row r="30" spans="3:6" x14ac:dyDescent="0.25">
      <c r="C30" s="4" t="s">
        <v>7</v>
      </c>
      <c r="D30" s="2" t="s">
        <v>8</v>
      </c>
      <c r="E30" s="5" t="s">
        <v>6</v>
      </c>
      <c r="F30" s="7"/>
    </row>
    <row r="31" spans="3:6" x14ac:dyDescent="0.25">
      <c r="C31" s="9">
        <v>1</v>
      </c>
      <c r="D31" t="s">
        <v>130</v>
      </c>
      <c r="E31" s="1">
        <f>DEDUCTIVO!G36</f>
        <v>416521.76000000007</v>
      </c>
      <c r="F31" s="6"/>
    </row>
    <row r="32" spans="3:6" x14ac:dyDescent="0.25">
      <c r="C32" s="9"/>
      <c r="F32" s="7"/>
    </row>
    <row r="33" spans="3:6" x14ac:dyDescent="0.25">
      <c r="C33" s="9">
        <v>2</v>
      </c>
      <c r="D33" t="s">
        <v>131</v>
      </c>
      <c r="E33" s="1">
        <f>DEDUCTIVO!G85</f>
        <v>237348.83339999997</v>
      </c>
    </row>
    <row r="34" spans="3:6" x14ac:dyDescent="0.25">
      <c r="C34" s="10"/>
      <c r="D34" s="11"/>
      <c r="E34" s="12"/>
    </row>
    <row r="35" spans="3:6" x14ac:dyDescent="0.25">
      <c r="C35" s="9"/>
      <c r="D35" t="s">
        <v>9</v>
      </c>
      <c r="E35" s="1">
        <f>SUM(E31:E33)</f>
        <v>653870.59340000001</v>
      </c>
    </row>
    <row r="36" spans="3:6" x14ac:dyDescent="0.25">
      <c r="C36" s="9"/>
    </row>
    <row r="37" spans="3:6" x14ac:dyDescent="0.25">
      <c r="C37" s="9"/>
      <c r="D37" t="s">
        <v>132</v>
      </c>
      <c r="E37" s="1">
        <f>E35*15.75568/100</f>
        <v>103021.75831020511</v>
      </c>
    </row>
    <row r="38" spans="3:6" x14ac:dyDescent="0.25">
      <c r="C38" s="9"/>
    </row>
    <row r="39" spans="3:6" x14ac:dyDescent="0.25">
      <c r="C39" s="13"/>
      <c r="D39" s="14" t="s">
        <v>4</v>
      </c>
      <c r="E39" s="15">
        <f>E35*10/100</f>
        <v>65387.059340000007</v>
      </c>
    </row>
    <row r="40" spans="3:6" x14ac:dyDescent="0.25">
      <c r="C40" s="10"/>
      <c r="D40" s="11"/>
      <c r="E40" s="12"/>
    </row>
    <row r="41" spans="3:6" x14ac:dyDescent="0.25">
      <c r="C41" s="9"/>
      <c r="D41" t="s">
        <v>2</v>
      </c>
      <c r="E41" s="1">
        <f>SUM(E35:E40)</f>
        <v>822279.41105020512</v>
      </c>
    </row>
    <row r="42" spans="3:6" x14ac:dyDescent="0.25">
      <c r="C42" s="9"/>
    </row>
    <row r="43" spans="3:6" x14ac:dyDescent="0.25">
      <c r="C43" s="13"/>
      <c r="D43" s="14" t="s">
        <v>5</v>
      </c>
      <c r="E43" s="15">
        <f>E41*18/100</f>
        <v>148010.29398903693</v>
      </c>
    </row>
    <row r="44" spans="3:6" x14ac:dyDescent="0.25">
      <c r="C44" s="10"/>
      <c r="D44" s="11"/>
      <c r="E44" s="12"/>
    </row>
    <row r="45" spans="3:6" x14ac:dyDescent="0.25">
      <c r="C45" s="9"/>
      <c r="D45" s="2" t="s">
        <v>10</v>
      </c>
      <c r="E45" s="3">
        <f>SUM(E41:E44)</f>
        <v>970289.70503924205</v>
      </c>
    </row>
    <row r="47" spans="3:6" x14ac:dyDescent="0.25">
      <c r="F47" s="6">
        <f>E48/1.18</f>
        <v>804529.14639615663</v>
      </c>
    </row>
    <row r="48" spans="3:6" x14ac:dyDescent="0.25">
      <c r="E48" s="3">
        <f>E26-E45</f>
        <v>949344.39274746482</v>
      </c>
    </row>
  </sheetData>
  <mergeCells count="3">
    <mergeCell ref="C7:E7"/>
    <mergeCell ref="C28:E28"/>
    <mergeCell ref="C2:E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G92"/>
  <sheetViews>
    <sheetView topLeftCell="A73" workbookViewId="0">
      <selection activeCell="F45" sqref="F45"/>
    </sheetView>
  </sheetViews>
  <sheetFormatPr baseColWidth="10" defaultRowHeight="15" x14ac:dyDescent="0.25"/>
  <cols>
    <col min="3" max="3" width="47.28515625" customWidth="1"/>
    <col min="4" max="4" width="7.42578125" customWidth="1"/>
    <col min="7" max="7" width="12.5703125" customWidth="1"/>
  </cols>
  <sheetData>
    <row r="5" spans="2:7" x14ac:dyDescent="0.25">
      <c r="B5" s="78" t="s">
        <v>11</v>
      </c>
      <c r="C5" s="78" t="s">
        <v>8</v>
      </c>
      <c r="D5" s="78" t="s">
        <v>12</v>
      </c>
      <c r="E5" s="78"/>
      <c r="F5" s="78"/>
      <c r="G5" s="78"/>
    </row>
    <row r="6" spans="2:7" x14ac:dyDescent="0.25">
      <c r="B6" s="78"/>
      <c r="C6" s="78"/>
      <c r="D6" s="78"/>
      <c r="E6" s="78"/>
      <c r="F6" s="78"/>
      <c r="G6" s="78"/>
    </row>
    <row r="7" spans="2:7" x14ac:dyDescent="0.25">
      <c r="B7" s="78"/>
      <c r="C7" s="78"/>
      <c r="D7" s="39" t="s">
        <v>13</v>
      </c>
      <c r="E7" s="39" t="s">
        <v>14</v>
      </c>
      <c r="F7" s="40" t="s">
        <v>15</v>
      </c>
      <c r="G7" s="39" t="s">
        <v>16</v>
      </c>
    </row>
    <row r="8" spans="2:7" x14ac:dyDescent="0.25">
      <c r="B8" s="78"/>
      <c r="C8" s="78"/>
      <c r="D8" s="41"/>
      <c r="E8" s="41"/>
      <c r="F8" s="40" t="s">
        <v>17</v>
      </c>
      <c r="G8" s="39" t="s">
        <v>17</v>
      </c>
    </row>
    <row r="9" spans="2:7" ht="14.45" x14ac:dyDescent="0.3">
      <c r="B9" s="42"/>
      <c r="C9" s="43" t="s">
        <v>85</v>
      </c>
      <c r="D9" s="44"/>
      <c r="E9" s="45"/>
      <c r="F9" s="46"/>
      <c r="G9" s="47"/>
    </row>
    <row r="10" spans="2:7" ht="14.45" x14ac:dyDescent="0.3">
      <c r="B10" s="48" t="s">
        <v>86</v>
      </c>
      <c r="C10" s="49" t="s">
        <v>87</v>
      </c>
      <c r="D10" s="50"/>
      <c r="E10" s="51"/>
      <c r="F10" s="52"/>
      <c r="G10" s="51"/>
    </row>
    <row r="11" spans="2:7" ht="14.45" x14ac:dyDescent="0.3">
      <c r="B11" s="53" t="s">
        <v>88</v>
      </c>
      <c r="C11" s="54" t="s">
        <v>21</v>
      </c>
      <c r="D11" s="50"/>
      <c r="E11" s="51"/>
      <c r="F11" s="52"/>
      <c r="G11" s="51"/>
    </row>
    <row r="12" spans="2:7" ht="14.45" x14ac:dyDescent="0.3">
      <c r="B12" s="55" t="s">
        <v>89</v>
      </c>
      <c r="C12" s="56" t="s">
        <v>90</v>
      </c>
      <c r="D12" s="50" t="s">
        <v>24</v>
      </c>
      <c r="E12" s="51">
        <v>673.71</v>
      </c>
      <c r="F12" s="52">
        <v>44.55</v>
      </c>
      <c r="G12" s="62">
        <f>ROUND(PRODUCT(E12:F12),2)</f>
        <v>30013.78</v>
      </c>
    </row>
    <row r="13" spans="2:7" ht="14.45" x14ac:dyDescent="0.3">
      <c r="B13" s="57" t="s">
        <v>91</v>
      </c>
      <c r="C13" s="54" t="s">
        <v>26</v>
      </c>
      <c r="D13" s="50"/>
      <c r="E13" s="51"/>
      <c r="F13" s="52"/>
      <c r="G13" s="51"/>
    </row>
    <row r="14" spans="2:7" ht="14.45" x14ac:dyDescent="0.3">
      <c r="B14" s="53" t="s">
        <v>92</v>
      </c>
      <c r="C14" s="54" t="s">
        <v>93</v>
      </c>
      <c r="D14" s="50"/>
      <c r="E14" s="51"/>
      <c r="F14" s="52"/>
      <c r="G14" s="58"/>
    </row>
    <row r="15" spans="2:7" ht="14.45" x14ac:dyDescent="0.3">
      <c r="B15" s="59" t="s">
        <v>94</v>
      </c>
      <c r="C15" s="60" t="s">
        <v>95</v>
      </c>
      <c r="D15" s="61" t="s">
        <v>31</v>
      </c>
      <c r="E15" s="62">
        <v>215.85</v>
      </c>
      <c r="F15" s="63">
        <v>28.94</v>
      </c>
      <c r="G15" s="62">
        <f>ROUND(PRODUCT(E15:F15),2)</f>
        <v>6246.7</v>
      </c>
    </row>
    <row r="16" spans="2:7" ht="14.45" x14ac:dyDescent="0.3">
      <c r="B16" s="53" t="s">
        <v>96</v>
      </c>
      <c r="C16" s="54" t="s">
        <v>37</v>
      </c>
      <c r="D16" s="50"/>
      <c r="E16" s="51"/>
      <c r="F16" s="52"/>
      <c r="G16" s="51"/>
    </row>
    <row r="17" spans="2:7" ht="14.45" x14ac:dyDescent="0.3">
      <c r="B17" s="59" t="s">
        <v>97</v>
      </c>
      <c r="C17" s="60" t="s">
        <v>95</v>
      </c>
      <c r="D17" s="61" t="s">
        <v>31</v>
      </c>
      <c r="E17" s="62">
        <v>21.05</v>
      </c>
      <c r="F17" s="63">
        <v>28.94</v>
      </c>
      <c r="G17" s="62">
        <f>ROUND(PRODUCT(E17:F17),2)</f>
        <v>609.19000000000005</v>
      </c>
    </row>
    <row r="18" spans="2:7" ht="14.45" x14ac:dyDescent="0.3">
      <c r="B18" s="53" t="s">
        <v>98</v>
      </c>
      <c r="C18" s="54" t="s">
        <v>40</v>
      </c>
      <c r="D18" s="50"/>
      <c r="E18" s="51"/>
      <c r="F18" s="52"/>
      <c r="G18" s="51"/>
    </row>
    <row r="19" spans="2:7" ht="14.45" x14ac:dyDescent="0.3">
      <c r="B19" s="53" t="s">
        <v>99</v>
      </c>
      <c r="C19" s="54" t="s">
        <v>93</v>
      </c>
      <c r="D19" s="50"/>
      <c r="E19" s="51"/>
      <c r="F19" s="52"/>
      <c r="G19" s="58"/>
    </row>
    <row r="20" spans="2:7" ht="14.45" x14ac:dyDescent="0.3">
      <c r="B20" s="64" t="s">
        <v>100</v>
      </c>
      <c r="C20" s="60" t="s">
        <v>101</v>
      </c>
      <c r="D20" s="61" t="s">
        <v>24</v>
      </c>
      <c r="E20" s="62">
        <v>129.51</v>
      </c>
      <c r="F20" s="63">
        <v>533.89999999999986</v>
      </c>
      <c r="G20" s="62">
        <f>ROUND(PRODUCT(E20:F20),2)</f>
        <v>69145.39</v>
      </c>
    </row>
    <row r="21" spans="2:7" ht="14.45" x14ac:dyDescent="0.3">
      <c r="B21" s="64" t="s">
        <v>102</v>
      </c>
      <c r="C21" s="60" t="s">
        <v>103</v>
      </c>
      <c r="D21" s="61" t="s">
        <v>31</v>
      </c>
      <c r="E21" s="62">
        <v>155.91999999999999</v>
      </c>
      <c r="F21" s="63">
        <v>49.930000000000007</v>
      </c>
      <c r="G21" s="62">
        <f>ROUND(PRODUCT(E21:F21),2)</f>
        <v>7785.09</v>
      </c>
    </row>
    <row r="22" spans="2:7" ht="14.45" x14ac:dyDescent="0.3">
      <c r="B22" s="64" t="s">
        <v>104</v>
      </c>
      <c r="C22" s="60" t="s">
        <v>105</v>
      </c>
      <c r="D22" s="61" t="s">
        <v>48</v>
      </c>
      <c r="E22" s="62">
        <v>7457.02</v>
      </c>
      <c r="F22" s="63">
        <v>4.33</v>
      </c>
      <c r="G22" s="62">
        <f>ROUND(PRODUCT(E22:F22),2)</f>
        <v>32288.9</v>
      </c>
    </row>
    <row r="23" spans="2:7" ht="14.45" x14ac:dyDescent="0.3">
      <c r="B23" s="64" t="s">
        <v>106</v>
      </c>
      <c r="C23" s="65" t="s">
        <v>55</v>
      </c>
      <c r="D23" s="66"/>
      <c r="E23" s="66"/>
      <c r="F23" s="67"/>
      <c r="G23" s="68"/>
    </row>
    <row r="24" spans="2:7" ht="14.45" x14ac:dyDescent="0.3">
      <c r="B24" s="64" t="s">
        <v>107</v>
      </c>
      <c r="C24" s="65" t="s">
        <v>108</v>
      </c>
      <c r="D24" s="66"/>
      <c r="E24" s="66"/>
      <c r="F24" s="67"/>
      <c r="G24" s="68"/>
    </row>
    <row r="25" spans="2:7" ht="14.45" x14ac:dyDescent="0.3">
      <c r="B25" s="64" t="s">
        <v>109</v>
      </c>
      <c r="C25" s="60" t="s">
        <v>110</v>
      </c>
      <c r="D25" s="61" t="s">
        <v>24</v>
      </c>
      <c r="E25" s="62">
        <v>88</v>
      </c>
      <c r="F25" s="63">
        <v>15.84</v>
      </c>
      <c r="G25" s="62">
        <f t="shared" ref="G25:G31" si="0">ROUND(PRODUCT(E25:F25),2)</f>
        <v>1393.92</v>
      </c>
    </row>
    <row r="26" spans="2:7" ht="14.45" x14ac:dyDescent="0.3">
      <c r="B26" s="64" t="s">
        <v>111</v>
      </c>
      <c r="C26" s="60" t="s">
        <v>112</v>
      </c>
      <c r="D26" s="61" t="s">
        <v>24</v>
      </c>
      <c r="E26" s="62">
        <v>88</v>
      </c>
      <c r="F26" s="63">
        <v>77.87</v>
      </c>
      <c r="G26" s="62">
        <f t="shared" si="0"/>
        <v>6852.56</v>
      </c>
    </row>
    <row r="27" spans="2:7" ht="14.45" x14ac:dyDescent="0.3">
      <c r="B27" s="64" t="s">
        <v>113</v>
      </c>
      <c r="C27" s="60" t="s">
        <v>114</v>
      </c>
      <c r="D27" s="61" t="s">
        <v>115</v>
      </c>
      <c r="E27" s="62">
        <v>22</v>
      </c>
      <c r="F27" s="63">
        <v>1980.89</v>
      </c>
      <c r="G27" s="62">
        <f t="shared" si="0"/>
        <v>43579.58</v>
      </c>
    </row>
    <row r="28" spans="2:7" ht="14.45" x14ac:dyDescent="0.3">
      <c r="B28" s="64" t="s">
        <v>116</v>
      </c>
      <c r="C28" s="60" t="s">
        <v>117</v>
      </c>
      <c r="D28" s="61" t="s">
        <v>118</v>
      </c>
      <c r="E28" s="62">
        <v>66</v>
      </c>
      <c r="F28" s="63">
        <v>327.94999999999993</v>
      </c>
      <c r="G28" s="62">
        <f t="shared" si="0"/>
        <v>21644.7</v>
      </c>
    </row>
    <row r="29" spans="2:7" ht="14.45" x14ac:dyDescent="0.3">
      <c r="B29" s="64" t="s">
        <v>119</v>
      </c>
      <c r="C29" s="60" t="s">
        <v>69</v>
      </c>
      <c r="D29" s="61" t="s">
        <v>118</v>
      </c>
      <c r="E29" s="62">
        <v>66</v>
      </c>
      <c r="F29" s="63">
        <v>331.94</v>
      </c>
      <c r="G29" s="62">
        <f t="shared" si="0"/>
        <v>21908.04</v>
      </c>
    </row>
    <row r="30" spans="2:7" ht="14.45" x14ac:dyDescent="0.3">
      <c r="B30" s="64" t="s">
        <v>120</v>
      </c>
      <c r="C30" s="60" t="s">
        <v>71</v>
      </c>
      <c r="D30" s="61" t="s">
        <v>115</v>
      </c>
      <c r="E30" s="62">
        <v>22</v>
      </c>
      <c r="F30" s="63">
        <v>180.28</v>
      </c>
      <c r="G30" s="62">
        <f t="shared" si="0"/>
        <v>3966.16</v>
      </c>
    </row>
    <row r="31" spans="2:7" ht="14.45" x14ac:dyDescent="0.3">
      <c r="B31" s="64" t="s">
        <v>121</v>
      </c>
      <c r="C31" s="60" t="s">
        <v>122</v>
      </c>
      <c r="D31" s="61" t="s">
        <v>115</v>
      </c>
      <c r="E31" s="62">
        <v>2</v>
      </c>
      <c r="F31" s="63">
        <v>74654.209999999992</v>
      </c>
      <c r="G31" s="62">
        <f t="shared" si="0"/>
        <v>149308.42000000001</v>
      </c>
    </row>
    <row r="32" spans="2:7" ht="14.45" x14ac:dyDescent="0.3">
      <c r="B32" s="64" t="s">
        <v>123</v>
      </c>
      <c r="C32" s="65" t="s">
        <v>73</v>
      </c>
      <c r="D32" s="66"/>
      <c r="E32" s="66"/>
      <c r="F32" s="67"/>
      <c r="G32" s="68"/>
    </row>
    <row r="33" spans="2:7" ht="14.45" x14ac:dyDescent="0.3">
      <c r="B33" s="64" t="s">
        <v>124</v>
      </c>
      <c r="C33" s="60" t="s">
        <v>125</v>
      </c>
      <c r="D33" s="61" t="s">
        <v>24</v>
      </c>
      <c r="E33" s="62">
        <v>15.4</v>
      </c>
      <c r="F33" s="63">
        <v>540.30999999999995</v>
      </c>
      <c r="G33" s="62">
        <f>ROUND(PRODUCT(E33:F33),2)</f>
        <v>8320.77</v>
      </c>
    </row>
    <row r="34" spans="2:7" ht="14.45" x14ac:dyDescent="0.3">
      <c r="B34" s="64" t="s">
        <v>126</v>
      </c>
      <c r="C34" s="60" t="s">
        <v>127</v>
      </c>
      <c r="D34" s="61" t="s">
        <v>31</v>
      </c>
      <c r="E34" s="62">
        <v>46.2</v>
      </c>
      <c r="F34" s="63">
        <v>61.52</v>
      </c>
      <c r="G34" s="62">
        <f>ROUND(PRODUCT(E34:F34),2)</f>
        <v>2842.22</v>
      </c>
    </row>
    <row r="35" spans="2:7" ht="14.45" x14ac:dyDescent="0.3">
      <c r="B35" s="64" t="s">
        <v>128</v>
      </c>
      <c r="C35" s="60" t="s">
        <v>105</v>
      </c>
      <c r="D35" s="61" t="s">
        <v>48</v>
      </c>
      <c r="E35" s="62">
        <v>2451.81</v>
      </c>
      <c r="F35" s="63">
        <v>4.33</v>
      </c>
      <c r="G35" s="62">
        <f>ROUND(PRODUCT(E35:F35),2)</f>
        <v>10616.34</v>
      </c>
    </row>
    <row r="36" spans="2:7" ht="14.45" x14ac:dyDescent="0.3">
      <c r="B36" s="31" t="s">
        <v>79</v>
      </c>
      <c r="C36" s="31"/>
      <c r="D36" s="32"/>
      <c r="E36" s="33"/>
      <c r="F36" s="69"/>
      <c r="G36" s="34">
        <f>SUM(G10:G35)</f>
        <v>416521.76000000007</v>
      </c>
    </row>
    <row r="37" spans="2:7" ht="14.45" x14ac:dyDescent="0.3">
      <c r="B37" s="35" t="s">
        <v>80</v>
      </c>
      <c r="C37" s="35"/>
      <c r="D37" s="79">
        <v>0.15755679210000001</v>
      </c>
      <c r="E37" s="79"/>
      <c r="F37" s="69"/>
      <c r="G37" s="33">
        <f>(G36*D37)</f>
        <v>65625.832345446106</v>
      </c>
    </row>
    <row r="38" spans="2:7" ht="14.45" x14ac:dyDescent="0.3">
      <c r="B38" s="36" t="s">
        <v>81</v>
      </c>
      <c r="C38" s="37"/>
      <c r="D38" s="80">
        <v>0.1</v>
      </c>
      <c r="E38" s="80"/>
      <c r="F38" s="69"/>
      <c r="G38" s="33">
        <f>G36*D38</f>
        <v>41652.176000000007</v>
      </c>
    </row>
    <row r="39" spans="2:7" ht="14.45" x14ac:dyDescent="0.3">
      <c r="B39" s="38"/>
      <c r="C39" s="37"/>
      <c r="D39" s="32"/>
      <c r="E39" s="32"/>
      <c r="F39" s="69"/>
      <c r="G39" s="34"/>
    </row>
    <row r="40" spans="2:7" ht="14.45" x14ac:dyDescent="0.3">
      <c r="B40" s="38" t="s">
        <v>82</v>
      </c>
      <c r="C40" s="37"/>
      <c r="D40" s="32"/>
      <c r="E40" s="32"/>
      <c r="F40" s="69"/>
      <c r="G40" s="34">
        <f>SUM(G36:G38)</f>
        <v>523799.76834544621</v>
      </c>
    </row>
    <row r="41" spans="2:7" ht="14.45" x14ac:dyDescent="0.3">
      <c r="B41" s="38" t="s">
        <v>83</v>
      </c>
      <c r="C41" s="37"/>
      <c r="D41" s="80">
        <v>0.18</v>
      </c>
      <c r="E41" s="80"/>
      <c r="F41" s="69"/>
      <c r="G41" s="33">
        <f>G40*18/100</f>
        <v>94283.958302180326</v>
      </c>
    </row>
    <row r="42" spans="2:7" ht="14.45" x14ac:dyDescent="0.3">
      <c r="B42" s="38" t="s">
        <v>84</v>
      </c>
      <c r="C42" s="37"/>
      <c r="D42" s="32"/>
      <c r="E42" s="32"/>
      <c r="F42" s="69"/>
      <c r="G42" s="34">
        <f>SUM(G40:G41)</f>
        <v>618083.72664762649</v>
      </c>
    </row>
    <row r="49" spans="2:7" x14ac:dyDescent="0.25">
      <c r="B49" s="81" t="s">
        <v>11</v>
      </c>
      <c r="C49" s="81" t="s">
        <v>8</v>
      </c>
      <c r="D49" s="81" t="s">
        <v>12</v>
      </c>
      <c r="E49" s="81"/>
      <c r="F49" s="81"/>
      <c r="G49" s="81"/>
    </row>
    <row r="50" spans="2:7" x14ac:dyDescent="0.25">
      <c r="B50" s="81"/>
      <c r="C50" s="81"/>
      <c r="D50" s="81"/>
      <c r="E50" s="81"/>
      <c r="F50" s="81"/>
      <c r="G50" s="81"/>
    </row>
    <row r="51" spans="2:7" x14ac:dyDescent="0.25">
      <c r="B51" s="81"/>
      <c r="C51" s="81"/>
      <c r="D51" s="16" t="s">
        <v>13</v>
      </c>
      <c r="E51" s="17" t="s">
        <v>14</v>
      </c>
      <c r="F51" s="16" t="s">
        <v>15</v>
      </c>
      <c r="G51" s="17" t="s">
        <v>16</v>
      </c>
    </row>
    <row r="52" spans="2:7" x14ac:dyDescent="0.25">
      <c r="B52" s="81"/>
      <c r="C52" s="81"/>
      <c r="D52" s="16"/>
      <c r="E52" s="18"/>
      <c r="F52" s="16" t="s">
        <v>17</v>
      </c>
      <c r="G52" s="17" t="s">
        <v>17</v>
      </c>
    </row>
    <row r="53" spans="2:7" ht="14.45" x14ac:dyDescent="0.3">
      <c r="B53" s="19" t="s">
        <v>18</v>
      </c>
      <c r="C53" s="20" t="s">
        <v>19</v>
      </c>
      <c r="D53" s="21"/>
      <c r="E53" s="22"/>
      <c r="F53" s="22"/>
      <c r="G53" s="22"/>
    </row>
    <row r="54" spans="2:7" ht="14.45" x14ac:dyDescent="0.3">
      <c r="B54" s="23" t="s">
        <v>20</v>
      </c>
      <c r="C54" s="24" t="s">
        <v>21</v>
      </c>
      <c r="D54" s="21"/>
      <c r="E54" s="22"/>
      <c r="F54" s="22"/>
      <c r="G54" s="22"/>
    </row>
    <row r="55" spans="2:7" x14ac:dyDescent="0.25">
      <c r="B55" s="25" t="s">
        <v>22</v>
      </c>
      <c r="C55" s="26" t="s">
        <v>23</v>
      </c>
      <c r="D55" s="21" t="s">
        <v>24</v>
      </c>
      <c r="E55" s="22">
        <v>1198.46</v>
      </c>
      <c r="F55" s="22">
        <v>44.55</v>
      </c>
      <c r="G55" s="22">
        <v>53391.392999999996</v>
      </c>
    </row>
    <row r="56" spans="2:7" x14ac:dyDescent="0.25">
      <c r="B56" s="23" t="s">
        <v>25</v>
      </c>
      <c r="C56" s="24" t="s">
        <v>26</v>
      </c>
      <c r="D56" s="21"/>
      <c r="E56" s="22"/>
      <c r="F56" s="22"/>
      <c r="G56" s="22"/>
    </row>
    <row r="57" spans="2:7" x14ac:dyDescent="0.25">
      <c r="B57" s="23" t="s">
        <v>27</v>
      </c>
      <c r="C57" s="24" t="s">
        <v>28</v>
      </c>
      <c r="D57" s="21"/>
      <c r="E57" s="22"/>
      <c r="F57" s="22"/>
      <c r="G57" s="22"/>
    </row>
    <row r="58" spans="2:7" x14ac:dyDescent="0.25">
      <c r="B58" s="27" t="s">
        <v>29</v>
      </c>
      <c r="C58" s="26" t="s">
        <v>30</v>
      </c>
      <c r="D58" s="21" t="s">
        <v>31</v>
      </c>
      <c r="E58" s="22">
        <v>167.47</v>
      </c>
      <c r="F58" s="22">
        <v>28.94</v>
      </c>
      <c r="G58" s="22">
        <v>4846.5817999999999</v>
      </c>
    </row>
    <row r="59" spans="2:7" x14ac:dyDescent="0.25">
      <c r="B59" s="23" t="s">
        <v>32</v>
      </c>
      <c r="C59" s="24" t="s">
        <v>33</v>
      </c>
      <c r="D59" s="21"/>
      <c r="E59" s="22"/>
      <c r="F59" s="22"/>
      <c r="G59" s="22"/>
    </row>
    <row r="60" spans="2:7" x14ac:dyDescent="0.25">
      <c r="B60" s="27" t="s">
        <v>34</v>
      </c>
      <c r="C60" s="26" t="s">
        <v>35</v>
      </c>
      <c r="D60" s="21" t="s">
        <v>31</v>
      </c>
      <c r="E60" s="22">
        <v>93.09</v>
      </c>
      <c r="F60" s="22">
        <v>49.94</v>
      </c>
      <c r="G60" s="22">
        <v>4648.9146000000001</v>
      </c>
    </row>
    <row r="61" spans="2:7" x14ac:dyDescent="0.25">
      <c r="B61" s="23" t="s">
        <v>36</v>
      </c>
      <c r="C61" s="24" t="s">
        <v>37</v>
      </c>
      <c r="D61" s="21"/>
      <c r="E61" s="22"/>
      <c r="F61" s="22"/>
      <c r="G61" s="22"/>
    </row>
    <row r="62" spans="2:7" x14ac:dyDescent="0.25">
      <c r="B62" s="25" t="s">
        <v>38</v>
      </c>
      <c r="C62" s="26" t="s">
        <v>30</v>
      </c>
      <c r="D62" s="21" t="s">
        <v>31</v>
      </c>
      <c r="E62" s="22">
        <v>79.42</v>
      </c>
      <c r="F62" s="22">
        <v>28.94</v>
      </c>
      <c r="G62" s="22">
        <v>2298.4148</v>
      </c>
    </row>
    <row r="63" spans="2:7" x14ac:dyDescent="0.25">
      <c r="B63" s="28" t="s">
        <v>39</v>
      </c>
      <c r="C63" s="24" t="s">
        <v>40</v>
      </c>
      <c r="D63" s="21"/>
      <c r="E63" s="22"/>
      <c r="F63" s="22"/>
      <c r="G63" s="22"/>
    </row>
    <row r="64" spans="2:7" x14ac:dyDescent="0.25">
      <c r="B64" s="23" t="s">
        <v>41</v>
      </c>
      <c r="C64" s="24" t="s">
        <v>28</v>
      </c>
      <c r="D64" s="21"/>
      <c r="E64" s="22"/>
      <c r="F64" s="22"/>
      <c r="G64" s="22"/>
    </row>
    <row r="65" spans="2:7" x14ac:dyDescent="0.25">
      <c r="B65" s="25" t="s">
        <v>42</v>
      </c>
      <c r="C65" s="26" t="s">
        <v>43</v>
      </c>
      <c r="D65" s="21" t="s">
        <v>24</v>
      </c>
      <c r="E65" s="22">
        <v>100.47</v>
      </c>
      <c r="F65" s="22">
        <v>533.9</v>
      </c>
      <c r="G65" s="22">
        <v>53640.932999999997</v>
      </c>
    </row>
    <row r="66" spans="2:7" x14ac:dyDescent="0.25">
      <c r="B66" s="25" t="s">
        <v>44</v>
      </c>
      <c r="C66" s="26" t="s">
        <v>45</v>
      </c>
      <c r="D66" s="21" t="s">
        <v>31</v>
      </c>
      <c r="E66" s="22">
        <v>90.56</v>
      </c>
      <c r="F66" s="22">
        <v>49.93</v>
      </c>
      <c r="G66" s="22">
        <v>4521.6607999999997</v>
      </c>
    </row>
    <row r="67" spans="2:7" x14ac:dyDescent="0.25">
      <c r="B67" s="25" t="s">
        <v>46</v>
      </c>
      <c r="C67" s="26" t="s">
        <v>47</v>
      </c>
      <c r="D67" s="21" t="s">
        <v>48</v>
      </c>
      <c r="E67" s="22">
        <v>7397.33</v>
      </c>
      <c r="F67" s="22">
        <v>4.33</v>
      </c>
      <c r="G67" s="22">
        <v>32030.438900000001</v>
      </c>
    </row>
    <row r="68" spans="2:7" x14ac:dyDescent="0.25">
      <c r="B68" s="28" t="s">
        <v>49</v>
      </c>
      <c r="C68" s="24" t="s">
        <v>37</v>
      </c>
      <c r="D68" s="21"/>
      <c r="E68" s="22"/>
      <c r="F68" s="22"/>
      <c r="G68" s="22"/>
    </row>
    <row r="69" spans="2:7" x14ac:dyDescent="0.25">
      <c r="B69" s="25" t="s">
        <v>50</v>
      </c>
      <c r="C69" s="26" t="s">
        <v>51</v>
      </c>
      <c r="D69" s="21" t="s">
        <v>24</v>
      </c>
      <c r="E69" s="22">
        <f>27.51-2.78</f>
        <v>24.73</v>
      </c>
      <c r="F69" s="22">
        <v>574.13</v>
      </c>
      <c r="G69" s="22">
        <v>15794.3163</v>
      </c>
    </row>
    <row r="70" spans="2:7" x14ac:dyDescent="0.25">
      <c r="B70" s="25" t="s">
        <v>52</v>
      </c>
      <c r="C70" s="26" t="s">
        <v>45</v>
      </c>
      <c r="D70" s="21" t="s">
        <v>31</v>
      </c>
      <c r="E70" s="22">
        <f>72.12-3.7</f>
        <v>68.42</v>
      </c>
      <c r="F70" s="22">
        <v>49.93</v>
      </c>
      <c r="G70" s="22">
        <v>3600.9516000000003</v>
      </c>
    </row>
    <row r="71" spans="2:7" x14ac:dyDescent="0.25">
      <c r="B71" s="25" t="s">
        <v>53</v>
      </c>
      <c r="C71" s="26" t="s">
        <v>47</v>
      </c>
      <c r="D71" s="21" t="s">
        <v>48</v>
      </c>
      <c r="E71" s="22">
        <f>4613.14-233.95</f>
        <v>4379.1900000000005</v>
      </c>
      <c r="F71" s="22">
        <v>4.33</v>
      </c>
      <c r="G71" s="22">
        <v>19974.896200000003</v>
      </c>
    </row>
    <row r="72" spans="2:7" x14ac:dyDescent="0.25">
      <c r="B72" s="29" t="s">
        <v>54</v>
      </c>
      <c r="C72" s="20" t="s">
        <v>55</v>
      </c>
      <c r="D72" s="21"/>
      <c r="E72" s="22"/>
      <c r="F72" s="22"/>
      <c r="G72" s="22"/>
    </row>
    <row r="73" spans="2:7" x14ac:dyDescent="0.25">
      <c r="B73" s="23" t="s">
        <v>56</v>
      </c>
      <c r="C73" s="24" t="s">
        <v>57</v>
      </c>
      <c r="D73" s="21"/>
      <c r="E73" s="22"/>
      <c r="F73" s="22"/>
      <c r="G73" s="22"/>
    </row>
    <row r="74" spans="2:7" x14ac:dyDescent="0.25">
      <c r="B74" s="27" t="s">
        <v>58</v>
      </c>
      <c r="C74" s="26" t="s">
        <v>59</v>
      </c>
      <c r="D74" s="21" t="s">
        <v>24</v>
      </c>
      <c r="E74" s="22">
        <v>32</v>
      </c>
      <c r="F74" s="22">
        <v>15.84</v>
      </c>
      <c r="G74" s="22">
        <v>506.88</v>
      </c>
    </row>
    <row r="75" spans="2:7" x14ac:dyDescent="0.25">
      <c r="B75" s="25" t="s">
        <v>60</v>
      </c>
      <c r="C75" s="26" t="s">
        <v>61</v>
      </c>
      <c r="D75" s="21" t="s">
        <v>24</v>
      </c>
      <c r="E75" s="22">
        <v>32</v>
      </c>
      <c r="F75" s="22">
        <v>77.87</v>
      </c>
      <c r="G75" s="22">
        <v>2491.84</v>
      </c>
    </row>
    <row r="76" spans="2:7" x14ac:dyDescent="0.25">
      <c r="B76" s="25" t="s">
        <v>62</v>
      </c>
      <c r="C76" s="26" t="s">
        <v>63</v>
      </c>
      <c r="D76" s="21" t="s">
        <v>64</v>
      </c>
      <c r="E76" s="22">
        <v>8</v>
      </c>
      <c r="F76" s="22">
        <v>1980.89</v>
      </c>
      <c r="G76" s="22">
        <v>15847.12</v>
      </c>
    </row>
    <row r="77" spans="2:7" x14ac:dyDescent="0.25">
      <c r="B77" s="25" t="s">
        <v>65</v>
      </c>
      <c r="C77" s="26" t="s">
        <v>66</v>
      </c>
      <c r="D77" s="21" t="s">
        <v>67</v>
      </c>
      <c r="E77" s="22">
        <v>24</v>
      </c>
      <c r="F77" s="22">
        <v>327.95</v>
      </c>
      <c r="G77" s="22">
        <v>7870.7999999999993</v>
      </c>
    </row>
    <row r="78" spans="2:7" x14ac:dyDescent="0.25">
      <c r="B78" s="25" t="s">
        <v>68</v>
      </c>
      <c r="C78" s="26" t="s">
        <v>69</v>
      </c>
      <c r="D78" s="21" t="s">
        <v>67</v>
      </c>
      <c r="E78" s="22">
        <v>24</v>
      </c>
      <c r="F78" s="22">
        <v>331.94</v>
      </c>
      <c r="G78" s="22">
        <v>7966.5599999999995</v>
      </c>
    </row>
    <row r="79" spans="2:7" x14ac:dyDescent="0.25">
      <c r="B79" s="27" t="s">
        <v>70</v>
      </c>
      <c r="C79" s="26" t="s">
        <v>71</v>
      </c>
      <c r="D79" s="21" t="s">
        <v>64</v>
      </c>
      <c r="E79" s="22">
        <v>8</v>
      </c>
      <c r="F79" s="22">
        <v>180.28</v>
      </c>
      <c r="G79" s="22">
        <v>1442.24</v>
      </c>
    </row>
    <row r="80" spans="2:7" x14ac:dyDescent="0.25">
      <c r="B80" s="23" t="s">
        <v>72</v>
      </c>
      <c r="C80" s="24" t="s">
        <v>73</v>
      </c>
      <c r="D80" s="21"/>
      <c r="E80" s="22"/>
      <c r="F80" s="22"/>
      <c r="G80" s="22"/>
    </row>
    <row r="81" spans="2:7" x14ac:dyDescent="0.25">
      <c r="B81" s="27" t="s">
        <v>74</v>
      </c>
      <c r="C81" s="26" t="s">
        <v>75</v>
      </c>
      <c r="D81" s="21" t="s">
        <v>24</v>
      </c>
      <c r="E81" s="22">
        <v>5.6</v>
      </c>
      <c r="F81" s="22">
        <v>540.30999999999995</v>
      </c>
      <c r="G81" s="22">
        <v>3025.7359999999994</v>
      </c>
    </row>
    <row r="82" spans="2:7" x14ac:dyDescent="0.25">
      <c r="B82" s="25" t="s">
        <v>76</v>
      </c>
      <c r="C82" s="26" t="s">
        <v>77</v>
      </c>
      <c r="D82" s="21" t="s">
        <v>31</v>
      </c>
      <c r="E82" s="22">
        <v>16.8</v>
      </c>
      <c r="F82" s="22">
        <v>61.52</v>
      </c>
      <c r="G82" s="22">
        <v>1033.5360000000001</v>
      </c>
    </row>
    <row r="83" spans="2:7" x14ac:dyDescent="0.25">
      <c r="B83" s="25" t="s">
        <v>78</v>
      </c>
      <c r="C83" s="26" t="s">
        <v>47</v>
      </c>
      <c r="D83" s="21" t="s">
        <v>48</v>
      </c>
      <c r="E83" s="22">
        <v>557.88</v>
      </c>
      <c r="F83" s="22">
        <v>4.33</v>
      </c>
      <c r="G83" s="22">
        <v>2415.6204000000002</v>
      </c>
    </row>
    <row r="84" spans="2:7" x14ac:dyDescent="0.25">
      <c r="B84" s="30"/>
      <c r="C84" s="30"/>
      <c r="D84" s="30"/>
      <c r="E84" s="30"/>
      <c r="F84" s="30"/>
      <c r="G84" s="30"/>
    </row>
    <row r="85" spans="2:7" x14ac:dyDescent="0.25">
      <c r="B85" s="31" t="s">
        <v>79</v>
      </c>
      <c r="C85" s="31"/>
      <c r="D85" s="32"/>
      <c r="E85" s="33"/>
      <c r="F85" s="32"/>
      <c r="G85" s="34">
        <f>SUM(G54:G84)</f>
        <v>237348.83339999997</v>
      </c>
    </row>
    <row r="86" spans="2:7" x14ac:dyDescent="0.25">
      <c r="B86" s="35" t="s">
        <v>80</v>
      </c>
      <c r="C86" s="35"/>
      <c r="D86" s="79">
        <v>0.15755679210000001</v>
      </c>
      <c r="E86" s="79"/>
      <c r="F86" s="32"/>
      <c r="G86" s="33">
        <f>(G85*D86)</f>
        <v>37395.920799181331</v>
      </c>
    </row>
    <row r="87" spans="2:7" x14ac:dyDescent="0.25">
      <c r="B87" s="36" t="s">
        <v>81</v>
      </c>
      <c r="C87" s="37"/>
      <c r="D87" s="80">
        <v>0.1</v>
      </c>
      <c r="E87" s="80"/>
      <c r="F87" s="32"/>
      <c r="G87" s="33">
        <f>G85*D87</f>
        <v>23734.88334</v>
      </c>
    </row>
    <row r="88" spans="2:7" x14ac:dyDescent="0.25">
      <c r="B88" s="38"/>
      <c r="C88" s="37"/>
      <c r="D88" s="32"/>
      <c r="E88" s="32"/>
      <c r="F88" s="32"/>
      <c r="G88" s="34"/>
    </row>
    <row r="89" spans="2:7" x14ac:dyDescent="0.25">
      <c r="B89" s="38" t="s">
        <v>82</v>
      </c>
      <c r="C89" s="37"/>
      <c r="D89" s="32"/>
      <c r="E89" s="32"/>
      <c r="F89" s="32"/>
      <c r="G89" s="34">
        <f>SUM(G85:G87)</f>
        <v>298479.63753918133</v>
      </c>
    </row>
    <row r="90" spans="2:7" x14ac:dyDescent="0.25">
      <c r="B90" s="38" t="s">
        <v>83</v>
      </c>
      <c r="C90" s="37"/>
      <c r="D90" s="80">
        <v>0.18</v>
      </c>
      <c r="E90" s="80"/>
      <c r="F90" s="32"/>
      <c r="G90" s="33">
        <f>G89*18/100</f>
        <v>53726.334757052638</v>
      </c>
    </row>
    <row r="91" spans="2:7" x14ac:dyDescent="0.25">
      <c r="B91" s="38" t="s">
        <v>84</v>
      </c>
      <c r="C91" s="37"/>
      <c r="D91" s="32"/>
      <c r="E91" s="32"/>
      <c r="F91" s="32"/>
      <c r="G91" s="34">
        <f>SUM(G89:G90)</f>
        <v>352205.97229623399</v>
      </c>
    </row>
    <row r="92" spans="2:7" x14ac:dyDescent="0.25">
      <c r="B92" s="30"/>
      <c r="C92" s="30"/>
      <c r="D92" s="30"/>
      <c r="E92" s="30"/>
      <c r="F92" s="30"/>
      <c r="G92" s="30"/>
    </row>
  </sheetData>
  <mergeCells count="12">
    <mergeCell ref="D87:E87"/>
    <mergeCell ref="D90:E90"/>
    <mergeCell ref="D41:E41"/>
    <mergeCell ref="B49:B52"/>
    <mergeCell ref="C49:C52"/>
    <mergeCell ref="D49:G50"/>
    <mergeCell ref="D86:E86"/>
    <mergeCell ref="B5:B8"/>
    <mergeCell ref="C5:C8"/>
    <mergeCell ref="D5:G6"/>
    <mergeCell ref="D37:E37"/>
    <mergeCell ref="D38:E3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WVX62"/>
  <sheetViews>
    <sheetView showGridLines="0" showOutlineSymbols="0" topLeftCell="A37" workbookViewId="0">
      <selection activeCell="P44" sqref="P44"/>
    </sheetView>
  </sheetViews>
  <sheetFormatPr baseColWidth="10" defaultRowHeight="12.75" customHeight="1" x14ac:dyDescent="0.25"/>
  <cols>
    <col min="1" max="1" width="3.7109375" style="71" customWidth="1"/>
    <col min="2" max="2" width="4.85546875" style="71" customWidth="1"/>
    <col min="3" max="3" width="9.42578125" style="71" customWidth="1"/>
    <col min="4" max="4" width="8" style="71" customWidth="1"/>
    <col min="5" max="5" width="9.140625" style="71" customWidth="1"/>
    <col min="6" max="7" width="13.42578125" style="71" customWidth="1"/>
    <col min="8" max="8" width="6" style="71" customWidth="1"/>
    <col min="9" max="9" width="7.42578125" style="71" customWidth="1"/>
    <col min="10" max="10" width="2" style="71" customWidth="1"/>
    <col min="11" max="11" width="5" style="71" customWidth="1"/>
    <col min="12" max="12" width="1.28515625" style="71" customWidth="1"/>
    <col min="13" max="13" width="1.7109375" style="71" customWidth="1"/>
    <col min="14" max="14" width="2.28515625" style="71" customWidth="1"/>
    <col min="15" max="15" width="3" style="71" customWidth="1"/>
    <col min="16" max="16" width="11.42578125" style="71" customWidth="1"/>
    <col min="17" max="256" width="6.85546875" style="71" customWidth="1"/>
    <col min="257" max="257" width="3.7109375" style="71" customWidth="1"/>
    <col min="258" max="258" width="4.85546875" style="71" customWidth="1"/>
    <col min="259" max="259" width="9.42578125" style="71" customWidth="1"/>
    <col min="260" max="260" width="8" style="71" customWidth="1"/>
    <col min="261" max="261" width="9.140625" style="71" customWidth="1"/>
    <col min="262" max="263" width="13.42578125" style="71" customWidth="1"/>
    <col min="264" max="264" width="6" style="71" customWidth="1"/>
    <col min="265" max="265" width="7.42578125" style="71" customWidth="1"/>
    <col min="266" max="266" width="2" style="71" customWidth="1"/>
    <col min="267" max="267" width="5" style="71" customWidth="1"/>
    <col min="268" max="268" width="1.28515625" style="71" customWidth="1"/>
    <col min="269" max="269" width="1.7109375" style="71" customWidth="1"/>
    <col min="270" max="270" width="2.28515625" style="71" customWidth="1"/>
    <col min="271" max="271" width="3" style="71" customWidth="1"/>
    <col min="272" max="272" width="7.42578125" style="71" customWidth="1"/>
    <col min="273" max="512" width="6.85546875" style="71" customWidth="1"/>
    <col min="513" max="513" width="3.7109375" style="71" customWidth="1"/>
    <col min="514" max="514" width="4.85546875" style="71" customWidth="1"/>
    <col min="515" max="515" width="9.42578125" style="71" customWidth="1"/>
    <col min="516" max="516" width="8" style="71" customWidth="1"/>
    <col min="517" max="517" width="9.140625" style="71" customWidth="1"/>
    <col min="518" max="519" width="13.42578125" style="71" customWidth="1"/>
    <col min="520" max="520" width="6" style="71" customWidth="1"/>
    <col min="521" max="521" width="7.42578125" style="71" customWidth="1"/>
    <col min="522" max="522" width="2" style="71" customWidth="1"/>
    <col min="523" max="523" width="5" style="71" customWidth="1"/>
    <col min="524" max="524" width="1.28515625" style="71" customWidth="1"/>
    <col min="525" max="525" width="1.7109375" style="71" customWidth="1"/>
    <col min="526" max="526" width="2.28515625" style="71" customWidth="1"/>
    <col min="527" max="527" width="3" style="71" customWidth="1"/>
    <col min="528" max="528" width="7.42578125" style="71" customWidth="1"/>
    <col min="529" max="768" width="6.85546875" style="71" customWidth="1"/>
    <col min="769" max="769" width="3.7109375" style="71" customWidth="1"/>
    <col min="770" max="770" width="4.85546875" style="71" customWidth="1"/>
    <col min="771" max="771" width="9.42578125" style="71" customWidth="1"/>
    <col min="772" max="772" width="8" style="71" customWidth="1"/>
    <col min="773" max="773" width="9.140625" style="71" customWidth="1"/>
    <col min="774" max="775" width="13.42578125" style="71" customWidth="1"/>
    <col min="776" max="776" width="6" style="71" customWidth="1"/>
    <col min="777" max="777" width="7.42578125" style="71" customWidth="1"/>
    <col min="778" max="778" width="2" style="71" customWidth="1"/>
    <col min="779" max="779" width="5" style="71" customWidth="1"/>
    <col min="780" max="780" width="1.28515625" style="71" customWidth="1"/>
    <col min="781" max="781" width="1.7109375" style="71" customWidth="1"/>
    <col min="782" max="782" width="2.28515625" style="71" customWidth="1"/>
    <col min="783" max="783" width="3" style="71" customWidth="1"/>
    <col min="784" max="784" width="7.42578125" style="71" customWidth="1"/>
    <col min="785" max="1024" width="6.85546875" style="71" customWidth="1"/>
    <col min="1025" max="1025" width="3.7109375" style="71" customWidth="1"/>
    <col min="1026" max="1026" width="4.85546875" style="71" customWidth="1"/>
    <col min="1027" max="1027" width="9.42578125" style="71" customWidth="1"/>
    <col min="1028" max="1028" width="8" style="71" customWidth="1"/>
    <col min="1029" max="1029" width="9.140625" style="71" customWidth="1"/>
    <col min="1030" max="1031" width="13.42578125" style="71" customWidth="1"/>
    <col min="1032" max="1032" width="6" style="71" customWidth="1"/>
    <col min="1033" max="1033" width="7.42578125" style="71" customWidth="1"/>
    <col min="1034" max="1034" width="2" style="71" customWidth="1"/>
    <col min="1035" max="1035" width="5" style="71" customWidth="1"/>
    <col min="1036" max="1036" width="1.28515625" style="71" customWidth="1"/>
    <col min="1037" max="1037" width="1.7109375" style="71" customWidth="1"/>
    <col min="1038" max="1038" width="2.28515625" style="71" customWidth="1"/>
    <col min="1039" max="1039" width="3" style="71" customWidth="1"/>
    <col min="1040" max="1040" width="7.42578125" style="71" customWidth="1"/>
    <col min="1041" max="1280" width="6.85546875" style="71" customWidth="1"/>
    <col min="1281" max="1281" width="3.7109375" style="71" customWidth="1"/>
    <col min="1282" max="1282" width="4.85546875" style="71" customWidth="1"/>
    <col min="1283" max="1283" width="9.42578125" style="71" customWidth="1"/>
    <col min="1284" max="1284" width="8" style="71" customWidth="1"/>
    <col min="1285" max="1285" width="9.140625" style="71" customWidth="1"/>
    <col min="1286" max="1287" width="13.42578125" style="71" customWidth="1"/>
    <col min="1288" max="1288" width="6" style="71" customWidth="1"/>
    <col min="1289" max="1289" width="7.42578125" style="71" customWidth="1"/>
    <col min="1290" max="1290" width="2" style="71" customWidth="1"/>
    <col min="1291" max="1291" width="5" style="71" customWidth="1"/>
    <col min="1292" max="1292" width="1.28515625" style="71" customWidth="1"/>
    <col min="1293" max="1293" width="1.7109375" style="71" customWidth="1"/>
    <col min="1294" max="1294" width="2.28515625" style="71" customWidth="1"/>
    <col min="1295" max="1295" width="3" style="71" customWidth="1"/>
    <col min="1296" max="1296" width="7.42578125" style="71" customWidth="1"/>
    <col min="1297" max="1536" width="6.85546875" style="71" customWidth="1"/>
    <col min="1537" max="1537" width="3.7109375" style="71" customWidth="1"/>
    <col min="1538" max="1538" width="4.85546875" style="71" customWidth="1"/>
    <col min="1539" max="1539" width="9.42578125" style="71" customWidth="1"/>
    <col min="1540" max="1540" width="8" style="71" customWidth="1"/>
    <col min="1541" max="1541" width="9.140625" style="71" customWidth="1"/>
    <col min="1542" max="1543" width="13.42578125" style="71" customWidth="1"/>
    <col min="1544" max="1544" width="6" style="71" customWidth="1"/>
    <col min="1545" max="1545" width="7.42578125" style="71" customWidth="1"/>
    <col min="1546" max="1546" width="2" style="71" customWidth="1"/>
    <col min="1547" max="1547" width="5" style="71" customWidth="1"/>
    <col min="1548" max="1548" width="1.28515625" style="71" customWidth="1"/>
    <col min="1549" max="1549" width="1.7109375" style="71" customWidth="1"/>
    <col min="1550" max="1550" width="2.28515625" style="71" customWidth="1"/>
    <col min="1551" max="1551" width="3" style="71" customWidth="1"/>
    <col min="1552" max="1552" width="7.42578125" style="71" customWidth="1"/>
    <col min="1553" max="1792" width="6.85546875" style="71" customWidth="1"/>
    <col min="1793" max="1793" width="3.7109375" style="71" customWidth="1"/>
    <col min="1794" max="1794" width="4.85546875" style="71" customWidth="1"/>
    <col min="1795" max="1795" width="9.42578125" style="71" customWidth="1"/>
    <col min="1796" max="1796" width="8" style="71" customWidth="1"/>
    <col min="1797" max="1797" width="9.140625" style="71" customWidth="1"/>
    <col min="1798" max="1799" width="13.42578125" style="71" customWidth="1"/>
    <col min="1800" max="1800" width="6" style="71" customWidth="1"/>
    <col min="1801" max="1801" width="7.42578125" style="71" customWidth="1"/>
    <col min="1802" max="1802" width="2" style="71" customWidth="1"/>
    <col min="1803" max="1803" width="5" style="71" customWidth="1"/>
    <col min="1804" max="1804" width="1.28515625" style="71" customWidth="1"/>
    <col min="1805" max="1805" width="1.7109375" style="71" customWidth="1"/>
    <col min="1806" max="1806" width="2.28515625" style="71" customWidth="1"/>
    <col min="1807" max="1807" width="3" style="71" customWidth="1"/>
    <col min="1808" max="1808" width="7.42578125" style="71" customWidth="1"/>
    <col min="1809" max="2048" width="6.85546875" style="71" customWidth="1"/>
    <col min="2049" max="2049" width="3.7109375" style="71" customWidth="1"/>
    <col min="2050" max="2050" width="4.85546875" style="71" customWidth="1"/>
    <col min="2051" max="2051" width="9.42578125" style="71" customWidth="1"/>
    <col min="2052" max="2052" width="8" style="71" customWidth="1"/>
    <col min="2053" max="2053" width="9.140625" style="71" customWidth="1"/>
    <col min="2054" max="2055" width="13.42578125" style="71" customWidth="1"/>
    <col min="2056" max="2056" width="6" style="71" customWidth="1"/>
    <col min="2057" max="2057" width="7.42578125" style="71" customWidth="1"/>
    <col min="2058" max="2058" width="2" style="71" customWidth="1"/>
    <col min="2059" max="2059" width="5" style="71" customWidth="1"/>
    <col min="2060" max="2060" width="1.28515625" style="71" customWidth="1"/>
    <col min="2061" max="2061" width="1.7109375" style="71" customWidth="1"/>
    <col min="2062" max="2062" width="2.28515625" style="71" customWidth="1"/>
    <col min="2063" max="2063" width="3" style="71" customWidth="1"/>
    <col min="2064" max="2064" width="7.42578125" style="71" customWidth="1"/>
    <col min="2065" max="2304" width="6.85546875" style="71" customWidth="1"/>
    <col min="2305" max="2305" width="3.7109375" style="71" customWidth="1"/>
    <col min="2306" max="2306" width="4.85546875" style="71" customWidth="1"/>
    <col min="2307" max="2307" width="9.42578125" style="71" customWidth="1"/>
    <col min="2308" max="2308" width="8" style="71" customWidth="1"/>
    <col min="2309" max="2309" width="9.140625" style="71" customWidth="1"/>
    <col min="2310" max="2311" width="13.42578125" style="71" customWidth="1"/>
    <col min="2312" max="2312" width="6" style="71" customWidth="1"/>
    <col min="2313" max="2313" width="7.42578125" style="71" customWidth="1"/>
    <col min="2314" max="2314" width="2" style="71" customWidth="1"/>
    <col min="2315" max="2315" width="5" style="71" customWidth="1"/>
    <col min="2316" max="2316" width="1.28515625" style="71" customWidth="1"/>
    <col min="2317" max="2317" width="1.7109375" style="71" customWidth="1"/>
    <col min="2318" max="2318" width="2.28515625" style="71" customWidth="1"/>
    <col min="2319" max="2319" width="3" style="71" customWidth="1"/>
    <col min="2320" max="2320" width="7.42578125" style="71" customWidth="1"/>
    <col min="2321" max="2560" width="6.85546875" style="71" customWidth="1"/>
    <col min="2561" max="2561" width="3.7109375" style="71" customWidth="1"/>
    <col min="2562" max="2562" width="4.85546875" style="71" customWidth="1"/>
    <col min="2563" max="2563" width="9.42578125" style="71" customWidth="1"/>
    <col min="2564" max="2564" width="8" style="71" customWidth="1"/>
    <col min="2565" max="2565" width="9.140625" style="71" customWidth="1"/>
    <col min="2566" max="2567" width="13.42578125" style="71" customWidth="1"/>
    <col min="2568" max="2568" width="6" style="71" customWidth="1"/>
    <col min="2569" max="2569" width="7.42578125" style="71" customWidth="1"/>
    <col min="2570" max="2570" width="2" style="71" customWidth="1"/>
    <col min="2571" max="2571" width="5" style="71" customWidth="1"/>
    <col min="2572" max="2572" width="1.28515625" style="71" customWidth="1"/>
    <col min="2573" max="2573" width="1.7109375" style="71" customWidth="1"/>
    <col min="2574" max="2574" width="2.28515625" style="71" customWidth="1"/>
    <col min="2575" max="2575" width="3" style="71" customWidth="1"/>
    <col min="2576" max="2576" width="7.42578125" style="71" customWidth="1"/>
    <col min="2577" max="2816" width="6.85546875" style="71" customWidth="1"/>
    <col min="2817" max="2817" width="3.7109375" style="71" customWidth="1"/>
    <col min="2818" max="2818" width="4.85546875" style="71" customWidth="1"/>
    <col min="2819" max="2819" width="9.42578125" style="71" customWidth="1"/>
    <col min="2820" max="2820" width="8" style="71" customWidth="1"/>
    <col min="2821" max="2821" width="9.140625" style="71" customWidth="1"/>
    <col min="2822" max="2823" width="13.42578125" style="71" customWidth="1"/>
    <col min="2824" max="2824" width="6" style="71" customWidth="1"/>
    <col min="2825" max="2825" width="7.42578125" style="71" customWidth="1"/>
    <col min="2826" max="2826" width="2" style="71" customWidth="1"/>
    <col min="2827" max="2827" width="5" style="71" customWidth="1"/>
    <col min="2828" max="2828" width="1.28515625" style="71" customWidth="1"/>
    <col min="2829" max="2829" width="1.7109375" style="71" customWidth="1"/>
    <col min="2830" max="2830" width="2.28515625" style="71" customWidth="1"/>
    <col min="2831" max="2831" width="3" style="71" customWidth="1"/>
    <col min="2832" max="2832" width="7.42578125" style="71" customWidth="1"/>
    <col min="2833" max="3072" width="6.85546875" style="71" customWidth="1"/>
    <col min="3073" max="3073" width="3.7109375" style="71" customWidth="1"/>
    <col min="3074" max="3074" width="4.85546875" style="71" customWidth="1"/>
    <col min="3075" max="3075" width="9.42578125" style="71" customWidth="1"/>
    <col min="3076" max="3076" width="8" style="71" customWidth="1"/>
    <col min="3077" max="3077" width="9.140625" style="71" customWidth="1"/>
    <col min="3078" max="3079" width="13.42578125" style="71" customWidth="1"/>
    <col min="3080" max="3080" width="6" style="71" customWidth="1"/>
    <col min="3081" max="3081" width="7.42578125" style="71" customWidth="1"/>
    <col min="3082" max="3082" width="2" style="71" customWidth="1"/>
    <col min="3083" max="3083" width="5" style="71" customWidth="1"/>
    <col min="3084" max="3084" width="1.28515625" style="71" customWidth="1"/>
    <col min="3085" max="3085" width="1.7109375" style="71" customWidth="1"/>
    <col min="3086" max="3086" width="2.28515625" style="71" customWidth="1"/>
    <col min="3087" max="3087" width="3" style="71" customWidth="1"/>
    <col min="3088" max="3088" width="7.42578125" style="71" customWidth="1"/>
    <col min="3089" max="3328" width="6.85546875" style="71" customWidth="1"/>
    <col min="3329" max="3329" width="3.7109375" style="71" customWidth="1"/>
    <col min="3330" max="3330" width="4.85546875" style="71" customWidth="1"/>
    <col min="3331" max="3331" width="9.42578125" style="71" customWidth="1"/>
    <col min="3332" max="3332" width="8" style="71" customWidth="1"/>
    <col min="3333" max="3333" width="9.140625" style="71" customWidth="1"/>
    <col min="3334" max="3335" width="13.42578125" style="71" customWidth="1"/>
    <col min="3336" max="3336" width="6" style="71" customWidth="1"/>
    <col min="3337" max="3337" width="7.42578125" style="71" customWidth="1"/>
    <col min="3338" max="3338" width="2" style="71" customWidth="1"/>
    <col min="3339" max="3339" width="5" style="71" customWidth="1"/>
    <col min="3340" max="3340" width="1.28515625" style="71" customWidth="1"/>
    <col min="3341" max="3341" width="1.7109375" style="71" customWidth="1"/>
    <col min="3342" max="3342" width="2.28515625" style="71" customWidth="1"/>
    <col min="3343" max="3343" width="3" style="71" customWidth="1"/>
    <col min="3344" max="3344" width="7.42578125" style="71" customWidth="1"/>
    <col min="3345" max="3584" width="6.85546875" style="71" customWidth="1"/>
    <col min="3585" max="3585" width="3.7109375" style="71" customWidth="1"/>
    <col min="3586" max="3586" width="4.85546875" style="71" customWidth="1"/>
    <col min="3587" max="3587" width="9.42578125" style="71" customWidth="1"/>
    <col min="3588" max="3588" width="8" style="71" customWidth="1"/>
    <col min="3589" max="3589" width="9.140625" style="71" customWidth="1"/>
    <col min="3590" max="3591" width="13.42578125" style="71" customWidth="1"/>
    <col min="3592" max="3592" width="6" style="71" customWidth="1"/>
    <col min="3593" max="3593" width="7.42578125" style="71" customWidth="1"/>
    <col min="3594" max="3594" width="2" style="71" customWidth="1"/>
    <col min="3595" max="3595" width="5" style="71" customWidth="1"/>
    <col min="3596" max="3596" width="1.28515625" style="71" customWidth="1"/>
    <col min="3597" max="3597" width="1.7109375" style="71" customWidth="1"/>
    <col min="3598" max="3598" width="2.28515625" style="71" customWidth="1"/>
    <col min="3599" max="3599" width="3" style="71" customWidth="1"/>
    <col min="3600" max="3600" width="7.42578125" style="71" customWidth="1"/>
    <col min="3601" max="3840" width="6.85546875" style="71" customWidth="1"/>
    <col min="3841" max="3841" width="3.7109375" style="71" customWidth="1"/>
    <col min="3842" max="3842" width="4.85546875" style="71" customWidth="1"/>
    <col min="3843" max="3843" width="9.42578125" style="71" customWidth="1"/>
    <col min="3844" max="3844" width="8" style="71" customWidth="1"/>
    <col min="3845" max="3845" width="9.140625" style="71" customWidth="1"/>
    <col min="3846" max="3847" width="13.42578125" style="71" customWidth="1"/>
    <col min="3848" max="3848" width="6" style="71" customWidth="1"/>
    <col min="3849" max="3849" width="7.42578125" style="71" customWidth="1"/>
    <col min="3850" max="3850" width="2" style="71" customWidth="1"/>
    <col min="3851" max="3851" width="5" style="71" customWidth="1"/>
    <col min="3852" max="3852" width="1.28515625" style="71" customWidth="1"/>
    <col min="3853" max="3853" width="1.7109375" style="71" customWidth="1"/>
    <col min="3854" max="3854" width="2.28515625" style="71" customWidth="1"/>
    <col min="3855" max="3855" width="3" style="71" customWidth="1"/>
    <col min="3856" max="3856" width="7.42578125" style="71" customWidth="1"/>
    <col min="3857" max="4096" width="6.85546875" style="71" customWidth="1"/>
    <col min="4097" max="4097" width="3.7109375" style="71" customWidth="1"/>
    <col min="4098" max="4098" width="4.85546875" style="71" customWidth="1"/>
    <col min="4099" max="4099" width="9.42578125" style="71" customWidth="1"/>
    <col min="4100" max="4100" width="8" style="71" customWidth="1"/>
    <col min="4101" max="4101" width="9.140625" style="71" customWidth="1"/>
    <col min="4102" max="4103" width="13.42578125" style="71" customWidth="1"/>
    <col min="4104" max="4104" width="6" style="71" customWidth="1"/>
    <col min="4105" max="4105" width="7.42578125" style="71" customWidth="1"/>
    <col min="4106" max="4106" width="2" style="71" customWidth="1"/>
    <col min="4107" max="4107" width="5" style="71" customWidth="1"/>
    <col min="4108" max="4108" width="1.28515625" style="71" customWidth="1"/>
    <col min="4109" max="4109" width="1.7109375" style="71" customWidth="1"/>
    <col min="4110" max="4110" width="2.28515625" style="71" customWidth="1"/>
    <col min="4111" max="4111" width="3" style="71" customWidth="1"/>
    <col min="4112" max="4112" width="7.42578125" style="71" customWidth="1"/>
    <col min="4113" max="4352" width="6.85546875" style="71" customWidth="1"/>
    <col min="4353" max="4353" width="3.7109375" style="71" customWidth="1"/>
    <col min="4354" max="4354" width="4.85546875" style="71" customWidth="1"/>
    <col min="4355" max="4355" width="9.42578125" style="71" customWidth="1"/>
    <col min="4356" max="4356" width="8" style="71" customWidth="1"/>
    <col min="4357" max="4357" width="9.140625" style="71" customWidth="1"/>
    <col min="4358" max="4359" width="13.42578125" style="71" customWidth="1"/>
    <col min="4360" max="4360" width="6" style="71" customWidth="1"/>
    <col min="4361" max="4361" width="7.42578125" style="71" customWidth="1"/>
    <col min="4362" max="4362" width="2" style="71" customWidth="1"/>
    <col min="4363" max="4363" width="5" style="71" customWidth="1"/>
    <col min="4364" max="4364" width="1.28515625" style="71" customWidth="1"/>
    <col min="4365" max="4365" width="1.7109375" style="71" customWidth="1"/>
    <col min="4366" max="4366" width="2.28515625" style="71" customWidth="1"/>
    <col min="4367" max="4367" width="3" style="71" customWidth="1"/>
    <col min="4368" max="4368" width="7.42578125" style="71" customWidth="1"/>
    <col min="4369" max="4608" width="6.85546875" style="71" customWidth="1"/>
    <col min="4609" max="4609" width="3.7109375" style="71" customWidth="1"/>
    <col min="4610" max="4610" width="4.85546875" style="71" customWidth="1"/>
    <col min="4611" max="4611" width="9.42578125" style="71" customWidth="1"/>
    <col min="4612" max="4612" width="8" style="71" customWidth="1"/>
    <col min="4613" max="4613" width="9.140625" style="71" customWidth="1"/>
    <col min="4614" max="4615" width="13.42578125" style="71" customWidth="1"/>
    <col min="4616" max="4616" width="6" style="71" customWidth="1"/>
    <col min="4617" max="4617" width="7.42578125" style="71" customWidth="1"/>
    <col min="4618" max="4618" width="2" style="71" customWidth="1"/>
    <col min="4619" max="4619" width="5" style="71" customWidth="1"/>
    <col min="4620" max="4620" width="1.28515625" style="71" customWidth="1"/>
    <col min="4621" max="4621" width="1.7109375" style="71" customWidth="1"/>
    <col min="4622" max="4622" width="2.28515625" style="71" customWidth="1"/>
    <col min="4623" max="4623" width="3" style="71" customWidth="1"/>
    <col min="4624" max="4624" width="7.42578125" style="71" customWidth="1"/>
    <col min="4625" max="4864" width="6.85546875" style="71" customWidth="1"/>
    <col min="4865" max="4865" width="3.7109375" style="71" customWidth="1"/>
    <col min="4866" max="4866" width="4.85546875" style="71" customWidth="1"/>
    <col min="4867" max="4867" width="9.42578125" style="71" customWidth="1"/>
    <col min="4868" max="4868" width="8" style="71" customWidth="1"/>
    <col min="4869" max="4869" width="9.140625" style="71" customWidth="1"/>
    <col min="4870" max="4871" width="13.42578125" style="71" customWidth="1"/>
    <col min="4872" max="4872" width="6" style="71" customWidth="1"/>
    <col min="4873" max="4873" width="7.42578125" style="71" customWidth="1"/>
    <col min="4874" max="4874" width="2" style="71" customWidth="1"/>
    <col min="4875" max="4875" width="5" style="71" customWidth="1"/>
    <col min="4876" max="4876" width="1.28515625" style="71" customWidth="1"/>
    <col min="4877" max="4877" width="1.7109375" style="71" customWidth="1"/>
    <col min="4878" max="4878" width="2.28515625" style="71" customWidth="1"/>
    <col min="4879" max="4879" width="3" style="71" customWidth="1"/>
    <col min="4880" max="4880" width="7.42578125" style="71" customWidth="1"/>
    <col min="4881" max="5120" width="6.85546875" style="71" customWidth="1"/>
    <col min="5121" max="5121" width="3.7109375" style="71" customWidth="1"/>
    <col min="5122" max="5122" width="4.85546875" style="71" customWidth="1"/>
    <col min="5123" max="5123" width="9.42578125" style="71" customWidth="1"/>
    <col min="5124" max="5124" width="8" style="71" customWidth="1"/>
    <col min="5125" max="5125" width="9.140625" style="71" customWidth="1"/>
    <col min="5126" max="5127" width="13.42578125" style="71" customWidth="1"/>
    <col min="5128" max="5128" width="6" style="71" customWidth="1"/>
    <col min="5129" max="5129" width="7.42578125" style="71" customWidth="1"/>
    <col min="5130" max="5130" width="2" style="71" customWidth="1"/>
    <col min="5131" max="5131" width="5" style="71" customWidth="1"/>
    <col min="5132" max="5132" width="1.28515625" style="71" customWidth="1"/>
    <col min="5133" max="5133" width="1.7109375" style="71" customWidth="1"/>
    <col min="5134" max="5134" width="2.28515625" style="71" customWidth="1"/>
    <col min="5135" max="5135" width="3" style="71" customWidth="1"/>
    <col min="5136" max="5136" width="7.42578125" style="71" customWidth="1"/>
    <col min="5137" max="5376" width="6.85546875" style="71" customWidth="1"/>
    <col min="5377" max="5377" width="3.7109375" style="71" customWidth="1"/>
    <col min="5378" max="5378" width="4.85546875" style="71" customWidth="1"/>
    <col min="5379" max="5379" width="9.42578125" style="71" customWidth="1"/>
    <col min="5380" max="5380" width="8" style="71" customWidth="1"/>
    <col min="5381" max="5381" width="9.140625" style="71" customWidth="1"/>
    <col min="5382" max="5383" width="13.42578125" style="71" customWidth="1"/>
    <col min="5384" max="5384" width="6" style="71" customWidth="1"/>
    <col min="5385" max="5385" width="7.42578125" style="71" customWidth="1"/>
    <col min="5386" max="5386" width="2" style="71" customWidth="1"/>
    <col min="5387" max="5387" width="5" style="71" customWidth="1"/>
    <col min="5388" max="5388" width="1.28515625" style="71" customWidth="1"/>
    <col min="5389" max="5389" width="1.7109375" style="71" customWidth="1"/>
    <col min="5390" max="5390" width="2.28515625" style="71" customWidth="1"/>
    <col min="5391" max="5391" width="3" style="71" customWidth="1"/>
    <col min="5392" max="5392" width="7.42578125" style="71" customWidth="1"/>
    <col min="5393" max="5632" width="6.85546875" style="71" customWidth="1"/>
    <col min="5633" max="5633" width="3.7109375" style="71" customWidth="1"/>
    <col min="5634" max="5634" width="4.85546875" style="71" customWidth="1"/>
    <col min="5635" max="5635" width="9.42578125" style="71" customWidth="1"/>
    <col min="5636" max="5636" width="8" style="71" customWidth="1"/>
    <col min="5637" max="5637" width="9.140625" style="71" customWidth="1"/>
    <col min="5638" max="5639" width="13.42578125" style="71" customWidth="1"/>
    <col min="5640" max="5640" width="6" style="71" customWidth="1"/>
    <col min="5641" max="5641" width="7.42578125" style="71" customWidth="1"/>
    <col min="5642" max="5642" width="2" style="71" customWidth="1"/>
    <col min="5643" max="5643" width="5" style="71" customWidth="1"/>
    <col min="5644" max="5644" width="1.28515625" style="71" customWidth="1"/>
    <col min="5645" max="5645" width="1.7109375" style="71" customWidth="1"/>
    <col min="5646" max="5646" width="2.28515625" style="71" customWidth="1"/>
    <col min="5647" max="5647" width="3" style="71" customWidth="1"/>
    <col min="5648" max="5648" width="7.42578125" style="71" customWidth="1"/>
    <col min="5649" max="5888" width="6.85546875" style="71" customWidth="1"/>
    <col min="5889" max="5889" width="3.7109375" style="71" customWidth="1"/>
    <col min="5890" max="5890" width="4.85546875" style="71" customWidth="1"/>
    <col min="5891" max="5891" width="9.42578125" style="71" customWidth="1"/>
    <col min="5892" max="5892" width="8" style="71" customWidth="1"/>
    <col min="5893" max="5893" width="9.140625" style="71" customWidth="1"/>
    <col min="5894" max="5895" width="13.42578125" style="71" customWidth="1"/>
    <col min="5896" max="5896" width="6" style="71" customWidth="1"/>
    <col min="5897" max="5897" width="7.42578125" style="71" customWidth="1"/>
    <col min="5898" max="5898" width="2" style="71" customWidth="1"/>
    <col min="5899" max="5899" width="5" style="71" customWidth="1"/>
    <col min="5900" max="5900" width="1.28515625" style="71" customWidth="1"/>
    <col min="5901" max="5901" width="1.7109375" style="71" customWidth="1"/>
    <col min="5902" max="5902" width="2.28515625" style="71" customWidth="1"/>
    <col min="5903" max="5903" width="3" style="71" customWidth="1"/>
    <col min="5904" max="5904" width="7.42578125" style="71" customWidth="1"/>
    <col min="5905" max="6144" width="6.85546875" style="71" customWidth="1"/>
    <col min="6145" max="6145" width="3.7109375" style="71" customWidth="1"/>
    <col min="6146" max="6146" width="4.85546875" style="71" customWidth="1"/>
    <col min="6147" max="6147" width="9.42578125" style="71" customWidth="1"/>
    <col min="6148" max="6148" width="8" style="71" customWidth="1"/>
    <col min="6149" max="6149" width="9.140625" style="71" customWidth="1"/>
    <col min="6150" max="6151" width="13.42578125" style="71" customWidth="1"/>
    <col min="6152" max="6152" width="6" style="71" customWidth="1"/>
    <col min="6153" max="6153" width="7.42578125" style="71" customWidth="1"/>
    <col min="6154" max="6154" width="2" style="71" customWidth="1"/>
    <col min="6155" max="6155" width="5" style="71" customWidth="1"/>
    <col min="6156" max="6156" width="1.28515625" style="71" customWidth="1"/>
    <col min="6157" max="6157" width="1.7109375" style="71" customWidth="1"/>
    <col min="6158" max="6158" width="2.28515625" style="71" customWidth="1"/>
    <col min="6159" max="6159" width="3" style="71" customWidth="1"/>
    <col min="6160" max="6160" width="7.42578125" style="71" customWidth="1"/>
    <col min="6161" max="6400" width="6.85546875" style="71" customWidth="1"/>
    <col min="6401" max="6401" width="3.7109375" style="71" customWidth="1"/>
    <col min="6402" max="6402" width="4.85546875" style="71" customWidth="1"/>
    <col min="6403" max="6403" width="9.42578125" style="71" customWidth="1"/>
    <col min="6404" max="6404" width="8" style="71" customWidth="1"/>
    <col min="6405" max="6405" width="9.140625" style="71" customWidth="1"/>
    <col min="6406" max="6407" width="13.42578125" style="71" customWidth="1"/>
    <col min="6408" max="6408" width="6" style="71" customWidth="1"/>
    <col min="6409" max="6409" width="7.42578125" style="71" customWidth="1"/>
    <col min="6410" max="6410" width="2" style="71" customWidth="1"/>
    <col min="6411" max="6411" width="5" style="71" customWidth="1"/>
    <col min="6412" max="6412" width="1.28515625" style="71" customWidth="1"/>
    <col min="6413" max="6413" width="1.7109375" style="71" customWidth="1"/>
    <col min="6414" max="6414" width="2.28515625" style="71" customWidth="1"/>
    <col min="6415" max="6415" width="3" style="71" customWidth="1"/>
    <col min="6416" max="6416" width="7.42578125" style="71" customWidth="1"/>
    <col min="6417" max="6656" width="6.85546875" style="71" customWidth="1"/>
    <col min="6657" max="6657" width="3.7109375" style="71" customWidth="1"/>
    <col min="6658" max="6658" width="4.85546875" style="71" customWidth="1"/>
    <col min="6659" max="6659" width="9.42578125" style="71" customWidth="1"/>
    <col min="6660" max="6660" width="8" style="71" customWidth="1"/>
    <col min="6661" max="6661" width="9.140625" style="71" customWidth="1"/>
    <col min="6662" max="6663" width="13.42578125" style="71" customWidth="1"/>
    <col min="6664" max="6664" width="6" style="71" customWidth="1"/>
    <col min="6665" max="6665" width="7.42578125" style="71" customWidth="1"/>
    <col min="6666" max="6666" width="2" style="71" customWidth="1"/>
    <col min="6667" max="6667" width="5" style="71" customWidth="1"/>
    <col min="6668" max="6668" width="1.28515625" style="71" customWidth="1"/>
    <col min="6669" max="6669" width="1.7109375" style="71" customWidth="1"/>
    <col min="6670" max="6670" width="2.28515625" style="71" customWidth="1"/>
    <col min="6671" max="6671" width="3" style="71" customWidth="1"/>
    <col min="6672" max="6672" width="7.42578125" style="71" customWidth="1"/>
    <col min="6673" max="6912" width="6.85546875" style="71" customWidth="1"/>
    <col min="6913" max="6913" width="3.7109375" style="71" customWidth="1"/>
    <col min="6914" max="6914" width="4.85546875" style="71" customWidth="1"/>
    <col min="6915" max="6915" width="9.42578125" style="71" customWidth="1"/>
    <col min="6916" max="6916" width="8" style="71" customWidth="1"/>
    <col min="6917" max="6917" width="9.140625" style="71" customWidth="1"/>
    <col min="6918" max="6919" width="13.42578125" style="71" customWidth="1"/>
    <col min="6920" max="6920" width="6" style="71" customWidth="1"/>
    <col min="6921" max="6921" width="7.42578125" style="71" customWidth="1"/>
    <col min="6922" max="6922" width="2" style="71" customWidth="1"/>
    <col min="6923" max="6923" width="5" style="71" customWidth="1"/>
    <col min="6924" max="6924" width="1.28515625" style="71" customWidth="1"/>
    <col min="6925" max="6925" width="1.7109375" style="71" customWidth="1"/>
    <col min="6926" max="6926" width="2.28515625" style="71" customWidth="1"/>
    <col min="6927" max="6927" width="3" style="71" customWidth="1"/>
    <col min="6928" max="6928" width="7.42578125" style="71" customWidth="1"/>
    <col min="6929" max="7168" width="6.85546875" style="71" customWidth="1"/>
    <col min="7169" max="7169" width="3.7109375" style="71" customWidth="1"/>
    <col min="7170" max="7170" width="4.85546875" style="71" customWidth="1"/>
    <col min="7171" max="7171" width="9.42578125" style="71" customWidth="1"/>
    <col min="7172" max="7172" width="8" style="71" customWidth="1"/>
    <col min="7173" max="7173" width="9.140625" style="71" customWidth="1"/>
    <col min="7174" max="7175" width="13.42578125" style="71" customWidth="1"/>
    <col min="7176" max="7176" width="6" style="71" customWidth="1"/>
    <col min="7177" max="7177" width="7.42578125" style="71" customWidth="1"/>
    <col min="7178" max="7178" width="2" style="71" customWidth="1"/>
    <col min="7179" max="7179" width="5" style="71" customWidth="1"/>
    <col min="7180" max="7180" width="1.28515625" style="71" customWidth="1"/>
    <col min="7181" max="7181" width="1.7109375" style="71" customWidth="1"/>
    <col min="7182" max="7182" width="2.28515625" style="71" customWidth="1"/>
    <col min="7183" max="7183" width="3" style="71" customWidth="1"/>
    <col min="7184" max="7184" width="7.42578125" style="71" customWidth="1"/>
    <col min="7185" max="7424" width="6.85546875" style="71" customWidth="1"/>
    <col min="7425" max="7425" width="3.7109375" style="71" customWidth="1"/>
    <col min="7426" max="7426" width="4.85546875" style="71" customWidth="1"/>
    <col min="7427" max="7427" width="9.42578125" style="71" customWidth="1"/>
    <col min="7428" max="7428" width="8" style="71" customWidth="1"/>
    <col min="7429" max="7429" width="9.140625" style="71" customWidth="1"/>
    <col min="7430" max="7431" width="13.42578125" style="71" customWidth="1"/>
    <col min="7432" max="7432" width="6" style="71" customWidth="1"/>
    <col min="7433" max="7433" width="7.42578125" style="71" customWidth="1"/>
    <col min="7434" max="7434" width="2" style="71" customWidth="1"/>
    <col min="7435" max="7435" width="5" style="71" customWidth="1"/>
    <col min="7436" max="7436" width="1.28515625" style="71" customWidth="1"/>
    <col min="7437" max="7437" width="1.7109375" style="71" customWidth="1"/>
    <col min="7438" max="7438" width="2.28515625" style="71" customWidth="1"/>
    <col min="7439" max="7439" width="3" style="71" customWidth="1"/>
    <col min="7440" max="7440" width="7.42578125" style="71" customWidth="1"/>
    <col min="7441" max="7680" width="6.85546875" style="71" customWidth="1"/>
    <col min="7681" max="7681" width="3.7109375" style="71" customWidth="1"/>
    <col min="7682" max="7682" width="4.85546875" style="71" customWidth="1"/>
    <col min="7683" max="7683" width="9.42578125" style="71" customWidth="1"/>
    <col min="7684" max="7684" width="8" style="71" customWidth="1"/>
    <col min="7685" max="7685" width="9.140625" style="71" customWidth="1"/>
    <col min="7686" max="7687" width="13.42578125" style="71" customWidth="1"/>
    <col min="7688" max="7688" width="6" style="71" customWidth="1"/>
    <col min="7689" max="7689" width="7.42578125" style="71" customWidth="1"/>
    <col min="7690" max="7690" width="2" style="71" customWidth="1"/>
    <col min="7691" max="7691" width="5" style="71" customWidth="1"/>
    <col min="7692" max="7692" width="1.28515625" style="71" customWidth="1"/>
    <col min="7693" max="7693" width="1.7109375" style="71" customWidth="1"/>
    <col min="7694" max="7694" width="2.28515625" style="71" customWidth="1"/>
    <col min="7695" max="7695" width="3" style="71" customWidth="1"/>
    <col min="7696" max="7696" width="7.42578125" style="71" customWidth="1"/>
    <col min="7697" max="7936" width="6.85546875" style="71" customWidth="1"/>
    <col min="7937" max="7937" width="3.7109375" style="71" customWidth="1"/>
    <col min="7938" max="7938" width="4.85546875" style="71" customWidth="1"/>
    <col min="7939" max="7939" width="9.42578125" style="71" customWidth="1"/>
    <col min="7940" max="7940" width="8" style="71" customWidth="1"/>
    <col min="7941" max="7941" width="9.140625" style="71" customWidth="1"/>
    <col min="7942" max="7943" width="13.42578125" style="71" customWidth="1"/>
    <col min="7944" max="7944" width="6" style="71" customWidth="1"/>
    <col min="7945" max="7945" width="7.42578125" style="71" customWidth="1"/>
    <col min="7946" max="7946" width="2" style="71" customWidth="1"/>
    <col min="7947" max="7947" width="5" style="71" customWidth="1"/>
    <col min="7948" max="7948" width="1.28515625" style="71" customWidth="1"/>
    <col min="7949" max="7949" width="1.7109375" style="71" customWidth="1"/>
    <col min="7950" max="7950" width="2.28515625" style="71" customWidth="1"/>
    <col min="7951" max="7951" width="3" style="71" customWidth="1"/>
    <col min="7952" max="7952" width="7.42578125" style="71" customWidth="1"/>
    <col min="7953" max="8192" width="6.85546875" style="71" customWidth="1"/>
    <col min="8193" max="8193" width="3.7109375" style="71" customWidth="1"/>
    <col min="8194" max="8194" width="4.85546875" style="71" customWidth="1"/>
    <col min="8195" max="8195" width="9.42578125" style="71" customWidth="1"/>
    <col min="8196" max="8196" width="8" style="71" customWidth="1"/>
    <col min="8197" max="8197" width="9.140625" style="71" customWidth="1"/>
    <col min="8198" max="8199" width="13.42578125" style="71" customWidth="1"/>
    <col min="8200" max="8200" width="6" style="71" customWidth="1"/>
    <col min="8201" max="8201" width="7.42578125" style="71" customWidth="1"/>
    <col min="8202" max="8202" width="2" style="71" customWidth="1"/>
    <col min="8203" max="8203" width="5" style="71" customWidth="1"/>
    <col min="8204" max="8204" width="1.28515625" style="71" customWidth="1"/>
    <col min="8205" max="8205" width="1.7109375" style="71" customWidth="1"/>
    <col min="8206" max="8206" width="2.28515625" style="71" customWidth="1"/>
    <col min="8207" max="8207" width="3" style="71" customWidth="1"/>
    <col min="8208" max="8208" width="7.42578125" style="71" customWidth="1"/>
    <col min="8209" max="8448" width="6.85546875" style="71" customWidth="1"/>
    <col min="8449" max="8449" width="3.7109375" style="71" customWidth="1"/>
    <col min="8450" max="8450" width="4.85546875" style="71" customWidth="1"/>
    <col min="8451" max="8451" width="9.42578125" style="71" customWidth="1"/>
    <col min="8452" max="8452" width="8" style="71" customWidth="1"/>
    <col min="8453" max="8453" width="9.140625" style="71" customWidth="1"/>
    <col min="8454" max="8455" width="13.42578125" style="71" customWidth="1"/>
    <col min="8456" max="8456" width="6" style="71" customWidth="1"/>
    <col min="8457" max="8457" width="7.42578125" style="71" customWidth="1"/>
    <col min="8458" max="8458" width="2" style="71" customWidth="1"/>
    <col min="8459" max="8459" width="5" style="71" customWidth="1"/>
    <col min="8460" max="8460" width="1.28515625" style="71" customWidth="1"/>
    <col min="8461" max="8461" width="1.7109375" style="71" customWidth="1"/>
    <col min="8462" max="8462" width="2.28515625" style="71" customWidth="1"/>
    <col min="8463" max="8463" width="3" style="71" customWidth="1"/>
    <col min="8464" max="8464" width="7.42578125" style="71" customWidth="1"/>
    <col min="8465" max="8704" width="6.85546875" style="71" customWidth="1"/>
    <col min="8705" max="8705" width="3.7109375" style="71" customWidth="1"/>
    <col min="8706" max="8706" width="4.85546875" style="71" customWidth="1"/>
    <col min="8707" max="8707" width="9.42578125" style="71" customWidth="1"/>
    <col min="8708" max="8708" width="8" style="71" customWidth="1"/>
    <col min="8709" max="8709" width="9.140625" style="71" customWidth="1"/>
    <col min="8710" max="8711" width="13.42578125" style="71" customWidth="1"/>
    <col min="8712" max="8712" width="6" style="71" customWidth="1"/>
    <col min="8713" max="8713" width="7.42578125" style="71" customWidth="1"/>
    <col min="8714" max="8714" width="2" style="71" customWidth="1"/>
    <col min="8715" max="8715" width="5" style="71" customWidth="1"/>
    <col min="8716" max="8716" width="1.28515625" style="71" customWidth="1"/>
    <col min="8717" max="8717" width="1.7109375" style="71" customWidth="1"/>
    <col min="8718" max="8718" width="2.28515625" style="71" customWidth="1"/>
    <col min="8719" max="8719" width="3" style="71" customWidth="1"/>
    <col min="8720" max="8720" width="7.42578125" style="71" customWidth="1"/>
    <col min="8721" max="8960" width="6.85546875" style="71" customWidth="1"/>
    <col min="8961" max="8961" width="3.7109375" style="71" customWidth="1"/>
    <col min="8962" max="8962" width="4.85546875" style="71" customWidth="1"/>
    <col min="8963" max="8963" width="9.42578125" style="71" customWidth="1"/>
    <col min="8964" max="8964" width="8" style="71" customWidth="1"/>
    <col min="8965" max="8965" width="9.140625" style="71" customWidth="1"/>
    <col min="8966" max="8967" width="13.42578125" style="71" customWidth="1"/>
    <col min="8968" max="8968" width="6" style="71" customWidth="1"/>
    <col min="8969" max="8969" width="7.42578125" style="71" customWidth="1"/>
    <col min="8970" max="8970" width="2" style="71" customWidth="1"/>
    <col min="8971" max="8971" width="5" style="71" customWidth="1"/>
    <col min="8972" max="8972" width="1.28515625" style="71" customWidth="1"/>
    <col min="8973" max="8973" width="1.7109375" style="71" customWidth="1"/>
    <col min="8974" max="8974" width="2.28515625" style="71" customWidth="1"/>
    <col min="8975" max="8975" width="3" style="71" customWidth="1"/>
    <col min="8976" max="8976" width="7.42578125" style="71" customWidth="1"/>
    <col min="8977" max="9216" width="6.85546875" style="71" customWidth="1"/>
    <col min="9217" max="9217" width="3.7109375" style="71" customWidth="1"/>
    <col min="9218" max="9218" width="4.85546875" style="71" customWidth="1"/>
    <col min="9219" max="9219" width="9.42578125" style="71" customWidth="1"/>
    <col min="9220" max="9220" width="8" style="71" customWidth="1"/>
    <col min="9221" max="9221" width="9.140625" style="71" customWidth="1"/>
    <col min="9222" max="9223" width="13.42578125" style="71" customWidth="1"/>
    <col min="9224" max="9224" width="6" style="71" customWidth="1"/>
    <col min="9225" max="9225" width="7.42578125" style="71" customWidth="1"/>
    <col min="9226" max="9226" width="2" style="71" customWidth="1"/>
    <col min="9227" max="9227" width="5" style="71" customWidth="1"/>
    <col min="9228" max="9228" width="1.28515625" style="71" customWidth="1"/>
    <col min="9229" max="9229" width="1.7109375" style="71" customWidth="1"/>
    <col min="9230" max="9230" width="2.28515625" style="71" customWidth="1"/>
    <col min="9231" max="9231" width="3" style="71" customWidth="1"/>
    <col min="9232" max="9232" width="7.42578125" style="71" customWidth="1"/>
    <col min="9233" max="9472" width="6.85546875" style="71" customWidth="1"/>
    <col min="9473" max="9473" width="3.7109375" style="71" customWidth="1"/>
    <col min="9474" max="9474" width="4.85546875" style="71" customWidth="1"/>
    <col min="9475" max="9475" width="9.42578125" style="71" customWidth="1"/>
    <col min="9476" max="9476" width="8" style="71" customWidth="1"/>
    <col min="9477" max="9477" width="9.140625" style="71" customWidth="1"/>
    <col min="9478" max="9479" width="13.42578125" style="71" customWidth="1"/>
    <col min="9480" max="9480" width="6" style="71" customWidth="1"/>
    <col min="9481" max="9481" width="7.42578125" style="71" customWidth="1"/>
    <col min="9482" max="9482" width="2" style="71" customWidth="1"/>
    <col min="9483" max="9483" width="5" style="71" customWidth="1"/>
    <col min="9484" max="9484" width="1.28515625" style="71" customWidth="1"/>
    <col min="9485" max="9485" width="1.7109375" style="71" customWidth="1"/>
    <col min="9486" max="9486" width="2.28515625" style="71" customWidth="1"/>
    <col min="9487" max="9487" width="3" style="71" customWidth="1"/>
    <col min="9488" max="9488" width="7.42578125" style="71" customWidth="1"/>
    <col min="9489" max="9728" width="6.85546875" style="71" customWidth="1"/>
    <col min="9729" max="9729" width="3.7109375" style="71" customWidth="1"/>
    <col min="9730" max="9730" width="4.85546875" style="71" customWidth="1"/>
    <col min="9731" max="9731" width="9.42578125" style="71" customWidth="1"/>
    <col min="9732" max="9732" width="8" style="71" customWidth="1"/>
    <col min="9733" max="9733" width="9.140625" style="71" customWidth="1"/>
    <col min="9734" max="9735" width="13.42578125" style="71" customWidth="1"/>
    <col min="9736" max="9736" width="6" style="71" customWidth="1"/>
    <col min="9737" max="9737" width="7.42578125" style="71" customWidth="1"/>
    <col min="9738" max="9738" width="2" style="71" customWidth="1"/>
    <col min="9739" max="9739" width="5" style="71" customWidth="1"/>
    <col min="9740" max="9740" width="1.28515625" style="71" customWidth="1"/>
    <col min="9741" max="9741" width="1.7109375" style="71" customWidth="1"/>
    <col min="9742" max="9742" width="2.28515625" style="71" customWidth="1"/>
    <col min="9743" max="9743" width="3" style="71" customWidth="1"/>
    <col min="9744" max="9744" width="7.42578125" style="71" customWidth="1"/>
    <col min="9745" max="9984" width="6.85546875" style="71" customWidth="1"/>
    <col min="9985" max="9985" width="3.7109375" style="71" customWidth="1"/>
    <col min="9986" max="9986" width="4.85546875" style="71" customWidth="1"/>
    <col min="9987" max="9987" width="9.42578125" style="71" customWidth="1"/>
    <col min="9988" max="9988" width="8" style="71" customWidth="1"/>
    <col min="9989" max="9989" width="9.140625" style="71" customWidth="1"/>
    <col min="9990" max="9991" width="13.42578125" style="71" customWidth="1"/>
    <col min="9992" max="9992" width="6" style="71" customWidth="1"/>
    <col min="9993" max="9993" width="7.42578125" style="71" customWidth="1"/>
    <col min="9994" max="9994" width="2" style="71" customWidth="1"/>
    <col min="9995" max="9995" width="5" style="71" customWidth="1"/>
    <col min="9996" max="9996" width="1.28515625" style="71" customWidth="1"/>
    <col min="9997" max="9997" width="1.7109375" style="71" customWidth="1"/>
    <col min="9998" max="9998" width="2.28515625" style="71" customWidth="1"/>
    <col min="9999" max="9999" width="3" style="71" customWidth="1"/>
    <col min="10000" max="10000" width="7.42578125" style="71" customWidth="1"/>
    <col min="10001" max="10240" width="6.85546875" style="71" customWidth="1"/>
    <col min="10241" max="10241" width="3.7109375" style="71" customWidth="1"/>
    <col min="10242" max="10242" width="4.85546875" style="71" customWidth="1"/>
    <col min="10243" max="10243" width="9.42578125" style="71" customWidth="1"/>
    <col min="10244" max="10244" width="8" style="71" customWidth="1"/>
    <col min="10245" max="10245" width="9.140625" style="71" customWidth="1"/>
    <col min="10246" max="10247" width="13.42578125" style="71" customWidth="1"/>
    <col min="10248" max="10248" width="6" style="71" customWidth="1"/>
    <col min="10249" max="10249" width="7.42578125" style="71" customWidth="1"/>
    <col min="10250" max="10250" width="2" style="71" customWidth="1"/>
    <col min="10251" max="10251" width="5" style="71" customWidth="1"/>
    <col min="10252" max="10252" width="1.28515625" style="71" customWidth="1"/>
    <col min="10253" max="10253" width="1.7109375" style="71" customWidth="1"/>
    <col min="10254" max="10254" width="2.28515625" style="71" customWidth="1"/>
    <col min="10255" max="10255" width="3" style="71" customWidth="1"/>
    <col min="10256" max="10256" width="7.42578125" style="71" customWidth="1"/>
    <col min="10257" max="10496" width="6.85546875" style="71" customWidth="1"/>
    <col min="10497" max="10497" width="3.7109375" style="71" customWidth="1"/>
    <col min="10498" max="10498" width="4.85546875" style="71" customWidth="1"/>
    <col min="10499" max="10499" width="9.42578125" style="71" customWidth="1"/>
    <col min="10500" max="10500" width="8" style="71" customWidth="1"/>
    <col min="10501" max="10501" width="9.140625" style="71" customWidth="1"/>
    <col min="10502" max="10503" width="13.42578125" style="71" customWidth="1"/>
    <col min="10504" max="10504" width="6" style="71" customWidth="1"/>
    <col min="10505" max="10505" width="7.42578125" style="71" customWidth="1"/>
    <col min="10506" max="10506" width="2" style="71" customWidth="1"/>
    <col min="10507" max="10507" width="5" style="71" customWidth="1"/>
    <col min="10508" max="10508" width="1.28515625" style="71" customWidth="1"/>
    <col min="10509" max="10509" width="1.7109375" style="71" customWidth="1"/>
    <col min="10510" max="10510" width="2.28515625" style="71" customWidth="1"/>
    <col min="10511" max="10511" width="3" style="71" customWidth="1"/>
    <col min="10512" max="10512" width="7.42578125" style="71" customWidth="1"/>
    <col min="10513" max="10752" width="6.85546875" style="71" customWidth="1"/>
    <col min="10753" max="10753" width="3.7109375" style="71" customWidth="1"/>
    <col min="10754" max="10754" width="4.85546875" style="71" customWidth="1"/>
    <col min="10755" max="10755" width="9.42578125" style="71" customWidth="1"/>
    <col min="10756" max="10756" width="8" style="71" customWidth="1"/>
    <col min="10757" max="10757" width="9.140625" style="71" customWidth="1"/>
    <col min="10758" max="10759" width="13.42578125" style="71" customWidth="1"/>
    <col min="10760" max="10760" width="6" style="71" customWidth="1"/>
    <col min="10761" max="10761" width="7.42578125" style="71" customWidth="1"/>
    <col min="10762" max="10762" width="2" style="71" customWidth="1"/>
    <col min="10763" max="10763" width="5" style="71" customWidth="1"/>
    <col min="10764" max="10764" width="1.28515625" style="71" customWidth="1"/>
    <col min="10765" max="10765" width="1.7109375" style="71" customWidth="1"/>
    <col min="10766" max="10766" width="2.28515625" style="71" customWidth="1"/>
    <col min="10767" max="10767" width="3" style="71" customWidth="1"/>
    <col min="10768" max="10768" width="7.42578125" style="71" customWidth="1"/>
    <col min="10769" max="11008" width="6.85546875" style="71" customWidth="1"/>
    <col min="11009" max="11009" width="3.7109375" style="71" customWidth="1"/>
    <col min="11010" max="11010" width="4.85546875" style="71" customWidth="1"/>
    <col min="11011" max="11011" width="9.42578125" style="71" customWidth="1"/>
    <col min="11012" max="11012" width="8" style="71" customWidth="1"/>
    <col min="11013" max="11013" width="9.140625" style="71" customWidth="1"/>
    <col min="11014" max="11015" width="13.42578125" style="71" customWidth="1"/>
    <col min="11016" max="11016" width="6" style="71" customWidth="1"/>
    <col min="11017" max="11017" width="7.42578125" style="71" customWidth="1"/>
    <col min="11018" max="11018" width="2" style="71" customWidth="1"/>
    <col min="11019" max="11019" width="5" style="71" customWidth="1"/>
    <col min="11020" max="11020" width="1.28515625" style="71" customWidth="1"/>
    <col min="11021" max="11021" width="1.7109375" style="71" customWidth="1"/>
    <col min="11022" max="11022" width="2.28515625" style="71" customWidth="1"/>
    <col min="11023" max="11023" width="3" style="71" customWidth="1"/>
    <col min="11024" max="11024" width="7.42578125" style="71" customWidth="1"/>
    <col min="11025" max="11264" width="6.85546875" style="71" customWidth="1"/>
    <col min="11265" max="11265" width="3.7109375" style="71" customWidth="1"/>
    <col min="11266" max="11266" width="4.85546875" style="71" customWidth="1"/>
    <col min="11267" max="11267" width="9.42578125" style="71" customWidth="1"/>
    <col min="11268" max="11268" width="8" style="71" customWidth="1"/>
    <col min="11269" max="11269" width="9.140625" style="71" customWidth="1"/>
    <col min="11270" max="11271" width="13.42578125" style="71" customWidth="1"/>
    <col min="11272" max="11272" width="6" style="71" customWidth="1"/>
    <col min="11273" max="11273" width="7.42578125" style="71" customWidth="1"/>
    <col min="11274" max="11274" width="2" style="71" customWidth="1"/>
    <col min="11275" max="11275" width="5" style="71" customWidth="1"/>
    <col min="11276" max="11276" width="1.28515625" style="71" customWidth="1"/>
    <col min="11277" max="11277" width="1.7109375" style="71" customWidth="1"/>
    <col min="11278" max="11278" width="2.28515625" style="71" customWidth="1"/>
    <col min="11279" max="11279" width="3" style="71" customWidth="1"/>
    <col min="11280" max="11280" width="7.42578125" style="71" customWidth="1"/>
    <col min="11281" max="11520" width="6.85546875" style="71" customWidth="1"/>
    <col min="11521" max="11521" width="3.7109375" style="71" customWidth="1"/>
    <col min="11522" max="11522" width="4.85546875" style="71" customWidth="1"/>
    <col min="11523" max="11523" width="9.42578125" style="71" customWidth="1"/>
    <col min="11524" max="11524" width="8" style="71" customWidth="1"/>
    <col min="11525" max="11525" width="9.140625" style="71" customWidth="1"/>
    <col min="11526" max="11527" width="13.42578125" style="71" customWidth="1"/>
    <col min="11528" max="11528" width="6" style="71" customWidth="1"/>
    <col min="11529" max="11529" width="7.42578125" style="71" customWidth="1"/>
    <col min="11530" max="11530" width="2" style="71" customWidth="1"/>
    <col min="11531" max="11531" width="5" style="71" customWidth="1"/>
    <col min="11532" max="11532" width="1.28515625" style="71" customWidth="1"/>
    <col min="11533" max="11533" width="1.7109375" style="71" customWidth="1"/>
    <col min="11534" max="11534" width="2.28515625" style="71" customWidth="1"/>
    <col min="11535" max="11535" width="3" style="71" customWidth="1"/>
    <col min="11536" max="11536" width="7.42578125" style="71" customWidth="1"/>
    <col min="11537" max="11776" width="6.85546875" style="71" customWidth="1"/>
    <col min="11777" max="11777" width="3.7109375" style="71" customWidth="1"/>
    <col min="11778" max="11778" width="4.85546875" style="71" customWidth="1"/>
    <col min="11779" max="11779" width="9.42578125" style="71" customWidth="1"/>
    <col min="11780" max="11780" width="8" style="71" customWidth="1"/>
    <col min="11781" max="11781" width="9.140625" style="71" customWidth="1"/>
    <col min="11782" max="11783" width="13.42578125" style="71" customWidth="1"/>
    <col min="11784" max="11784" width="6" style="71" customWidth="1"/>
    <col min="11785" max="11785" width="7.42578125" style="71" customWidth="1"/>
    <col min="11786" max="11786" width="2" style="71" customWidth="1"/>
    <col min="11787" max="11787" width="5" style="71" customWidth="1"/>
    <col min="11788" max="11788" width="1.28515625" style="71" customWidth="1"/>
    <col min="11789" max="11789" width="1.7109375" style="71" customWidth="1"/>
    <col min="11790" max="11790" width="2.28515625" style="71" customWidth="1"/>
    <col min="11791" max="11791" width="3" style="71" customWidth="1"/>
    <col min="11792" max="11792" width="7.42578125" style="71" customWidth="1"/>
    <col min="11793" max="12032" width="6.85546875" style="71" customWidth="1"/>
    <col min="12033" max="12033" width="3.7109375" style="71" customWidth="1"/>
    <col min="12034" max="12034" width="4.85546875" style="71" customWidth="1"/>
    <col min="12035" max="12035" width="9.42578125" style="71" customWidth="1"/>
    <col min="12036" max="12036" width="8" style="71" customWidth="1"/>
    <col min="12037" max="12037" width="9.140625" style="71" customWidth="1"/>
    <col min="12038" max="12039" width="13.42578125" style="71" customWidth="1"/>
    <col min="12040" max="12040" width="6" style="71" customWidth="1"/>
    <col min="12041" max="12041" width="7.42578125" style="71" customWidth="1"/>
    <col min="12042" max="12042" width="2" style="71" customWidth="1"/>
    <col min="12043" max="12043" width="5" style="71" customWidth="1"/>
    <col min="12044" max="12044" width="1.28515625" style="71" customWidth="1"/>
    <col min="12045" max="12045" width="1.7109375" style="71" customWidth="1"/>
    <col min="12046" max="12046" width="2.28515625" style="71" customWidth="1"/>
    <col min="12047" max="12047" width="3" style="71" customWidth="1"/>
    <col min="12048" max="12048" width="7.42578125" style="71" customWidth="1"/>
    <col min="12049" max="12288" width="6.85546875" style="71" customWidth="1"/>
    <col min="12289" max="12289" width="3.7109375" style="71" customWidth="1"/>
    <col min="12290" max="12290" width="4.85546875" style="71" customWidth="1"/>
    <col min="12291" max="12291" width="9.42578125" style="71" customWidth="1"/>
    <col min="12292" max="12292" width="8" style="71" customWidth="1"/>
    <col min="12293" max="12293" width="9.140625" style="71" customWidth="1"/>
    <col min="12294" max="12295" width="13.42578125" style="71" customWidth="1"/>
    <col min="12296" max="12296" width="6" style="71" customWidth="1"/>
    <col min="12297" max="12297" width="7.42578125" style="71" customWidth="1"/>
    <col min="12298" max="12298" width="2" style="71" customWidth="1"/>
    <col min="12299" max="12299" width="5" style="71" customWidth="1"/>
    <col min="12300" max="12300" width="1.28515625" style="71" customWidth="1"/>
    <col min="12301" max="12301" width="1.7109375" style="71" customWidth="1"/>
    <col min="12302" max="12302" width="2.28515625" style="71" customWidth="1"/>
    <col min="12303" max="12303" width="3" style="71" customWidth="1"/>
    <col min="12304" max="12304" width="7.42578125" style="71" customWidth="1"/>
    <col min="12305" max="12544" width="6.85546875" style="71" customWidth="1"/>
    <col min="12545" max="12545" width="3.7109375" style="71" customWidth="1"/>
    <col min="12546" max="12546" width="4.85546875" style="71" customWidth="1"/>
    <col min="12547" max="12547" width="9.42578125" style="71" customWidth="1"/>
    <col min="12548" max="12548" width="8" style="71" customWidth="1"/>
    <col min="12549" max="12549" width="9.140625" style="71" customWidth="1"/>
    <col min="12550" max="12551" width="13.42578125" style="71" customWidth="1"/>
    <col min="12552" max="12552" width="6" style="71" customWidth="1"/>
    <col min="12553" max="12553" width="7.42578125" style="71" customWidth="1"/>
    <col min="12554" max="12554" width="2" style="71" customWidth="1"/>
    <col min="12555" max="12555" width="5" style="71" customWidth="1"/>
    <col min="12556" max="12556" width="1.28515625" style="71" customWidth="1"/>
    <col min="12557" max="12557" width="1.7109375" style="71" customWidth="1"/>
    <col min="12558" max="12558" width="2.28515625" style="71" customWidth="1"/>
    <col min="12559" max="12559" width="3" style="71" customWidth="1"/>
    <col min="12560" max="12560" width="7.42578125" style="71" customWidth="1"/>
    <col min="12561" max="12800" width="6.85546875" style="71" customWidth="1"/>
    <col min="12801" max="12801" width="3.7109375" style="71" customWidth="1"/>
    <col min="12802" max="12802" width="4.85546875" style="71" customWidth="1"/>
    <col min="12803" max="12803" width="9.42578125" style="71" customWidth="1"/>
    <col min="12804" max="12804" width="8" style="71" customWidth="1"/>
    <col min="12805" max="12805" width="9.140625" style="71" customWidth="1"/>
    <col min="12806" max="12807" width="13.42578125" style="71" customWidth="1"/>
    <col min="12808" max="12808" width="6" style="71" customWidth="1"/>
    <col min="12809" max="12809" width="7.42578125" style="71" customWidth="1"/>
    <col min="12810" max="12810" width="2" style="71" customWidth="1"/>
    <col min="12811" max="12811" width="5" style="71" customWidth="1"/>
    <col min="12812" max="12812" width="1.28515625" style="71" customWidth="1"/>
    <col min="12813" max="12813" width="1.7109375" style="71" customWidth="1"/>
    <col min="12814" max="12814" width="2.28515625" style="71" customWidth="1"/>
    <col min="12815" max="12815" width="3" style="71" customWidth="1"/>
    <col min="12816" max="12816" width="7.42578125" style="71" customWidth="1"/>
    <col min="12817" max="13056" width="6.85546875" style="71" customWidth="1"/>
    <col min="13057" max="13057" width="3.7109375" style="71" customWidth="1"/>
    <col min="13058" max="13058" width="4.85546875" style="71" customWidth="1"/>
    <col min="13059" max="13059" width="9.42578125" style="71" customWidth="1"/>
    <col min="13060" max="13060" width="8" style="71" customWidth="1"/>
    <col min="13061" max="13061" width="9.140625" style="71" customWidth="1"/>
    <col min="13062" max="13063" width="13.42578125" style="71" customWidth="1"/>
    <col min="13064" max="13064" width="6" style="71" customWidth="1"/>
    <col min="13065" max="13065" width="7.42578125" style="71" customWidth="1"/>
    <col min="13066" max="13066" width="2" style="71" customWidth="1"/>
    <col min="13067" max="13067" width="5" style="71" customWidth="1"/>
    <col min="13068" max="13068" width="1.28515625" style="71" customWidth="1"/>
    <col min="13069" max="13069" width="1.7109375" style="71" customWidth="1"/>
    <col min="13070" max="13070" width="2.28515625" style="71" customWidth="1"/>
    <col min="13071" max="13071" width="3" style="71" customWidth="1"/>
    <col min="13072" max="13072" width="7.42578125" style="71" customWidth="1"/>
    <col min="13073" max="13312" width="6.85546875" style="71" customWidth="1"/>
    <col min="13313" max="13313" width="3.7109375" style="71" customWidth="1"/>
    <col min="13314" max="13314" width="4.85546875" style="71" customWidth="1"/>
    <col min="13315" max="13315" width="9.42578125" style="71" customWidth="1"/>
    <col min="13316" max="13316" width="8" style="71" customWidth="1"/>
    <col min="13317" max="13317" width="9.140625" style="71" customWidth="1"/>
    <col min="13318" max="13319" width="13.42578125" style="71" customWidth="1"/>
    <col min="13320" max="13320" width="6" style="71" customWidth="1"/>
    <col min="13321" max="13321" width="7.42578125" style="71" customWidth="1"/>
    <col min="13322" max="13322" width="2" style="71" customWidth="1"/>
    <col min="13323" max="13323" width="5" style="71" customWidth="1"/>
    <col min="13324" max="13324" width="1.28515625" style="71" customWidth="1"/>
    <col min="13325" max="13325" width="1.7109375" style="71" customWidth="1"/>
    <col min="13326" max="13326" width="2.28515625" style="71" customWidth="1"/>
    <col min="13327" max="13327" width="3" style="71" customWidth="1"/>
    <col min="13328" max="13328" width="7.42578125" style="71" customWidth="1"/>
    <col min="13329" max="13568" width="6.85546875" style="71" customWidth="1"/>
    <col min="13569" max="13569" width="3.7109375" style="71" customWidth="1"/>
    <col min="13570" max="13570" width="4.85546875" style="71" customWidth="1"/>
    <col min="13571" max="13571" width="9.42578125" style="71" customWidth="1"/>
    <col min="13572" max="13572" width="8" style="71" customWidth="1"/>
    <col min="13573" max="13573" width="9.140625" style="71" customWidth="1"/>
    <col min="13574" max="13575" width="13.42578125" style="71" customWidth="1"/>
    <col min="13576" max="13576" width="6" style="71" customWidth="1"/>
    <col min="13577" max="13577" width="7.42578125" style="71" customWidth="1"/>
    <col min="13578" max="13578" width="2" style="71" customWidth="1"/>
    <col min="13579" max="13579" width="5" style="71" customWidth="1"/>
    <col min="13580" max="13580" width="1.28515625" style="71" customWidth="1"/>
    <col min="13581" max="13581" width="1.7109375" style="71" customWidth="1"/>
    <col min="13582" max="13582" width="2.28515625" style="71" customWidth="1"/>
    <col min="13583" max="13583" width="3" style="71" customWidth="1"/>
    <col min="13584" max="13584" width="7.42578125" style="71" customWidth="1"/>
    <col min="13585" max="13824" width="6.85546875" style="71" customWidth="1"/>
    <col min="13825" max="13825" width="3.7109375" style="71" customWidth="1"/>
    <col min="13826" max="13826" width="4.85546875" style="71" customWidth="1"/>
    <col min="13827" max="13827" width="9.42578125" style="71" customWidth="1"/>
    <col min="13828" max="13828" width="8" style="71" customWidth="1"/>
    <col min="13829" max="13829" width="9.140625" style="71" customWidth="1"/>
    <col min="13830" max="13831" width="13.42578125" style="71" customWidth="1"/>
    <col min="13832" max="13832" width="6" style="71" customWidth="1"/>
    <col min="13833" max="13833" width="7.42578125" style="71" customWidth="1"/>
    <col min="13834" max="13834" width="2" style="71" customWidth="1"/>
    <col min="13835" max="13835" width="5" style="71" customWidth="1"/>
    <col min="13836" max="13836" width="1.28515625" style="71" customWidth="1"/>
    <col min="13837" max="13837" width="1.7109375" style="71" customWidth="1"/>
    <col min="13838" max="13838" width="2.28515625" style="71" customWidth="1"/>
    <col min="13839" max="13839" width="3" style="71" customWidth="1"/>
    <col min="13840" max="13840" width="7.42578125" style="71" customWidth="1"/>
    <col min="13841" max="14080" width="6.85546875" style="71" customWidth="1"/>
    <col min="14081" max="14081" width="3.7109375" style="71" customWidth="1"/>
    <col min="14082" max="14082" width="4.85546875" style="71" customWidth="1"/>
    <col min="14083" max="14083" width="9.42578125" style="71" customWidth="1"/>
    <col min="14084" max="14084" width="8" style="71" customWidth="1"/>
    <col min="14085" max="14085" width="9.140625" style="71" customWidth="1"/>
    <col min="14086" max="14087" width="13.42578125" style="71" customWidth="1"/>
    <col min="14088" max="14088" width="6" style="71" customWidth="1"/>
    <col min="14089" max="14089" width="7.42578125" style="71" customWidth="1"/>
    <col min="14090" max="14090" width="2" style="71" customWidth="1"/>
    <col min="14091" max="14091" width="5" style="71" customWidth="1"/>
    <col min="14092" max="14092" width="1.28515625" style="71" customWidth="1"/>
    <col min="14093" max="14093" width="1.7109375" style="71" customWidth="1"/>
    <col min="14094" max="14094" width="2.28515625" style="71" customWidth="1"/>
    <col min="14095" max="14095" width="3" style="71" customWidth="1"/>
    <col min="14096" max="14096" width="7.42578125" style="71" customWidth="1"/>
    <col min="14097" max="14336" width="6.85546875" style="71" customWidth="1"/>
    <col min="14337" max="14337" width="3.7109375" style="71" customWidth="1"/>
    <col min="14338" max="14338" width="4.85546875" style="71" customWidth="1"/>
    <col min="14339" max="14339" width="9.42578125" style="71" customWidth="1"/>
    <col min="14340" max="14340" width="8" style="71" customWidth="1"/>
    <col min="14341" max="14341" width="9.140625" style="71" customWidth="1"/>
    <col min="14342" max="14343" width="13.42578125" style="71" customWidth="1"/>
    <col min="14344" max="14344" width="6" style="71" customWidth="1"/>
    <col min="14345" max="14345" width="7.42578125" style="71" customWidth="1"/>
    <col min="14346" max="14346" width="2" style="71" customWidth="1"/>
    <col min="14347" max="14347" width="5" style="71" customWidth="1"/>
    <col min="14348" max="14348" width="1.28515625" style="71" customWidth="1"/>
    <col min="14349" max="14349" width="1.7109375" style="71" customWidth="1"/>
    <col min="14350" max="14350" width="2.28515625" style="71" customWidth="1"/>
    <col min="14351" max="14351" width="3" style="71" customWidth="1"/>
    <col min="14352" max="14352" width="7.42578125" style="71" customWidth="1"/>
    <col min="14353" max="14592" width="6.85546875" style="71" customWidth="1"/>
    <col min="14593" max="14593" width="3.7109375" style="71" customWidth="1"/>
    <col min="14594" max="14594" width="4.85546875" style="71" customWidth="1"/>
    <col min="14595" max="14595" width="9.42578125" style="71" customWidth="1"/>
    <col min="14596" max="14596" width="8" style="71" customWidth="1"/>
    <col min="14597" max="14597" width="9.140625" style="71" customWidth="1"/>
    <col min="14598" max="14599" width="13.42578125" style="71" customWidth="1"/>
    <col min="14600" max="14600" width="6" style="71" customWidth="1"/>
    <col min="14601" max="14601" width="7.42578125" style="71" customWidth="1"/>
    <col min="14602" max="14602" width="2" style="71" customWidth="1"/>
    <col min="14603" max="14603" width="5" style="71" customWidth="1"/>
    <col min="14604" max="14604" width="1.28515625" style="71" customWidth="1"/>
    <col min="14605" max="14605" width="1.7109375" style="71" customWidth="1"/>
    <col min="14606" max="14606" width="2.28515625" style="71" customWidth="1"/>
    <col min="14607" max="14607" width="3" style="71" customWidth="1"/>
    <col min="14608" max="14608" width="7.42578125" style="71" customWidth="1"/>
    <col min="14609" max="14848" width="6.85546875" style="71" customWidth="1"/>
    <col min="14849" max="14849" width="3.7109375" style="71" customWidth="1"/>
    <col min="14850" max="14850" width="4.85546875" style="71" customWidth="1"/>
    <col min="14851" max="14851" width="9.42578125" style="71" customWidth="1"/>
    <col min="14852" max="14852" width="8" style="71" customWidth="1"/>
    <col min="14853" max="14853" width="9.140625" style="71" customWidth="1"/>
    <col min="14854" max="14855" width="13.42578125" style="71" customWidth="1"/>
    <col min="14856" max="14856" width="6" style="71" customWidth="1"/>
    <col min="14857" max="14857" width="7.42578125" style="71" customWidth="1"/>
    <col min="14858" max="14858" width="2" style="71" customWidth="1"/>
    <col min="14859" max="14859" width="5" style="71" customWidth="1"/>
    <col min="14860" max="14860" width="1.28515625" style="71" customWidth="1"/>
    <col min="14861" max="14861" width="1.7109375" style="71" customWidth="1"/>
    <col min="14862" max="14862" width="2.28515625" style="71" customWidth="1"/>
    <col min="14863" max="14863" width="3" style="71" customWidth="1"/>
    <col min="14864" max="14864" width="7.42578125" style="71" customWidth="1"/>
    <col min="14865" max="15104" width="6.85546875" style="71" customWidth="1"/>
    <col min="15105" max="15105" width="3.7109375" style="71" customWidth="1"/>
    <col min="15106" max="15106" width="4.85546875" style="71" customWidth="1"/>
    <col min="15107" max="15107" width="9.42578125" style="71" customWidth="1"/>
    <col min="15108" max="15108" width="8" style="71" customWidth="1"/>
    <col min="15109" max="15109" width="9.140625" style="71" customWidth="1"/>
    <col min="15110" max="15111" width="13.42578125" style="71" customWidth="1"/>
    <col min="15112" max="15112" width="6" style="71" customWidth="1"/>
    <col min="15113" max="15113" width="7.42578125" style="71" customWidth="1"/>
    <col min="15114" max="15114" width="2" style="71" customWidth="1"/>
    <col min="15115" max="15115" width="5" style="71" customWidth="1"/>
    <col min="15116" max="15116" width="1.28515625" style="71" customWidth="1"/>
    <col min="15117" max="15117" width="1.7109375" style="71" customWidth="1"/>
    <col min="15118" max="15118" width="2.28515625" style="71" customWidth="1"/>
    <col min="15119" max="15119" width="3" style="71" customWidth="1"/>
    <col min="15120" max="15120" width="7.42578125" style="71" customWidth="1"/>
    <col min="15121" max="15360" width="6.85546875" style="71" customWidth="1"/>
    <col min="15361" max="15361" width="3.7109375" style="71" customWidth="1"/>
    <col min="15362" max="15362" width="4.85546875" style="71" customWidth="1"/>
    <col min="15363" max="15363" width="9.42578125" style="71" customWidth="1"/>
    <col min="15364" max="15364" width="8" style="71" customWidth="1"/>
    <col min="15365" max="15365" width="9.140625" style="71" customWidth="1"/>
    <col min="15366" max="15367" width="13.42578125" style="71" customWidth="1"/>
    <col min="15368" max="15368" width="6" style="71" customWidth="1"/>
    <col min="15369" max="15369" width="7.42578125" style="71" customWidth="1"/>
    <col min="15370" max="15370" width="2" style="71" customWidth="1"/>
    <col min="15371" max="15371" width="5" style="71" customWidth="1"/>
    <col min="15372" max="15372" width="1.28515625" style="71" customWidth="1"/>
    <col min="15373" max="15373" width="1.7109375" style="71" customWidth="1"/>
    <col min="15374" max="15374" width="2.28515625" style="71" customWidth="1"/>
    <col min="15375" max="15375" width="3" style="71" customWidth="1"/>
    <col min="15376" max="15376" width="7.42578125" style="71" customWidth="1"/>
    <col min="15377" max="15616" width="6.85546875" style="71" customWidth="1"/>
    <col min="15617" max="15617" width="3.7109375" style="71" customWidth="1"/>
    <col min="15618" max="15618" width="4.85546875" style="71" customWidth="1"/>
    <col min="15619" max="15619" width="9.42578125" style="71" customWidth="1"/>
    <col min="15620" max="15620" width="8" style="71" customWidth="1"/>
    <col min="15621" max="15621" width="9.140625" style="71" customWidth="1"/>
    <col min="15622" max="15623" width="13.42578125" style="71" customWidth="1"/>
    <col min="15624" max="15624" width="6" style="71" customWidth="1"/>
    <col min="15625" max="15625" width="7.42578125" style="71" customWidth="1"/>
    <col min="15626" max="15626" width="2" style="71" customWidth="1"/>
    <col min="15627" max="15627" width="5" style="71" customWidth="1"/>
    <col min="15628" max="15628" width="1.28515625" style="71" customWidth="1"/>
    <col min="15629" max="15629" width="1.7109375" style="71" customWidth="1"/>
    <col min="15630" max="15630" width="2.28515625" style="71" customWidth="1"/>
    <col min="15631" max="15631" width="3" style="71" customWidth="1"/>
    <col min="15632" max="15632" width="7.42578125" style="71" customWidth="1"/>
    <col min="15633" max="15872" width="6.85546875" style="71" customWidth="1"/>
    <col min="15873" max="15873" width="3.7109375" style="71" customWidth="1"/>
    <col min="15874" max="15874" width="4.85546875" style="71" customWidth="1"/>
    <col min="15875" max="15875" width="9.42578125" style="71" customWidth="1"/>
    <col min="15876" max="15876" width="8" style="71" customWidth="1"/>
    <col min="15877" max="15877" width="9.140625" style="71" customWidth="1"/>
    <col min="15878" max="15879" width="13.42578125" style="71" customWidth="1"/>
    <col min="15880" max="15880" width="6" style="71" customWidth="1"/>
    <col min="15881" max="15881" width="7.42578125" style="71" customWidth="1"/>
    <col min="15882" max="15882" width="2" style="71" customWidth="1"/>
    <col min="15883" max="15883" width="5" style="71" customWidth="1"/>
    <col min="15884" max="15884" width="1.28515625" style="71" customWidth="1"/>
    <col min="15885" max="15885" width="1.7109375" style="71" customWidth="1"/>
    <col min="15886" max="15886" width="2.28515625" style="71" customWidth="1"/>
    <col min="15887" max="15887" width="3" style="71" customWidth="1"/>
    <col min="15888" max="15888" width="7.42578125" style="71" customWidth="1"/>
    <col min="15889" max="16128" width="6.85546875" style="71" customWidth="1"/>
    <col min="16129" max="16129" width="3.7109375" style="71" customWidth="1"/>
    <col min="16130" max="16130" width="4.85546875" style="71" customWidth="1"/>
    <col min="16131" max="16131" width="9.42578125" style="71" customWidth="1"/>
    <col min="16132" max="16132" width="8" style="71" customWidth="1"/>
    <col min="16133" max="16133" width="9.140625" style="71" customWidth="1"/>
    <col min="16134" max="16135" width="13.42578125" style="71" customWidth="1"/>
    <col min="16136" max="16136" width="6" style="71" customWidth="1"/>
    <col min="16137" max="16137" width="7.42578125" style="71" customWidth="1"/>
    <col min="16138" max="16138" width="2" style="71" customWidth="1"/>
    <col min="16139" max="16139" width="5" style="71" customWidth="1"/>
    <col min="16140" max="16140" width="1.28515625" style="71" customWidth="1"/>
    <col min="16141" max="16141" width="1.7109375" style="71" customWidth="1"/>
    <col min="16142" max="16142" width="2.28515625" style="71" customWidth="1"/>
    <col min="16143" max="16143" width="3" style="71" customWidth="1"/>
    <col min="16144" max="16144" width="7.42578125" style="71" customWidth="1"/>
    <col min="16145" max="16384" width="6.85546875" style="71" customWidth="1"/>
  </cols>
  <sheetData>
    <row r="1" spans="2:16" ht="7.5" customHeight="1" x14ac:dyDescent="0.25"/>
    <row r="2" spans="2:16" ht="10.5" customHeight="1" x14ac:dyDescent="0.25">
      <c r="B2" s="72" t="s">
        <v>137</v>
      </c>
      <c r="M2" s="82" t="s">
        <v>138</v>
      </c>
      <c r="N2" s="82"/>
      <c r="O2" s="82"/>
      <c r="P2" s="73">
        <v>1</v>
      </c>
    </row>
    <row r="3" spans="2:16" ht="8.25" customHeight="1" x14ac:dyDescent="0.25"/>
    <row r="4" spans="2:16" ht="3" customHeight="1" x14ac:dyDescent="0.25"/>
    <row r="5" spans="2:16" ht="15" customHeight="1" x14ac:dyDescent="0.25">
      <c r="B5" s="83" t="s">
        <v>139</v>
      </c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</row>
    <row r="6" spans="2:16" ht="3" customHeight="1" x14ac:dyDescent="0.25"/>
    <row r="7" spans="2:16" ht="10.5" customHeight="1" x14ac:dyDescent="0.25">
      <c r="B7" s="82" t="s">
        <v>139</v>
      </c>
      <c r="C7" s="82"/>
      <c r="D7" s="74" t="s">
        <v>140</v>
      </c>
      <c r="E7" s="84" t="s">
        <v>141</v>
      </c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</row>
    <row r="8" spans="2:16" ht="10.5" customHeight="1" x14ac:dyDescent="0.25"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</row>
    <row r="9" spans="2:16" ht="0.75" customHeight="1" x14ac:dyDescent="0.25"/>
    <row r="10" spans="2:16" ht="10.5" customHeight="1" x14ac:dyDescent="0.25">
      <c r="B10" s="82" t="s">
        <v>142</v>
      </c>
      <c r="C10" s="82"/>
      <c r="D10" s="74" t="s">
        <v>143</v>
      </c>
      <c r="E10" s="85" t="s">
        <v>85</v>
      </c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</row>
    <row r="11" spans="2:16" ht="10.5" customHeight="1" x14ac:dyDescent="0.25">
      <c r="B11" s="82" t="s">
        <v>144</v>
      </c>
      <c r="C11" s="82"/>
      <c r="D11" s="89" t="s">
        <v>145</v>
      </c>
      <c r="E11" s="89"/>
      <c r="F11" s="89"/>
      <c r="G11" s="89"/>
      <c r="H11" s="89"/>
      <c r="I11" s="89"/>
      <c r="J11" s="89"/>
      <c r="K11" s="90" t="s">
        <v>146</v>
      </c>
      <c r="L11" s="90"/>
      <c r="M11" s="90"/>
      <c r="N11" s="90"/>
      <c r="O11" s="91" t="s">
        <v>147</v>
      </c>
      <c r="P11" s="91"/>
    </row>
    <row r="12" spans="2:16" ht="10.5" customHeight="1" x14ac:dyDescent="0.25">
      <c r="B12" s="82" t="s">
        <v>148</v>
      </c>
      <c r="C12" s="82"/>
      <c r="D12" s="89" t="s">
        <v>149</v>
      </c>
      <c r="E12" s="89"/>
      <c r="F12" s="89"/>
      <c r="G12" s="89"/>
    </row>
    <row r="13" spans="2:16" ht="9" customHeight="1" x14ac:dyDescent="0.25"/>
    <row r="14" spans="2:16" ht="15.75" customHeight="1" x14ac:dyDescent="0.25">
      <c r="B14" s="89" t="s">
        <v>150</v>
      </c>
      <c r="C14" s="89"/>
      <c r="D14" s="89" t="s">
        <v>151</v>
      </c>
      <c r="E14" s="89"/>
      <c r="H14" s="74" t="s">
        <v>152</v>
      </c>
      <c r="I14" s="92" t="s">
        <v>14</v>
      </c>
      <c r="J14" s="92"/>
      <c r="K14" s="92" t="s">
        <v>153</v>
      </c>
      <c r="L14" s="92"/>
      <c r="M14" s="92"/>
      <c r="N14" s="92"/>
      <c r="O14" s="92" t="s">
        <v>154</v>
      </c>
      <c r="P14" s="92"/>
    </row>
    <row r="15" spans="2:16" ht="3" customHeight="1" x14ac:dyDescent="0.25"/>
    <row r="16" spans="2:16" ht="10.5" customHeight="1" x14ac:dyDescent="0.25">
      <c r="B16" s="86" t="s">
        <v>155</v>
      </c>
      <c r="C16" s="86"/>
      <c r="D16" s="87" t="s">
        <v>87</v>
      </c>
      <c r="E16" s="87"/>
      <c r="F16" s="87"/>
      <c r="G16" s="87"/>
      <c r="O16" s="88">
        <v>250647.19</v>
      </c>
      <c r="P16" s="88"/>
    </row>
    <row r="17" spans="2:16" ht="3" customHeight="1" x14ac:dyDescent="0.25"/>
    <row r="18" spans="2:16" ht="10.5" customHeight="1" x14ac:dyDescent="0.25">
      <c r="B18" s="86" t="s">
        <v>156</v>
      </c>
      <c r="C18" s="86"/>
      <c r="D18" s="87" t="s">
        <v>157</v>
      </c>
      <c r="E18" s="87"/>
      <c r="F18" s="87"/>
      <c r="G18" s="87"/>
      <c r="O18" s="88">
        <v>26921.83</v>
      </c>
      <c r="P18" s="88"/>
    </row>
    <row r="19" spans="2:16" ht="3" customHeight="1" x14ac:dyDescent="0.25"/>
    <row r="20" spans="2:16" ht="10.5" customHeight="1" x14ac:dyDescent="0.25">
      <c r="B20" s="86" t="s">
        <v>158</v>
      </c>
      <c r="C20" s="86"/>
      <c r="D20" s="93" t="s">
        <v>159</v>
      </c>
      <c r="E20" s="93"/>
      <c r="F20" s="93"/>
      <c r="G20" s="93"/>
      <c r="H20" s="75" t="s">
        <v>24</v>
      </c>
      <c r="I20" s="94">
        <v>14.5</v>
      </c>
      <c r="J20" s="94"/>
      <c r="K20" s="94">
        <v>634.18000000000006</v>
      </c>
      <c r="L20" s="94"/>
      <c r="M20" s="94"/>
      <c r="N20" s="94"/>
      <c r="O20" s="94">
        <v>9195.61</v>
      </c>
      <c r="P20" s="94"/>
    </row>
    <row r="21" spans="2:16" ht="3" customHeight="1" x14ac:dyDescent="0.25"/>
    <row r="22" spans="2:16" ht="10.5" customHeight="1" x14ac:dyDescent="0.25">
      <c r="B22" s="86" t="s">
        <v>160</v>
      </c>
      <c r="C22" s="86"/>
      <c r="D22" s="93" t="s">
        <v>161</v>
      </c>
      <c r="E22" s="93"/>
      <c r="F22" s="93"/>
      <c r="G22" s="93"/>
      <c r="H22" s="75" t="s">
        <v>24</v>
      </c>
      <c r="I22" s="94">
        <v>141.38</v>
      </c>
      <c r="J22" s="94"/>
      <c r="K22" s="94">
        <v>125.38000000000001</v>
      </c>
      <c r="L22" s="94"/>
      <c r="M22" s="94"/>
      <c r="N22" s="94"/>
      <c r="O22" s="94">
        <v>17726.22</v>
      </c>
      <c r="P22" s="94"/>
    </row>
    <row r="23" spans="2:16" ht="3" customHeight="1" x14ac:dyDescent="0.25"/>
    <row r="24" spans="2:16" ht="10.5" customHeight="1" x14ac:dyDescent="0.25">
      <c r="B24" s="86" t="s">
        <v>162</v>
      </c>
      <c r="C24" s="86"/>
      <c r="D24" s="87" t="s">
        <v>163</v>
      </c>
      <c r="E24" s="87"/>
      <c r="F24" s="87"/>
      <c r="G24" s="87"/>
      <c r="O24" s="88">
        <v>33896.020000000004</v>
      </c>
      <c r="P24" s="88"/>
    </row>
    <row r="25" spans="2:16" ht="3" customHeight="1" x14ac:dyDescent="0.25"/>
    <row r="26" spans="2:16" ht="10.5" customHeight="1" x14ac:dyDescent="0.25">
      <c r="B26" s="86" t="s">
        <v>164</v>
      </c>
      <c r="C26" s="86"/>
      <c r="D26" s="87" t="s">
        <v>165</v>
      </c>
      <c r="E26" s="87"/>
      <c r="F26" s="87"/>
      <c r="G26" s="87"/>
      <c r="O26" s="88">
        <v>33097.46</v>
      </c>
      <c r="P26" s="88"/>
    </row>
    <row r="27" spans="2:16" ht="3" customHeight="1" x14ac:dyDescent="0.25"/>
    <row r="28" spans="2:16" ht="10.5" customHeight="1" x14ac:dyDescent="0.25">
      <c r="B28" s="86" t="s">
        <v>166</v>
      </c>
      <c r="C28" s="86"/>
      <c r="D28" s="93" t="s">
        <v>167</v>
      </c>
      <c r="E28" s="93"/>
      <c r="F28" s="93"/>
      <c r="G28" s="93"/>
      <c r="H28" s="75" t="s">
        <v>31</v>
      </c>
      <c r="I28" s="94">
        <v>464.2</v>
      </c>
      <c r="J28" s="94"/>
      <c r="K28" s="94">
        <v>71.3</v>
      </c>
      <c r="L28" s="94"/>
      <c r="M28" s="94"/>
      <c r="N28" s="94"/>
      <c r="O28" s="94">
        <v>33097.46</v>
      </c>
      <c r="P28" s="94"/>
    </row>
    <row r="29" spans="2:16" ht="3" customHeight="1" x14ac:dyDescent="0.25"/>
    <row r="30" spans="2:16" ht="10.5" customHeight="1" x14ac:dyDescent="0.25">
      <c r="B30" s="86" t="s">
        <v>168</v>
      </c>
      <c r="C30" s="86"/>
      <c r="D30" s="87" t="s">
        <v>169</v>
      </c>
      <c r="E30" s="87"/>
      <c r="F30" s="87"/>
      <c r="G30" s="87"/>
      <c r="O30" s="88">
        <v>798.56000000000006</v>
      </c>
      <c r="P30" s="88"/>
    </row>
    <row r="31" spans="2:16" ht="3" customHeight="1" x14ac:dyDescent="0.25"/>
    <row r="32" spans="2:16" ht="10.5" customHeight="1" x14ac:dyDescent="0.25">
      <c r="B32" s="86" t="s">
        <v>170</v>
      </c>
      <c r="C32" s="86"/>
      <c r="D32" s="93" t="s">
        <v>171</v>
      </c>
      <c r="E32" s="93"/>
      <c r="F32" s="93"/>
      <c r="G32" s="93"/>
      <c r="H32" s="75" t="s">
        <v>31</v>
      </c>
      <c r="I32" s="94">
        <v>11.200000000000001</v>
      </c>
      <c r="J32" s="94"/>
      <c r="K32" s="94">
        <v>71.3</v>
      </c>
      <c r="L32" s="94"/>
      <c r="M32" s="94"/>
      <c r="N32" s="94"/>
      <c r="O32" s="94">
        <v>798.56000000000006</v>
      </c>
      <c r="P32" s="94"/>
    </row>
    <row r="33" spans="2:16" ht="3" customHeight="1" x14ac:dyDescent="0.25"/>
    <row r="34" spans="2:16" ht="10.5" customHeight="1" x14ac:dyDescent="0.25">
      <c r="B34" s="86" t="s">
        <v>172</v>
      </c>
      <c r="C34" s="86"/>
      <c r="D34" s="87" t="s">
        <v>173</v>
      </c>
      <c r="E34" s="87"/>
      <c r="F34" s="87"/>
      <c r="G34" s="87"/>
      <c r="O34" s="88">
        <v>189829.34</v>
      </c>
      <c r="P34" s="88"/>
    </row>
    <row r="35" spans="2:16" ht="3" customHeight="1" x14ac:dyDescent="0.25"/>
    <row r="36" spans="2:16" ht="10.5" customHeight="1" x14ac:dyDescent="0.25">
      <c r="B36" s="86" t="s">
        <v>174</v>
      </c>
      <c r="C36" s="86"/>
      <c r="D36" s="87" t="s">
        <v>165</v>
      </c>
      <c r="E36" s="87"/>
      <c r="F36" s="87"/>
      <c r="G36" s="87"/>
      <c r="O36" s="88">
        <v>189829.34</v>
      </c>
      <c r="P36" s="88"/>
    </row>
    <row r="37" spans="2:16" ht="3" customHeight="1" x14ac:dyDescent="0.25"/>
    <row r="38" spans="2:16" ht="10.5" customHeight="1" x14ac:dyDescent="0.25">
      <c r="B38" s="86" t="s">
        <v>175</v>
      </c>
      <c r="C38" s="86"/>
      <c r="D38" s="93" t="s">
        <v>176</v>
      </c>
      <c r="E38" s="93"/>
      <c r="F38" s="93"/>
      <c r="G38" s="93"/>
      <c r="H38" s="75" t="s">
        <v>24</v>
      </c>
      <c r="I38" s="94">
        <v>181.52</v>
      </c>
      <c r="J38" s="94"/>
      <c r="K38" s="94">
        <v>606.82000000000005</v>
      </c>
      <c r="L38" s="94"/>
      <c r="M38" s="94"/>
      <c r="N38" s="94"/>
      <c r="O38" s="94">
        <v>110149.97</v>
      </c>
      <c r="P38" s="94"/>
    </row>
    <row r="39" spans="2:16" ht="3" customHeight="1" x14ac:dyDescent="0.25"/>
    <row r="40" spans="2:16" ht="10.5" customHeight="1" x14ac:dyDescent="0.25">
      <c r="B40" s="86" t="s">
        <v>177</v>
      </c>
      <c r="C40" s="86"/>
      <c r="D40" s="93" t="s">
        <v>178</v>
      </c>
      <c r="E40" s="93"/>
      <c r="F40" s="93"/>
      <c r="G40" s="93"/>
      <c r="H40" s="75" t="s">
        <v>31</v>
      </c>
      <c r="I40" s="94">
        <v>48.84</v>
      </c>
      <c r="J40" s="94"/>
      <c r="K40" s="94">
        <v>49.93</v>
      </c>
      <c r="L40" s="94"/>
      <c r="M40" s="94"/>
      <c r="N40" s="94"/>
      <c r="O40" s="94">
        <v>2438.58</v>
      </c>
      <c r="P40" s="94"/>
    </row>
    <row r="41" spans="2:16" ht="3" customHeight="1" x14ac:dyDescent="0.25"/>
    <row r="42" spans="2:16" ht="10.5" customHeight="1" x14ac:dyDescent="0.25">
      <c r="B42" s="86" t="s">
        <v>179</v>
      </c>
      <c r="C42" s="86"/>
      <c r="D42" s="93" t="s">
        <v>180</v>
      </c>
      <c r="E42" s="93"/>
      <c r="F42" s="93"/>
      <c r="G42" s="93"/>
      <c r="H42" s="75" t="s">
        <v>48</v>
      </c>
      <c r="I42" s="94">
        <v>17838.52</v>
      </c>
      <c r="J42" s="94"/>
      <c r="K42" s="94">
        <v>4.33</v>
      </c>
      <c r="L42" s="94"/>
      <c r="M42" s="94"/>
      <c r="N42" s="94"/>
      <c r="O42" s="94">
        <v>77240.790000000008</v>
      </c>
      <c r="P42" s="94"/>
    </row>
    <row r="43" spans="2:16" ht="3" customHeight="1" x14ac:dyDescent="0.25"/>
    <row r="44" spans="2:16" ht="10.5" customHeight="1" x14ac:dyDescent="0.25">
      <c r="D44" s="87" t="s">
        <v>181</v>
      </c>
      <c r="E44" s="87"/>
      <c r="F44" s="87"/>
      <c r="G44" s="87"/>
      <c r="L44" s="76"/>
      <c r="M44" s="76"/>
      <c r="N44" s="76"/>
      <c r="P44" s="76">
        <v>250647.19</v>
      </c>
    </row>
    <row r="45" spans="2:16" ht="3" customHeight="1" x14ac:dyDescent="0.25"/>
    <row r="46" spans="2:16" ht="10.5" customHeight="1" x14ac:dyDescent="0.25">
      <c r="D46" s="87" t="s">
        <v>182</v>
      </c>
      <c r="E46" s="87"/>
      <c r="F46" s="87"/>
      <c r="G46" s="87"/>
      <c r="K46" s="88">
        <v>42179.71</v>
      </c>
      <c r="L46" s="88"/>
      <c r="M46" s="88"/>
      <c r="N46" s="88"/>
      <c r="O46" s="88"/>
      <c r="P46" s="88"/>
    </row>
    <row r="47" spans="2:16" ht="3" customHeight="1" x14ac:dyDescent="0.25"/>
    <row r="48" spans="2:16" ht="10.5" customHeight="1" x14ac:dyDescent="0.25">
      <c r="D48" s="87" t="s">
        <v>183</v>
      </c>
      <c r="E48" s="87"/>
      <c r="F48" s="87"/>
      <c r="G48" s="87"/>
      <c r="K48" s="88">
        <v>25064.720000000001</v>
      </c>
      <c r="L48" s="88"/>
      <c r="M48" s="88"/>
      <c r="N48" s="88"/>
      <c r="O48" s="88"/>
      <c r="P48" s="88"/>
    </row>
    <row r="49" spans="4:16" ht="3" customHeight="1" x14ac:dyDescent="0.25"/>
    <row r="50" spans="4:16" ht="10.5" customHeight="1" x14ac:dyDescent="0.25">
      <c r="D50" s="87" t="s">
        <v>184</v>
      </c>
      <c r="E50" s="87"/>
      <c r="F50" s="87"/>
      <c r="G50" s="87"/>
      <c r="K50" s="95" t="s">
        <v>185</v>
      </c>
      <c r="L50" s="95"/>
      <c r="M50" s="95"/>
      <c r="N50" s="95"/>
      <c r="O50" s="95"/>
      <c r="P50" s="95"/>
    </row>
    <row r="51" spans="4:16" ht="3" customHeight="1" x14ac:dyDescent="0.25"/>
    <row r="52" spans="4:16" ht="10.5" customHeight="1" x14ac:dyDescent="0.25">
      <c r="D52" s="87" t="s">
        <v>186</v>
      </c>
      <c r="E52" s="87"/>
      <c r="F52" s="87"/>
      <c r="G52" s="87"/>
      <c r="K52" s="88">
        <v>317891.62</v>
      </c>
      <c r="L52" s="88"/>
      <c r="M52" s="88"/>
      <c r="N52" s="88"/>
      <c r="O52" s="88"/>
      <c r="P52" s="88"/>
    </row>
    <row r="53" spans="4:16" ht="3" customHeight="1" x14ac:dyDescent="0.25"/>
    <row r="54" spans="4:16" ht="10.5" customHeight="1" x14ac:dyDescent="0.25">
      <c r="D54" s="87" t="s">
        <v>187</v>
      </c>
      <c r="E54" s="87"/>
      <c r="F54" s="87"/>
      <c r="G54" s="87"/>
      <c r="K54" s="88">
        <v>57220.49</v>
      </c>
      <c r="L54" s="88"/>
      <c r="M54" s="88"/>
      <c r="N54" s="88"/>
      <c r="O54" s="88"/>
      <c r="P54" s="88"/>
    </row>
    <row r="55" spans="4:16" ht="3" customHeight="1" x14ac:dyDescent="0.25"/>
    <row r="56" spans="4:16" ht="10.5" customHeight="1" x14ac:dyDescent="0.25">
      <c r="D56" s="87" t="s">
        <v>188</v>
      </c>
      <c r="E56" s="87"/>
      <c r="F56" s="87"/>
      <c r="G56" s="87"/>
      <c r="K56" s="95" t="s">
        <v>189</v>
      </c>
      <c r="L56" s="95"/>
      <c r="M56" s="95"/>
      <c r="N56" s="95"/>
      <c r="O56" s="95"/>
      <c r="P56" s="95"/>
    </row>
    <row r="57" spans="4:16" ht="3" customHeight="1" x14ac:dyDescent="0.25"/>
    <row r="58" spans="4:16" ht="10.5" customHeight="1" x14ac:dyDescent="0.25">
      <c r="D58" s="87" t="s">
        <v>190</v>
      </c>
      <c r="E58" s="87"/>
      <c r="F58" s="87"/>
      <c r="G58" s="87"/>
      <c r="K58" s="88">
        <v>375112.11</v>
      </c>
      <c r="L58" s="88"/>
      <c r="M58" s="88"/>
      <c r="N58" s="88"/>
      <c r="O58" s="88"/>
      <c r="P58" s="88"/>
    </row>
    <row r="59" spans="4:16" ht="9.75" customHeight="1" x14ac:dyDescent="0.25"/>
    <row r="60" spans="4:16" ht="9" customHeight="1" x14ac:dyDescent="0.25">
      <c r="D60" s="87" t="s">
        <v>191</v>
      </c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</row>
    <row r="61" spans="4:16" ht="9.75" customHeight="1" x14ac:dyDescent="0.25">
      <c r="J61" s="96" t="s">
        <v>192</v>
      </c>
      <c r="K61" s="96"/>
      <c r="M61" s="97">
        <v>43322.470057870371</v>
      </c>
      <c r="N61" s="97"/>
      <c r="O61" s="97"/>
      <c r="P61" s="97"/>
    </row>
    <row r="62" spans="4:16" ht="12" customHeight="1" x14ac:dyDescent="0.25"/>
  </sheetData>
  <mergeCells count="91">
    <mergeCell ref="J61:K61"/>
    <mergeCell ref="M61:P61"/>
    <mergeCell ref="D56:G56"/>
    <mergeCell ref="K56:P56"/>
    <mergeCell ref="D58:G58"/>
    <mergeCell ref="K58:P58"/>
    <mergeCell ref="D60:P60"/>
    <mergeCell ref="D50:G50"/>
    <mergeCell ref="K50:P50"/>
    <mergeCell ref="D52:G52"/>
    <mergeCell ref="K52:P52"/>
    <mergeCell ref="D54:G54"/>
    <mergeCell ref="K54:P54"/>
    <mergeCell ref="D46:G46"/>
    <mergeCell ref="K46:P46"/>
    <mergeCell ref="D48:G48"/>
    <mergeCell ref="K48:P48"/>
    <mergeCell ref="D44:G44"/>
    <mergeCell ref="B42:C42"/>
    <mergeCell ref="D42:G42"/>
    <mergeCell ref="I42:J42"/>
    <mergeCell ref="K42:N42"/>
    <mergeCell ref="O42:P42"/>
    <mergeCell ref="O38:P38"/>
    <mergeCell ref="B40:C40"/>
    <mergeCell ref="D40:G40"/>
    <mergeCell ref="I40:J40"/>
    <mergeCell ref="K40:N40"/>
    <mergeCell ref="O40:P40"/>
    <mergeCell ref="B38:C38"/>
    <mergeCell ref="D38:G38"/>
    <mergeCell ref="I38:J38"/>
    <mergeCell ref="K38:N38"/>
    <mergeCell ref="B34:C34"/>
    <mergeCell ref="D34:G34"/>
    <mergeCell ref="O34:P34"/>
    <mergeCell ref="B36:C36"/>
    <mergeCell ref="D36:G36"/>
    <mergeCell ref="O36:P36"/>
    <mergeCell ref="B30:C30"/>
    <mergeCell ref="D30:G30"/>
    <mergeCell ref="O30:P30"/>
    <mergeCell ref="B32:C32"/>
    <mergeCell ref="D32:G32"/>
    <mergeCell ref="I32:J32"/>
    <mergeCell ref="K32:N32"/>
    <mergeCell ref="O32:P32"/>
    <mergeCell ref="B26:C26"/>
    <mergeCell ref="D26:G26"/>
    <mergeCell ref="O26:P26"/>
    <mergeCell ref="B28:C28"/>
    <mergeCell ref="D28:G28"/>
    <mergeCell ref="I28:J28"/>
    <mergeCell ref="K28:N28"/>
    <mergeCell ref="O28:P28"/>
    <mergeCell ref="B24:C24"/>
    <mergeCell ref="D24:G24"/>
    <mergeCell ref="O24:P24"/>
    <mergeCell ref="B18:C18"/>
    <mergeCell ref="D18:G18"/>
    <mergeCell ref="O18:P18"/>
    <mergeCell ref="B20:C20"/>
    <mergeCell ref="D20:G20"/>
    <mergeCell ref="I20:J20"/>
    <mergeCell ref="K20:N20"/>
    <mergeCell ref="O20:P20"/>
    <mergeCell ref="B22:C22"/>
    <mergeCell ref="D22:G22"/>
    <mergeCell ref="I22:J22"/>
    <mergeCell ref="K22:N22"/>
    <mergeCell ref="O22:P22"/>
    <mergeCell ref="B16:C16"/>
    <mergeCell ref="D16:G16"/>
    <mergeCell ref="O16:P16"/>
    <mergeCell ref="B11:C11"/>
    <mergeCell ref="D11:J11"/>
    <mergeCell ref="K11:N11"/>
    <mergeCell ref="O11:P11"/>
    <mergeCell ref="B12:C12"/>
    <mergeCell ref="D12:G12"/>
    <mergeCell ref="B14:C14"/>
    <mergeCell ref="D14:E14"/>
    <mergeCell ref="I14:J14"/>
    <mergeCell ref="K14:N14"/>
    <mergeCell ref="O14:P14"/>
    <mergeCell ref="M2:O2"/>
    <mergeCell ref="B5:P5"/>
    <mergeCell ref="B7:C7"/>
    <mergeCell ref="E7:P8"/>
    <mergeCell ref="B10:C10"/>
    <mergeCell ref="E10:P10"/>
  </mergeCells>
  <pageMargins left="0.23680555555555555" right="0.23680555555555555" top="0.16666666666666666" bottom="0.16805555555555557" header="0" footer="0"/>
  <pageSetup paperSize="0" scale="0" fitToWidth="0" fitToHeight="0" orientation="portrait" usePrinterDefaults="0" horizontalDpi="0" verticalDpi="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WVX63"/>
  <sheetViews>
    <sheetView showGridLines="0" showOutlineSymbols="0" topLeftCell="A25" workbookViewId="0">
      <selection activeCell="P44" sqref="P44"/>
    </sheetView>
  </sheetViews>
  <sheetFormatPr baseColWidth="10" defaultRowHeight="12.75" customHeight="1" x14ac:dyDescent="0.25"/>
  <cols>
    <col min="1" max="1" width="3.7109375" style="71" customWidth="1"/>
    <col min="2" max="2" width="4.85546875" style="71" customWidth="1"/>
    <col min="3" max="3" width="9.42578125" style="71" customWidth="1"/>
    <col min="4" max="4" width="8" style="71" customWidth="1"/>
    <col min="5" max="5" width="9.140625" style="71" customWidth="1"/>
    <col min="6" max="7" width="13.42578125" style="71" customWidth="1"/>
    <col min="8" max="8" width="6" style="71" customWidth="1"/>
    <col min="9" max="9" width="7.42578125" style="71" customWidth="1"/>
    <col min="10" max="10" width="2" style="71" customWidth="1"/>
    <col min="11" max="11" width="5" style="71" customWidth="1"/>
    <col min="12" max="12" width="1.28515625" style="71" customWidth="1"/>
    <col min="13" max="13" width="1.7109375" style="71" customWidth="1"/>
    <col min="14" max="14" width="2.28515625" style="71" customWidth="1"/>
    <col min="15" max="15" width="3" style="71" customWidth="1"/>
    <col min="16" max="16" width="10.5703125" style="71" customWidth="1"/>
    <col min="17" max="256" width="6.85546875" style="71" customWidth="1"/>
    <col min="257" max="257" width="3.7109375" style="71" customWidth="1"/>
    <col min="258" max="258" width="4.85546875" style="71" customWidth="1"/>
    <col min="259" max="259" width="9.42578125" style="71" customWidth="1"/>
    <col min="260" max="260" width="8" style="71" customWidth="1"/>
    <col min="261" max="261" width="9.140625" style="71" customWidth="1"/>
    <col min="262" max="263" width="13.42578125" style="71" customWidth="1"/>
    <col min="264" max="264" width="6" style="71" customWidth="1"/>
    <col min="265" max="265" width="7.42578125" style="71" customWidth="1"/>
    <col min="266" max="266" width="2" style="71" customWidth="1"/>
    <col min="267" max="267" width="5" style="71" customWidth="1"/>
    <col min="268" max="268" width="1.28515625" style="71" customWidth="1"/>
    <col min="269" max="269" width="1.7109375" style="71" customWidth="1"/>
    <col min="270" max="270" width="2.28515625" style="71" customWidth="1"/>
    <col min="271" max="271" width="3" style="71" customWidth="1"/>
    <col min="272" max="272" width="7.42578125" style="71" customWidth="1"/>
    <col min="273" max="512" width="6.85546875" style="71" customWidth="1"/>
    <col min="513" max="513" width="3.7109375" style="71" customWidth="1"/>
    <col min="514" max="514" width="4.85546875" style="71" customWidth="1"/>
    <col min="515" max="515" width="9.42578125" style="71" customWidth="1"/>
    <col min="516" max="516" width="8" style="71" customWidth="1"/>
    <col min="517" max="517" width="9.140625" style="71" customWidth="1"/>
    <col min="518" max="519" width="13.42578125" style="71" customWidth="1"/>
    <col min="520" max="520" width="6" style="71" customWidth="1"/>
    <col min="521" max="521" width="7.42578125" style="71" customWidth="1"/>
    <col min="522" max="522" width="2" style="71" customWidth="1"/>
    <col min="523" max="523" width="5" style="71" customWidth="1"/>
    <col min="524" max="524" width="1.28515625" style="71" customWidth="1"/>
    <col min="525" max="525" width="1.7109375" style="71" customWidth="1"/>
    <col min="526" max="526" width="2.28515625" style="71" customWidth="1"/>
    <col min="527" max="527" width="3" style="71" customWidth="1"/>
    <col min="528" max="528" width="7.42578125" style="71" customWidth="1"/>
    <col min="529" max="768" width="6.85546875" style="71" customWidth="1"/>
    <col min="769" max="769" width="3.7109375" style="71" customWidth="1"/>
    <col min="770" max="770" width="4.85546875" style="71" customWidth="1"/>
    <col min="771" max="771" width="9.42578125" style="71" customWidth="1"/>
    <col min="772" max="772" width="8" style="71" customWidth="1"/>
    <col min="773" max="773" width="9.140625" style="71" customWidth="1"/>
    <col min="774" max="775" width="13.42578125" style="71" customWidth="1"/>
    <col min="776" max="776" width="6" style="71" customWidth="1"/>
    <col min="777" max="777" width="7.42578125" style="71" customWidth="1"/>
    <col min="778" max="778" width="2" style="71" customWidth="1"/>
    <col min="779" max="779" width="5" style="71" customWidth="1"/>
    <col min="780" max="780" width="1.28515625" style="71" customWidth="1"/>
    <col min="781" max="781" width="1.7109375" style="71" customWidth="1"/>
    <col min="782" max="782" width="2.28515625" style="71" customWidth="1"/>
    <col min="783" max="783" width="3" style="71" customWidth="1"/>
    <col min="784" max="784" width="7.42578125" style="71" customWidth="1"/>
    <col min="785" max="1024" width="6.85546875" style="71" customWidth="1"/>
    <col min="1025" max="1025" width="3.7109375" style="71" customWidth="1"/>
    <col min="1026" max="1026" width="4.85546875" style="71" customWidth="1"/>
    <col min="1027" max="1027" width="9.42578125" style="71" customWidth="1"/>
    <col min="1028" max="1028" width="8" style="71" customWidth="1"/>
    <col min="1029" max="1029" width="9.140625" style="71" customWidth="1"/>
    <col min="1030" max="1031" width="13.42578125" style="71" customWidth="1"/>
    <col min="1032" max="1032" width="6" style="71" customWidth="1"/>
    <col min="1033" max="1033" width="7.42578125" style="71" customWidth="1"/>
    <col min="1034" max="1034" width="2" style="71" customWidth="1"/>
    <col min="1035" max="1035" width="5" style="71" customWidth="1"/>
    <col min="1036" max="1036" width="1.28515625" style="71" customWidth="1"/>
    <col min="1037" max="1037" width="1.7109375" style="71" customWidth="1"/>
    <col min="1038" max="1038" width="2.28515625" style="71" customWidth="1"/>
    <col min="1039" max="1039" width="3" style="71" customWidth="1"/>
    <col min="1040" max="1040" width="7.42578125" style="71" customWidth="1"/>
    <col min="1041" max="1280" width="6.85546875" style="71" customWidth="1"/>
    <col min="1281" max="1281" width="3.7109375" style="71" customWidth="1"/>
    <col min="1282" max="1282" width="4.85546875" style="71" customWidth="1"/>
    <col min="1283" max="1283" width="9.42578125" style="71" customWidth="1"/>
    <col min="1284" max="1284" width="8" style="71" customWidth="1"/>
    <col min="1285" max="1285" width="9.140625" style="71" customWidth="1"/>
    <col min="1286" max="1287" width="13.42578125" style="71" customWidth="1"/>
    <col min="1288" max="1288" width="6" style="71" customWidth="1"/>
    <col min="1289" max="1289" width="7.42578125" style="71" customWidth="1"/>
    <col min="1290" max="1290" width="2" style="71" customWidth="1"/>
    <col min="1291" max="1291" width="5" style="71" customWidth="1"/>
    <col min="1292" max="1292" width="1.28515625" style="71" customWidth="1"/>
    <col min="1293" max="1293" width="1.7109375" style="71" customWidth="1"/>
    <col min="1294" max="1294" width="2.28515625" style="71" customWidth="1"/>
    <col min="1295" max="1295" width="3" style="71" customWidth="1"/>
    <col min="1296" max="1296" width="7.42578125" style="71" customWidth="1"/>
    <col min="1297" max="1536" width="6.85546875" style="71" customWidth="1"/>
    <col min="1537" max="1537" width="3.7109375" style="71" customWidth="1"/>
    <col min="1538" max="1538" width="4.85546875" style="71" customWidth="1"/>
    <col min="1539" max="1539" width="9.42578125" style="71" customWidth="1"/>
    <col min="1540" max="1540" width="8" style="71" customWidth="1"/>
    <col min="1541" max="1541" width="9.140625" style="71" customWidth="1"/>
    <col min="1542" max="1543" width="13.42578125" style="71" customWidth="1"/>
    <col min="1544" max="1544" width="6" style="71" customWidth="1"/>
    <col min="1545" max="1545" width="7.42578125" style="71" customWidth="1"/>
    <col min="1546" max="1546" width="2" style="71" customWidth="1"/>
    <col min="1547" max="1547" width="5" style="71" customWidth="1"/>
    <col min="1548" max="1548" width="1.28515625" style="71" customWidth="1"/>
    <col min="1549" max="1549" width="1.7109375" style="71" customWidth="1"/>
    <col min="1550" max="1550" width="2.28515625" style="71" customWidth="1"/>
    <col min="1551" max="1551" width="3" style="71" customWidth="1"/>
    <col min="1552" max="1552" width="7.42578125" style="71" customWidth="1"/>
    <col min="1553" max="1792" width="6.85546875" style="71" customWidth="1"/>
    <col min="1793" max="1793" width="3.7109375" style="71" customWidth="1"/>
    <col min="1794" max="1794" width="4.85546875" style="71" customWidth="1"/>
    <col min="1795" max="1795" width="9.42578125" style="71" customWidth="1"/>
    <col min="1796" max="1796" width="8" style="71" customWidth="1"/>
    <col min="1797" max="1797" width="9.140625" style="71" customWidth="1"/>
    <col min="1798" max="1799" width="13.42578125" style="71" customWidth="1"/>
    <col min="1800" max="1800" width="6" style="71" customWidth="1"/>
    <col min="1801" max="1801" width="7.42578125" style="71" customWidth="1"/>
    <col min="1802" max="1802" width="2" style="71" customWidth="1"/>
    <col min="1803" max="1803" width="5" style="71" customWidth="1"/>
    <col min="1804" max="1804" width="1.28515625" style="71" customWidth="1"/>
    <col min="1805" max="1805" width="1.7109375" style="71" customWidth="1"/>
    <col min="1806" max="1806" width="2.28515625" style="71" customWidth="1"/>
    <col min="1807" max="1807" width="3" style="71" customWidth="1"/>
    <col min="1808" max="1808" width="7.42578125" style="71" customWidth="1"/>
    <col min="1809" max="2048" width="6.85546875" style="71" customWidth="1"/>
    <col min="2049" max="2049" width="3.7109375" style="71" customWidth="1"/>
    <col min="2050" max="2050" width="4.85546875" style="71" customWidth="1"/>
    <col min="2051" max="2051" width="9.42578125" style="71" customWidth="1"/>
    <col min="2052" max="2052" width="8" style="71" customWidth="1"/>
    <col min="2053" max="2053" width="9.140625" style="71" customWidth="1"/>
    <col min="2054" max="2055" width="13.42578125" style="71" customWidth="1"/>
    <col min="2056" max="2056" width="6" style="71" customWidth="1"/>
    <col min="2057" max="2057" width="7.42578125" style="71" customWidth="1"/>
    <col min="2058" max="2058" width="2" style="71" customWidth="1"/>
    <col min="2059" max="2059" width="5" style="71" customWidth="1"/>
    <col min="2060" max="2060" width="1.28515625" style="71" customWidth="1"/>
    <col min="2061" max="2061" width="1.7109375" style="71" customWidth="1"/>
    <col min="2062" max="2062" width="2.28515625" style="71" customWidth="1"/>
    <col min="2063" max="2063" width="3" style="71" customWidth="1"/>
    <col min="2064" max="2064" width="7.42578125" style="71" customWidth="1"/>
    <col min="2065" max="2304" width="6.85546875" style="71" customWidth="1"/>
    <col min="2305" max="2305" width="3.7109375" style="71" customWidth="1"/>
    <col min="2306" max="2306" width="4.85546875" style="71" customWidth="1"/>
    <col min="2307" max="2307" width="9.42578125" style="71" customWidth="1"/>
    <col min="2308" max="2308" width="8" style="71" customWidth="1"/>
    <col min="2309" max="2309" width="9.140625" style="71" customWidth="1"/>
    <col min="2310" max="2311" width="13.42578125" style="71" customWidth="1"/>
    <col min="2312" max="2312" width="6" style="71" customWidth="1"/>
    <col min="2313" max="2313" width="7.42578125" style="71" customWidth="1"/>
    <col min="2314" max="2314" width="2" style="71" customWidth="1"/>
    <col min="2315" max="2315" width="5" style="71" customWidth="1"/>
    <col min="2316" max="2316" width="1.28515625" style="71" customWidth="1"/>
    <col min="2317" max="2317" width="1.7109375" style="71" customWidth="1"/>
    <col min="2318" max="2318" width="2.28515625" style="71" customWidth="1"/>
    <col min="2319" max="2319" width="3" style="71" customWidth="1"/>
    <col min="2320" max="2320" width="7.42578125" style="71" customWidth="1"/>
    <col min="2321" max="2560" width="6.85546875" style="71" customWidth="1"/>
    <col min="2561" max="2561" width="3.7109375" style="71" customWidth="1"/>
    <col min="2562" max="2562" width="4.85546875" style="71" customWidth="1"/>
    <col min="2563" max="2563" width="9.42578125" style="71" customWidth="1"/>
    <col min="2564" max="2564" width="8" style="71" customWidth="1"/>
    <col min="2565" max="2565" width="9.140625" style="71" customWidth="1"/>
    <col min="2566" max="2567" width="13.42578125" style="71" customWidth="1"/>
    <col min="2568" max="2568" width="6" style="71" customWidth="1"/>
    <col min="2569" max="2569" width="7.42578125" style="71" customWidth="1"/>
    <col min="2570" max="2570" width="2" style="71" customWidth="1"/>
    <col min="2571" max="2571" width="5" style="71" customWidth="1"/>
    <col min="2572" max="2572" width="1.28515625" style="71" customWidth="1"/>
    <col min="2573" max="2573" width="1.7109375" style="71" customWidth="1"/>
    <col min="2574" max="2574" width="2.28515625" style="71" customWidth="1"/>
    <col min="2575" max="2575" width="3" style="71" customWidth="1"/>
    <col min="2576" max="2576" width="7.42578125" style="71" customWidth="1"/>
    <col min="2577" max="2816" width="6.85546875" style="71" customWidth="1"/>
    <col min="2817" max="2817" width="3.7109375" style="71" customWidth="1"/>
    <col min="2818" max="2818" width="4.85546875" style="71" customWidth="1"/>
    <col min="2819" max="2819" width="9.42578125" style="71" customWidth="1"/>
    <col min="2820" max="2820" width="8" style="71" customWidth="1"/>
    <col min="2821" max="2821" width="9.140625" style="71" customWidth="1"/>
    <col min="2822" max="2823" width="13.42578125" style="71" customWidth="1"/>
    <col min="2824" max="2824" width="6" style="71" customWidth="1"/>
    <col min="2825" max="2825" width="7.42578125" style="71" customWidth="1"/>
    <col min="2826" max="2826" width="2" style="71" customWidth="1"/>
    <col min="2827" max="2827" width="5" style="71" customWidth="1"/>
    <col min="2828" max="2828" width="1.28515625" style="71" customWidth="1"/>
    <col min="2829" max="2829" width="1.7109375" style="71" customWidth="1"/>
    <col min="2830" max="2830" width="2.28515625" style="71" customWidth="1"/>
    <col min="2831" max="2831" width="3" style="71" customWidth="1"/>
    <col min="2832" max="2832" width="7.42578125" style="71" customWidth="1"/>
    <col min="2833" max="3072" width="6.85546875" style="71" customWidth="1"/>
    <col min="3073" max="3073" width="3.7109375" style="71" customWidth="1"/>
    <col min="3074" max="3074" width="4.85546875" style="71" customWidth="1"/>
    <col min="3075" max="3075" width="9.42578125" style="71" customWidth="1"/>
    <col min="3076" max="3076" width="8" style="71" customWidth="1"/>
    <col min="3077" max="3077" width="9.140625" style="71" customWidth="1"/>
    <col min="3078" max="3079" width="13.42578125" style="71" customWidth="1"/>
    <col min="3080" max="3080" width="6" style="71" customWidth="1"/>
    <col min="3081" max="3081" width="7.42578125" style="71" customWidth="1"/>
    <col min="3082" max="3082" width="2" style="71" customWidth="1"/>
    <col min="3083" max="3083" width="5" style="71" customWidth="1"/>
    <col min="3084" max="3084" width="1.28515625" style="71" customWidth="1"/>
    <col min="3085" max="3085" width="1.7109375" style="71" customWidth="1"/>
    <col min="3086" max="3086" width="2.28515625" style="71" customWidth="1"/>
    <col min="3087" max="3087" width="3" style="71" customWidth="1"/>
    <col min="3088" max="3088" width="7.42578125" style="71" customWidth="1"/>
    <col min="3089" max="3328" width="6.85546875" style="71" customWidth="1"/>
    <col min="3329" max="3329" width="3.7109375" style="71" customWidth="1"/>
    <col min="3330" max="3330" width="4.85546875" style="71" customWidth="1"/>
    <col min="3331" max="3331" width="9.42578125" style="71" customWidth="1"/>
    <col min="3332" max="3332" width="8" style="71" customWidth="1"/>
    <col min="3333" max="3333" width="9.140625" style="71" customWidth="1"/>
    <col min="3334" max="3335" width="13.42578125" style="71" customWidth="1"/>
    <col min="3336" max="3336" width="6" style="71" customWidth="1"/>
    <col min="3337" max="3337" width="7.42578125" style="71" customWidth="1"/>
    <col min="3338" max="3338" width="2" style="71" customWidth="1"/>
    <col min="3339" max="3339" width="5" style="71" customWidth="1"/>
    <col min="3340" max="3340" width="1.28515625" style="71" customWidth="1"/>
    <col min="3341" max="3341" width="1.7109375" style="71" customWidth="1"/>
    <col min="3342" max="3342" width="2.28515625" style="71" customWidth="1"/>
    <col min="3343" max="3343" width="3" style="71" customWidth="1"/>
    <col min="3344" max="3344" width="7.42578125" style="71" customWidth="1"/>
    <col min="3345" max="3584" width="6.85546875" style="71" customWidth="1"/>
    <col min="3585" max="3585" width="3.7109375" style="71" customWidth="1"/>
    <col min="3586" max="3586" width="4.85546875" style="71" customWidth="1"/>
    <col min="3587" max="3587" width="9.42578125" style="71" customWidth="1"/>
    <col min="3588" max="3588" width="8" style="71" customWidth="1"/>
    <col min="3589" max="3589" width="9.140625" style="71" customWidth="1"/>
    <col min="3590" max="3591" width="13.42578125" style="71" customWidth="1"/>
    <col min="3592" max="3592" width="6" style="71" customWidth="1"/>
    <col min="3593" max="3593" width="7.42578125" style="71" customWidth="1"/>
    <col min="3594" max="3594" width="2" style="71" customWidth="1"/>
    <col min="3595" max="3595" width="5" style="71" customWidth="1"/>
    <col min="3596" max="3596" width="1.28515625" style="71" customWidth="1"/>
    <col min="3597" max="3597" width="1.7109375" style="71" customWidth="1"/>
    <col min="3598" max="3598" width="2.28515625" style="71" customWidth="1"/>
    <col min="3599" max="3599" width="3" style="71" customWidth="1"/>
    <col min="3600" max="3600" width="7.42578125" style="71" customWidth="1"/>
    <col min="3601" max="3840" width="6.85546875" style="71" customWidth="1"/>
    <col min="3841" max="3841" width="3.7109375" style="71" customWidth="1"/>
    <col min="3842" max="3842" width="4.85546875" style="71" customWidth="1"/>
    <col min="3843" max="3843" width="9.42578125" style="71" customWidth="1"/>
    <col min="3844" max="3844" width="8" style="71" customWidth="1"/>
    <col min="3845" max="3845" width="9.140625" style="71" customWidth="1"/>
    <col min="3846" max="3847" width="13.42578125" style="71" customWidth="1"/>
    <col min="3848" max="3848" width="6" style="71" customWidth="1"/>
    <col min="3849" max="3849" width="7.42578125" style="71" customWidth="1"/>
    <col min="3850" max="3850" width="2" style="71" customWidth="1"/>
    <col min="3851" max="3851" width="5" style="71" customWidth="1"/>
    <col min="3852" max="3852" width="1.28515625" style="71" customWidth="1"/>
    <col min="3853" max="3853" width="1.7109375" style="71" customWidth="1"/>
    <col min="3854" max="3854" width="2.28515625" style="71" customWidth="1"/>
    <col min="3855" max="3855" width="3" style="71" customWidth="1"/>
    <col min="3856" max="3856" width="7.42578125" style="71" customWidth="1"/>
    <col min="3857" max="4096" width="6.85546875" style="71" customWidth="1"/>
    <col min="4097" max="4097" width="3.7109375" style="71" customWidth="1"/>
    <col min="4098" max="4098" width="4.85546875" style="71" customWidth="1"/>
    <col min="4099" max="4099" width="9.42578125" style="71" customWidth="1"/>
    <col min="4100" max="4100" width="8" style="71" customWidth="1"/>
    <col min="4101" max="4101" width="9.140625" style="71" customWidth="1"/>
    <col min="4102" max="4103" width="13.42578125" style="71" customWidth="1"/>
    <col min="4104" max="4104" width="6" style="71" customWidth="1"/>
    <col min="4105" max="4105" width="7.42578125" style="71" customWidth="1"/>
    <col min="4106" max="4106" width="2" style="71" customWidth="1"/>
    <col min="4107" max="4107" width="5" style="71" customWidth="1"/>
    <col min="4108" max="4108" width="1.28515625" style="71" customWidth="1"/>
    <col min="4109" max="4109" width="1.7109375" style="71" customWidth="1"/>
    <col min="4110" max="4110" width="2.28515625" style="71" customWidth="1"/>
    <col min="4111" max="4111" width="3" style="71" customWidth="1"/>
    <col min="4112" max="4112" width="7.42578125" style="71" customWidth="1"/>
    <col min="4113" max="4352" width="6.85546875" style="71" customWidth="1"/>
    <col min="4353" max="4353" width="3.7109375" style="71" customWidth="1"/>
    <col min="4354" max="4354" width="4.85546875" style="71" customWidth="1"/>
    <col min="4355" max="4355" width="9.42578125" style="71" customWidth="1"/>
    <col min="4356" max="4356" width="8" style="71" customWidth="1"/>
    <col min="4357" max="4357" width="9.140625" style="71" customWidth="1"/>
    <col min="4358" max="4359" width="13.42578125" style="71" customWidth="1"/>
    <col min="4360" max="4360" width="6" style="71" customWidth="1"/>
    <col min="4361" max="4361" width="7.42578125" style="71" customWidth="1"/>
    <col min="4362" max="4362" width="2" style="71" customWidth="1"/>
    <col min="4363" max="4363" width="5" style="71" customWidth="1"/>
    <col min="4364" max="4364" width="1.28515625" style="71" customWidth="1"/>
    <col min="4365" max="4365" width="1.7109375" style="71" customWidth="1"/>
    <col min="4366" max="4366" width="2.28515625" style="71" customWidth="1"/>
    <col min="4367" max="4367" width="3" style="71" customWidth="1"/>
    <col min="4368" max="4368" width="7.42578125" style="71" customWidth="1"/>
    <col min="4369" max="4608" width="6.85546875" style="71" customWidth="1"/>
    <col min="4609" max="4609" width="3.7109375" style="71" customWidth="1"/>
    <col min="4610" max="4610" width="4.85546875" style="71" customWidth="1"/>
    <col min="4611" max="4611" width="9.42578125" style="71" customWidth="1"/>
    <col min="4612" max="4612" width="8" style="71" customWidth="1"/>
    <col min="4613" max="4613" width="9.140625" style="71" customWidth="1"/>
    <col min="4614" max="4615" width="13.42578125" style="71" customWidth="1"/>
    <col min="4616" max="4616" width="6" style="71" customWidth="1"/>
    <col min="4617" max="4617" width="7.42578125" style="71" customWidth="1"/>
    <col min="4618" max="4618" width="2" style="71" customWidth="1"/>
    <col min="4619" max="4619" width="5" style="71" customWidth="1"/>
    <col min="4620" max="4620" width="1.28515625" style="71" customWidth="1"/>
    <col min="4621" max="4621" width="1.7109375" style="71" customWidth="1"/>
    <col min="4622" max="4622" width="2.28515625" style="71" customWidth="1"/>
    <col min="4623" max="4623" width="3" style="71" customWidth="1"/>
    <col min="4624" max="4624" width="7.42578125" style="71" customWidth="1"/>
    <col min="4625" max="4864" width="6.85546875" style="71" customWidth="1"/>
    <col min="4865" max="4865" width="3.7109375" style="71" customWidth="1"/>
    <col min="4866" max="4866" width="4.85546875" style="71" customWidth="1"/>
    <col min="4867" max="4867" width="9.42578125" style="71" customWidth="1"/>
    <col min="4868" max="4868" width="8" style="71" customWidth="1"/>
    <col min="4869" max="4869" width="9.140625" style="71" customWidth="1"/>
    <col min="4870" max="4871" width="13.42578125" style="71" customWidth="1"/>
    <col min="4872" max="4872" width="6" style="71" customWidth="1"/>
    <col min="4873" max="4873" width="7.42578125" style="71" customWidth="1"/>
    <col min="4874" max="4874" width="2" style="71" customWidth="1"/>
    <col min="4875" max="4875" width="5" style="71" customWidth="1"/>
    <col min="4876" max="4876" width="1.28515625" style="71" customWidth="1"/>
    <col min="4877" max="4877" width="1.7109375" style="71" customWidth="1"/>
    <col min="4878" max="4878" width="2.28515625" style="71" customWidth="1"/>
    <col min="4879" max="4879" width="3" style="71" customWidth="1"/>
    <col min="4880" max="4880" width="7.42578125" style="71" customWidth="1"/>
    <col min="4881" max="5120" width="6.85546875" style="71" customWidth="1"/>
    <col min="5121" max="5121" width="3.7109375" style="71" customWidth="1"/>
    <col min="5122" max="5122" width="4.85546875" style="71" customWidth="1"/>
    <col min="5123" max="5123" width="9.42578125" style="71" customWidth="1"/>
    <col min="5124" max="5124" width="8" style="71" customWidth="1"/>
    <col min="5125" max="5125" width="9.140625" style="71" customWidth="1"/>
    <col min="5126" max="5127" width="13.42578125" style="71" customWidth="1"/>
    <col min="5128" max="5128" width="6" style="71" customWidth="1"/>
    <col min="5129" max="5129" width="7.42578125" style="71" customWidth="1"/>
    <col min="5130" max="5130" width="2" style="71" customWidth="1"/>
    <col min="5131" max="5131" width="5" style="71" customWidth="1"/>
    <col min="5132" max="5132" width="1.28515625" style="71" customWidth="1"/>
    <col min="5133" max="5133" width="1.7109375" style="71" customWidth="1"/>
    <col min="5134" max="5134" width="2.28515625" style="71" customWidth="1"/>
    <col min="5135" max="5135" width="3" style="71" customWidth="1"/>
    <col min="5136" max="5136" width="7.42578125" style="71" customWidth="1"/>
    <col min="5137" max="5376" width="6.85546875" style="71" customWidth="1"/>
    <col min="5377" max="5377" width="3.7109375" style="71" customWidth="1"/>
    <col min="5378" max="5378" width="4.85546875" style="71" customWidth="1"/>
    <col min="5379" max="5379" width="9.42578125" style="71" customWidth="1"/>
    <col min="5380" max="5380" width="8" style="71" customWidth="1"/>
    <col min="5381" max="5381" width="9.140625" style="71" customWidth="1"/>
    <col min="5382" max="5383" width="13.42578125" style="71" customWidth="1"/>
    <col min="5384" max="5384" width="6" style="71" customWidth="1"/>
    <col min="5385" max="5385" width="7.42578125" style="71" customWidth="1"/>
    <col min="5386" max="5386" width="2" style="71" customWidth="1"/>
    <col min="5387" max="5387" width="5" style="71" customWidth="1"/>
    <col min="5388" max="5388" width="1.28515625" style="71" customWidth="1"/>
    <col min="5389" max="5389" width="1.7109375" style="71" customWidth="1"/>
    <col min="5390" max="5390" width="2.28515625" style="71" customWidth="1"/>
    <col min="5391" max="5391" width="3" style="71" customWidth="1"/>
    <col min="5392" max="5392" width="7.42578125" style="71" customWidth="1"/>
    <col min="5393" max="5632" width="6.85546875" style="71" customWidth="1"/>
    <col min="5633" max="5633" width="3.7109375" style="71" customWidth="1"/>
    <col min="5634" max="5634" width="4.85546875" style="71" customWidth="1"/>
    <col min="5635" max="5635" width="9.42578125" style="71" customWidth="1"/>
    <col min="5636" max="5636" width="8" style="71" customWidth="1"/>
    <col min="5637" max="5637" width="9.140625" style="71" customWidth="1"/>
    <col min="5638" max="5639" width="13.42578125" style="71" customWidth="1"/>
    <col min="5640" max="5640" width="6" style="71" customWidth="1"/>
    <col min="5641" max="5641" width="7.42578125" style="71" customWidth="1"/>
    <col min="5642" max="5642" width="2" style="71" customWidth="1"/>
    <col min="5643" max="5643" width="5" style="71" customWidth="1"/>
    <col min="5644" max="5644" width="1.28515625" style="71" customWidth="1"/>
    <col min="5645" max="5645" width="1.7109375" style="71" customWidth="1"/>
    <col min="5646" max="5646" width="2.28515625" style="71" customWidth="1"/>
    <col min="5647" max="5647" width="3" style="71" customWidth="1"/>
    <col min="5648" max="5648" width="7.42578125" style="71" customWidth="1"/>
    <col min="5649" max="5888" width="6.85546875" style="71" customWidth="1"/>
    <col min="5889" max="5889" width="3.7109375" style="71" customWidth="1"/>
    <col min="5890" max="5890" width="4.85546875" style="71" customWidth="1"/>
    <col min="5891" max="5891" width="9.42578125" style="71" customWidth="1"/>
    <col min="5892" max="5892" width="8" style="71" customWidth="1"/>
    <col min="5893" max="5893" width="9.140625" style="71" customWidth="1"/>
    <col min="5894" max="5895" width="13.42578125" style="71" customWidth="1"/>
    <col min="5896" max="5896" width="6" style="71" customWidth="1"/>
    <col min="5897" max="5897" width="7.42578125" style="71" customWidth="1"/>
    <col min="5898" max="5898" width="2" style="71" customWidth="1"/>
    <col min="5899" max="5899" width="5" style="71" customWidth="1"/>
    <col min="5900" max="5900" width="1.28515625" style="71" customWidth="1"/>
    <col min="5901" max="5901" width="1.7109375" style="71" customWidth="1"/>
    <col min="5902" max="5902" width="2.28515625" style="71" customWidth="1"/>
    <col min="5903" max="5903" width="3" style="71" customWidth="1"/>
    <col min="5904" max="5904" width="7.42578125" style="71" customWidth="1"/>
    <col min="5905" max="6144" width="6.85546875" style="71" customWidth="1"/>
    <col min="6145" max="6145" width="3.7109375" style="71" customWidth="1"/>
    <col min="6146" max="6146" width="4.85546875" style="71" customWidth="1"/>
    <col min="6147" max="6147" width="9.42578125" style="71" customWidth="1"/>
    <col min="6148" max="6148" width="8" style="71" customWidth="1"/>
    <col min="6149" max="6149" width="9.140625" style="71" customWidth="1"/>
    <col min="6150" max="6151" width="13.42578125" style="71" customWidth="1"/>
    <col min="6152" max="6152" width="6" style="71" customWidth="1"/>
    <col min="6153" max="6153" width="7.42578125" style="71" customWidth="1"/>
    <col min="6154" max="6154" width="2" style="71" customWidth="1"/>
    <col min="6155" max="6155" width="5" style="71" customWidth="1"/>
    <col min="6156" max="6156" width="1.28515625" style="71" customWidth="1"/>
    <col min="6157" max="6157" width="1.7109375" style="71" customWidth="1"/>
    <col min="6158" max="6158" width="2.28515625" style="71" customWidth="1"/>
    <col min="6159" max="6159" width="3" style="71" customWidth="1"/>
    <col min="6160" max="6160" width="7.42578125" style="71" customWidth="1"/>
    <col min="6161" max="6400" width="6.85546875" style="71" customWidth="1"/>
    <col min="6401" max="6401" width="3.7109375" style="71" customWidth="1"/>
    <col min="6402" max="6402" width="4.85546875" style="71" customWidth="1"/>
    <col min="6403" max="6403" width="9.42578125" style="71" customWidth="1"/>
    <col min="6404" max="6404" width="8" style="71" customWidth="1"/>
    <col min="6405" max="6405" width="9.140625" style="71" customWidth="1"/>
    <col min="6406" max="6407" width="13.42578125" style="71" customWidth="1"/>
    <col min="6408" max="6408" width="6" style="71" customWidth="1"/>
    <col min="6409" max="6409" width="7.42578125" style="71" customWidth="1"/>
    <col min="6410" max="6410" width="2" style="71" customWidth="1"/>
    <col min="6411" max="6411" width="5" style="71" customWidth="1"/>
    <col min="6412" max="6412" width="1.28515625" style="71" customWidth="1"/>
    <col min="6413" max="6413" width="1.7109375" style="71" customWidth="1"/>
    <col min="6414" max="6414" width="2.28515625" style="71" customWidth="1"/>
    <col min="6415" max="6415" width="3" style="71" customWidth="1"/>
    <col min="6416" max="6416" width="7.42578125" style="71" customWidth="1"/>
    <col min="6417" max="6656" width="6.85546875" style="71" customWidth="1"/>
    <col min="6657" max="6657" width="3.7109375" style="71" customWidth="1"/>
    <col min="6658" max="6658" width="4.85546875" style="71" customWidth="1"/>
    <col min="6659" max="6659" width="9.42578125" style="71" customWidth="1"/>
    <col min="6660" max="6660" width="8" style="71" customWidth="1"/>
    <col min="6661" max="6661" width="9.140625" style="71" customWidth="1"/>
    <col min="6662" max="6663" width="13.42578125" style="71" customWidth="1"/>
    <col min="6664" max="6664" width="6" style="71" customWidth="1"/>
    <col min="6665" max="6665" width="7.42578125" style="71" customWidth="1"/>
    <col min="6666" max="6666" width="2" style="71" customWidth="1"/>
    <col min="6667" max="6667" width="5" style="71" customWidth="1"/>
    <col min="6668" max="6668" width="1.28515625" style="71" customWidth="1"/>
    <col min="6669" max="6669" width="1.7109375" style="71" customWidth="1"/>
    <col min="6670" max="6670" width="2.28515625" style="71" customWidth="1"/>
    <col min="6671" max="6671" width="3" style="71" customWidth="1"/>
    <col min="6672" max="6672" width="7.42578125" style="71" customWidth="1"/>
    <col min="6673" max="6912" width="6.85546875" style="71" customWidth="1"/>
    <col min="6913" max="6913" width="3.7109375" style="71" customWidth="1"/>
    <col min="6914" max="6914" width="4.85546875" style="71" customWidth="1"/>
    <col min="6915" max="6915" width="9.42578125" style="71" customWidth="1"/>
    <col min="6916" max="6916" width="8" style="71" customWidth="1"/>
    <col min="6917" max="6917" width="9.140625" style="71" customWidth="1"/>
    <col min="6918" max="6919" width="13.42578125" style="71" customWidth="1"/>
    <col min="6920" max="6920" width="6" style="71" customWidth="1"/>
    <col min="6921" max="6921" width="7.42578125" style="71" customWidth="1"/>
    <col min="6922" max="6922" width="2" style="71" customWidth="1"/>
    <col min="6923" max="6923" width="5" style="71" customWidth="1"/>
    <col min="6924" max="6924" width="1.28515625" style="71" customWidth="1"/>
    <col min="6925" max="6925" width="1.7109375" style="71" customWidth="1"/>
    <col min="6926" max="6926" width="2.28515625" style="71" customWidth="1"/>
    <col min="6927" max="6927" width="3" style="71" customWidth="1"/>
    <col min="6928" max="6928" width="7.42578125" style="71" customWidth="1"/>
    <col min="6929" max="7168" width="6.85546875" style="71" customWidth="1"/>
    <col min="7169" max="7169" width="3.7109375" style="71" customWidth="1"/>
    <col min="7170" max="7170" width="4.85546875" style="71" customWidth="1"/>
    <col min="7171" max="7171" width="9.42578125" style="71" customWidth="1"/>
    <col min="7172" max="7172" width="8" style="71" customWidth="1"/>
    <col min="7173" max="7173" width="9.140625" style="71" customWidth="1"/>
    <col min="7174" max="7175" width="13.42578125" style="71" customWidth="1"/>
    <col min="7176" max="7176" width="6" style="71" customWidth="1"/>
    <col min="7177" max="7177" width="7.42578125" style="71" customWidth="1"/>
    <col min="7178" max="7178" width="2" style="71" customWidth="1"/>
    <col min="7179" max="7179" width="5" style="71" customWidth="1"/>
    <col min="7180" max="7180" width="1.28515625" style="71" customWidth="1"/>
    <col min="7181" max="7181" width="1.7109375" style="71" customWidth="1"/>
    <col min="7182" max="7182" width="2.28515625" style="71" customWidth="1"/>
    <col min="7183" max="7183" width="3" style="71" customWidth="1"/>
    <col min="7184" max="7184" width="7.42578125" style="71" customWidth="1"/>
    <col min="7185" max="7424" width="6.85546875" style="71" customWidth="1"/>
    <col min="7425" max="7425" width="3.7109375" style="71" customWidth="1"/>
    <col min="7426" max="7426" width="4.85546875" style="71" customWidth="1"/>
    <col min="7427" max="7427" width="9.42578125" style="71" customWidth="1"/>
    <col min="7428" max="7428" width="8" style="71" customWidth="1"/>
    <col min="7429" max="7429" width="9.140625" style="71" customWidth="1"/>
    <col min="7430" max="7431" width="13.42578125" style="71" customWidth="1"/>
    <col min="7432" max="7432" width="6" style="71" customWidth="1"/>
    <col min="7433" max="7433" width="7.42578125" style="71" customWidth="1"/>
    <col min="7434" max="7434" width="2" style="71" customWidth="1"/>
    <col min="7435" max="7435" width="5" style="71" customWidth="1"/>
    <col min="7436" max="7436" width="1.28515625" style="71" customWidth="1"/>
    <col min="7437" max="7437" width="1.7109375" style="71" customWidth="1"/>
    <col min="7438" max="7438" width="2.28515625" style="71" customWidth="1"/>
    <col min="7439" max="7439" width="3" style="71" customWidth="1"/>
    <col min="7440" max="7440" width="7.42578125" style="71" customWidth="1"/>
    <col min="7441" max="7680" width="6.85546875" style="71" customWidth="1"/>
    <col min="7681" max="7681" width="3.7109375" style="71" customWidth="1"/>
    <col min="7682" max="7682" width="4.85546875" style="71" customWidth="1"/>
    <col min="7683" max="7683" width="9.42578125" style="71" customWidth="1"/>
    <col min="7684" max="7684" width="8" style="71" customWidth="1"/>
    <col min="7685" max="7685" width="9.140625" style="71" customWidth="1"/>
    <col min="7686" max="7687" width="13.42578125" style="71" customWidth="1"/>
    <col min="7688" max="7688" width="6" style="71" customWidth="1"/>
    <col min="7689" max="7689" width="7.42578125" style="71" customWidth="1"/>
    <col min="7690" max="7690" width="2" style="71" customWidth="1"/>
    <col min="7691" max="7691" width="5" style="71" customWidth="1"/>
    <col min="7692" max="7692" width="1.28515625" style="71" customWidth="1"/>
    <col min="7693" max="7693" width="1.7109375" style="71" customWidth="1"/>
    <col min="7694" max="7694" width="2.28515625" style="71" customWidth="1"/>
    <col min="7695" max="7695" width="3" style="71" customWidth="1"/>
    <col min="7696" max="7696" width="7.42578125" style="71" customWidth="1"/>
    <col min="7697" max="7936" width="6.85546875" style="71" customWidth="1"/>
    <col min="7937" max="7937" width="3.7109375" style="71" customWidth="1"/>
    <col min="7938" max="7938" width="4.85546875" style="71" customWidth="1"/>
    <col min="7939" max="7939" width="9.42578125" style="71" customWidth="1"/>
    <col min="7940" max="7940" width="8" style="71" customWidth="1"/>
    <col min="7941" max="7941" width="9.140625" style="71" customWidth="1"/>
    <col min="7942" max="7943" width="13.42578125" style="71" customWidth="1"/>
    <col min="7944" max="7944" width="6" style="71" customWidth="1"/>
    <col min="7945" max="7945" width="7.42578125" style="71" customWidth="1"/>
    <col min="7946" max="7946" width="2" style="71" customWidth="1"/>
    <col min="7947" max="7947" width="5" style="71" customWidth="1"/>
    <col min="7948" max="7948" width="1.28515625" style="71" customWidth="1"/>
    <col min="7949" max="7949" width="1.7109375" style="71" customWidth="1"/>
    <col min="7950" max="7950" width="2.28515625" style="71" customWidth="1"/>
    <col min="7951" max="7951" width="3" style="71" customWidth="1"/>
    <col min="7952" max="7952" width="7.42578125" style="71" customWidth="1"/>
    <col min="7953" max="8192" width="6.85546875" style="71" customWidth="1"/>
    <col min="8193" max="8193" width="3.7109375" style="71" customWidth="1"/>
    <col min="8194" max="8194" width="4.85546875" style="71" customWidth="1"/>
    <col min="8195" max="8195" width="9.42578125" style="71" customWidth="1"/>
    <col min="8196" max="8196" width="8" style="71" customWidth="1"/>
    <col min="8197" max="8197" width="9.140625" style="71" customWidth="1"/>
    <col min="8198" max="8199" width="13.42578125" style="71" customWidth="1"/>
    <col min="8200" max="8200" width="6" style="71" customWidth="1"/>
    <col min="8201" max="8201" width="7.42578125" style="71" customWidth="1"/>
    <col min="8202" max="8202" width="2" style="71" customWidth="1"/>
    <col min="8203" max="8203" width="5" style="71" customWidth="1"/>
    <col min="8204" max="8204" width="1.28515625" style="71" customWidth="1"/>
    <col min="8205" max="8205" width="1.7109375" style="71" customWidth="1"/>
    <col min="8206" max="8206" width="2.28515625" style="71" customWidth="1"/>
    <col min="8207" max="8207" width="3" style="71" customWidth="1"/>
    <col min="8208" max="8208" width="7.42578125" style="71" customWidth="1"/>
    <col min="8209" max="8448" width="6.85546875" style="71" customWidth="1"/>
    <col min="8449" max="8449" width="3.7109375" style="71" customWidth="1"/>
    <col min="8450" max="8450" width="4.85546875" style="71" customWidth="1"/>
    <col min="8451" max="8451" width="9.42578125" style="71" customWidth="1"/>
    <col min="8452" max="8452" width="8" style="71" customWidth="1"/>
    <col min="8453" max="8453" width="9.140625" style="71" customWidth="1"/>
    <col min="8454" max="8455" width="13.42578125" style="71" customWidth="1"/>
    <col min="8456" max="8456" width="6" style="71" customWidth="1"/>
    <col min="8457" max="8457" width="7.42578125" style="71" customWidth="1"/>
    <col min="8458" max="8458" width="2" style="71" customWidth="1"/>
    <col min="8459" max="8459" width="5" style="71" customWidth="1"/>
    <col min="8460" max="8460" width="1.28515625" style="71" customWidth="1"/>
    <col min="8461" max="8461" width="1.7109375" style="71" customWidth="1"/>
    <col min="8462" max="8462" width="2.28515625" style="71" customWidth="1"/>
    <col min="8463" max="8463" width="3" style="71" customWidth="1"/>
    <col min="8464" max="8464" width="7.42578125" style="71" customWidth="1"/>
    <col min="8465" max="8704" width="6.85546875" style="71" customWidth="1"/>
    <col min="8705" max="8705" width="3.7109375" style="71" customWidth="1"/>
    <col min="8706" max="8706" width="4.85546875" style="71" customWidth="1"/>
    <col min="8707" max="8707" width="9.42578125" style="71" customWidth="1"/>
    <col min="8708" max="8708" width="8" style="71" customWidth="1"/>
    <col min="8709" max="8709" width="9.140625" style="71" customWidth="1"/>
    <col min="8710" max="8711" width="13.42578125" style="71" customWidth="1"/>
    <col min="8712" max="8712" width="6" style="71" customWidth="1"/>
    <col min="8713" max="8713" width="7.42578125" style="71" customWidth="1"/>
    <col min="8714" max="8714" width="2" style="71" customWidth="1"/>
    <col min="8715" max="8715" width="5" style="71" customWidth="1"/>
    <col min="8716" max="8716" width="1.28515625" style="71" customWidth="1"/>
    <col min="8717" max="8717" width="1.7109375" style="71" customWidth="1"/>
    <col min="8718" max="8718" width="2.28515625" style="71" customWidth="1"/>
    <col min="8719" max="8719" width="3" style="71" customWidth="1"/>
    <col min="8720" max="8720" width="7.42578125" style="71" customWidth="1"/>
    <col min="8721" max="8960" width="6.85546875" style="71" customWidth="1"/>
    <col min="8961" max="8961" width="3.7109375" style="71" customWidth="1"/>
    <col min="8962" max="8962" width="4.85546875" style="71" customWidth="1"/>
    <col min="8963" max="8963" width="9.42578125" style="71" customWidth="1"/>
    <col min="8964" max="8964" width="8" style="71" customWidth="1"/>
    <col min="8965" max="8965" width="9.140625" style="71" customWidth="1"/>
    <col min="8966" max="8967" width="13.42578125" style="71" customWidth="1"/>
    <col min="8968" max="8968" width="6" style="71" customWidth="1"/>
    <col min="8969" max="8969" width="7.42578125" style="71" customWidth="1"/>
    <col min="8970" max="8970" width="2" style="71" customWidth="1"/>
    <col min="8971" max="8971" width="5" style="71" customWidth="1"/>
    <col min="8972" max="8972" width="1.28515625" style="71" customWidth="1"/>
    <col min="8973" max="8973" width="1.7109375" style="71" customWidth="1"/>
    <col min="8974" max="8974" width="2.28515625" style="71" customWidth="1"/>
    <col min="8975" max="8975" width="3" style="71" customWidth="1"/>
    <col min="8976" max="8976" width="7.42578125" style="71" customWidth="1"/>
    <col min="8977" max="9216" width="6.85546875" style="71" customWidth="1"/>
    <col min="9217" max="9217" width="3.7109375" style="71" customWidth="1"/>
    <col min="9218" max="9218" width="4.85546875" style="71" customWidth="1"/>
    <col min="9219" max="9219" width="9.42578125" style="71" customWidth="1"/>
    <col min="9220" max="9220" width="8" style="71" customWidth="1"/>
    <col min="9221" max="9221" width="9.140625" style="71" customWidth="1"/>
    <col min="9222" max="9223" width="13.42578125" style="71" customWidth="1"/>
    <col min="9224" max="9224" width="6" style="71" customWidth="1"/>
    <col min="9225" max="9225" width="7.42578125" style="71" customWidth="1"/>
    <col min="9226" max="9226" width="2" style="71" customWidth="1"/>
    <col min="9227" max="9227" width="5" style="71" customWidth="1"/>
    <col min="9228" max="9228" width="1.28515625" style="71" customWidth="1"/>
    <col min="9229" max="9229" width="1.7109375" style="71" customWidth="1"/>
    <col min="9230" max="9230" width="2.28515625" style="71" customWidth="1"/>
    <col min="9231" max="9231" width="3" style="71" customWidth="1"/>
    <col min="9232" max="9232" width="7.42578125" style="71" customWidth="1"/>
    <col min="9233" max="9472" width="6.85546875" style="71" customWidth="1"/>
    <col min="9473" max="9473" width="3.7109375" style="71" customWidth="1"/>
    <col min="9474" max="9474" width="4.85546875" style="71" customWidth="1"/>
    <col min="9475" max="9475" width="9.42578125" style="71" customWidth="1"/>
    <col min="9476" max="9476" width="8" style="71" customWidth="1"/>
    <col min="9477" max="9477" width="9.140625" style="71" customWidth="1"/>
    <col min="9478" max="9479" width="13.42578125" style="71" customWidth="1"/>
    <col min="9480" max="9480" width="6" style="71" customWidth="1"/>
    <col min="9481" max="9481" width="7.42578125" style="71" customWidth="1"/>
    <col min="9482" max="9482" width="2" style="71" customWidth="1"/>
    <col min="9483" max="9483" width="5" style="71" customWidth="1"/>
    <col min="9484" max="9484" width="1.28515625" style="71" customWidth="1"/>
    <col min="9485" max="9485" width="1.7109375" style="71" customWidth="1"/>
    <col min="9486" max="9486" width="2.28515625" style="71" customWidth="1"/>
    <col min="9487" max="9487" width="3" style="71" customWidth="1"/>
    <col min="9488" max="9488" width="7.42578125" style="71" customWidth="1"/>
    <col min="9489" max="9728" width="6.85546875" style="71" customWidth="1"/>
    <col min="9729" max="9729" width="3.7109375" style="71" customWidth="1"/>
    <col min="9730" max="9730" width="4.85546875" style="71" customWidth="1"/>
    <col min="9731" max="9731" width="9.42578125" style="71" customWidth="1"/>
    <col min="9732" max="9732" width="8" style="71" customWidth="1"/>
    <col min="9733" max="9733" width="9.140625" style="71" customWidth="1"/>
    <col min="9734" max="9735" width="13.42578125" style="71" customWidth="1"/>
    <col min="9736" max="9736" width="6" style="71" customWidth="1"/>
    <col min="9737" max="9737" width="7.42578125" style="71" customWidth="1"/>
    <col min="9738" max="9738" width="2" style="71" customWidth="1"/>
    <col min="9739" max="9739" width="5" style="71" customWidth="1"/>
    <col min="9740" max="9740" width="1.28515625" style="71" customWidth="1"/>
    <col min="9741" max="9741" width="1.7109375" style="71" customWidth="1"/>
    <col min="9742" max="9742" width="2.28515625" style="71" customWidth="1"/>
    <col min="9743" max="9743" width="3" style="71" customWidth="1"/>
    <col min="9744" max="9744" width="7.42578125" style="71" customWidth="1"/>
    <col min="9745" max="9984" width="6.85546875" style="71" customWidth="1"/>
    <col min="9985" max="9985" width="3.7109375" style="71" customWidth="1"/>
    <col min="9986" max="9986" width="4.85546875" style="71" customWidth="1"/>
    <col min="9987" max="9987" width="9.42578125" style="71" customWidth="1"/>
    <col min="9988" max="9988" width="8" style="71" customWidth="1"/>
    <col min="9989" max="9989" width="9.140625" style="71" customWidth="1"/>
    <col min="9990" max="9991" width="13.42578125" style="71" customWidth="1"/>
    <col min="9992" max="9992" width="6" style="71" customWidth="1"/>
    <col min="9993" max="9993" width="7.42578125" style="71" customWidth="1"/>
    <col min="9994" max="9994" width="2" style="71" customWidth="1"/>
    <col min="9995" max="9995" width="5" style="71" customWidth="1"/>
    <col min="9996" max="9996" width="1.28515625" style="71" customWidth="1"/>
    <col min="9997" max="9997" width="1.7109375" style="71" customWidth="1"/>
    <col min="9998" max="9998" width="2.28515625" style="71" customWidth="1"/>
    <col min="9999" max="9999" width="3" style="71" customWidth="1"/>
    <col min="10000" max="10000" width="7.42578125" style="71" customWidth="1"/>
    <col min="10001" max="10240" width="6.85546875" style="71" customWidth="1"/>
    <col min="10241" max="10241" width="3.7109375" style="71" customWidth="1"/>
    <col min="10242" max="10242" width="4.85546875" style="71" customWidth="1"/>
    <col min="10243" max="10243" width="9.42578125" style="71" customWidth="1"/>
    <col min="10244" max="10244" width="8" style="71" customWidth="1"/>
    <col min="10245" max="10245" width="9.140625" style="71" customWidth="1"/>
    <col min="10246" max="10247" width="13.42578125" style="71" customWidth="1"/>
    <col min="10248" max="10248" width="6" style="71" customWidth="1"/>
    <col min="10249" max="10249" width="7.42578125" style="71" customWidth="1"/>
    <col min="10250" max="10250" width="2" style="71" customWidth="1"/>
    <col min="10251" max="10251" width="5" style="71" customWidth="1"/>
    <col min="10252" max="10252" width="1.28515625" style="71" customWidth="1"/>
    <col min="10253" max="10253" width="1.7109375" style="71" customWidth="1"/>
    <col min="10254" max="10254" width="2.28515625" style="71" customWidth="1"/>
    <col min="10255" max="10255" width="3" style="71" customWidth="1"/>
    <col min="10256" max="10256" width="7.42578125" style="71" customWidth="1"/>
    <col min="10257" max="10496" width="6.85546875" style="71" customWidth="1"/>
    <col min="10497" max="10497" width="3.7109375" style="71" customWidth="1"/>
    <col min="10498" max="10498" width="4.85546875" style="71" customWidth="1"/>
    <col min="10499" max="10499" width="9.42578125" style="71" customWidth="1"/>
    <col min="10500" max="10500" width="8" style="71" customWidth="1"/>
    <col min="10501" max="10501" width="9.140625" style="71" customWidth="1"/>
    <col min="10502" max="10503" width="13.42578125" style="71" customWidth="1"/>
    <col min="10504" max="10504" width="6" style="71" customWidth="1"/>
    <col min="10505" max="10505" width="7.42578125" style="71" customWidth="1"/>
    <col min="10506" max="10506" width="2" style="71" customWidth="1"/>
    <col min="10507" max="10507" width="5" style="71" customWidth="1"/>
    <col min="10508" max="10508" width="1.28515625" style="71" customWidth="1"/>
    <col min="10509" max="10509" width="1.7109375" style="71" customWidth="1"/>
    <col min="10510" max="10510" width="2.28515625" style="71" customWidth="1"/>
    <col min="10511" max="10511" width="3" style="71" customWidth="1"/>
    <col min="10512" max="10512" width="7.42578125" style="71" customWidth="1"/>
    <col min="10513" max="10752" width="6.85546875" style="71" customWidth="1"/>
    <col min="10753" max="10753" width="3.7109375" style="71" customWidth="1"/>
    <col min="10754" max="10754" width="4.85546875" style="71" customWidth="1"/>
    <col min="10755" max="10755" width="9.42578125" style="71" customWidth="1"/>
    <col min="10756" max="10756" width="8" style="71" customWidth="1"/>
    <col min="10757" max="10757" width="9.140625" style="71" customWidth="1"/>
    <col min="10758" max="10759" width="13.42578125" style="71" customWidth="1"/>
    <col min="10760" max="10760" width="6" style="71" customWidth="1"/>
    <col min="10761" max="10761" width="7.42578125" style="71" customWidth="1"/>
    <col min="10762" max="10762" width="2" style="71" customWidth="1"/>
    <col min="10763" max="10763" width="5" style="71" customWidth="1"/>
    <col min="10764" max="10764" width="1.28515625" style="71" customWidth="1"/>
    <col min="10765" max="10765" width="1.7109375" style="71" customWidth="1"/>
    <col min="10766" max="10766" width="2.28515625" style="71" customWidth="1"/>
    <col min="10767" max="10767" width="3" style="71" customWidth="1"/>
    <col min="10768" max="10768" width="7.42578125" style="71" customWidth="1"/>
    <col min="10769" max="11008" width="6.85546875" style="71" customWidth="1"/>
    <col min="11009" max="11009" width="3.7109375" style="71" customWidth="1"/>
    <col min="11010" max="11010" width="4.85546875" style="71" customWidth="1"/>
    <col min="11011" max="11011" width="9.42578125" style="71" customWidth="1"/>
    <col min="11012" max="11012" width="8" style="71" customWidth="1"/>
    <col min="11013" max="11013" width="9.140625" style="71" customWidth="1"/>
    <col min="11014" max="11015" width="13.42578125" style="71" customWidth="1"/>
    <col min="11016" max="11016" width="6" style="71" customWidth="1"/>
    <col min="11017" max="11017" width="7.42578125" style="71" customWidth="1"/>
    <col min="11018" max="11018" width="2" style="71" customWidth="1"/>
    <col min="11019" max="11019" width="5" style="71" customWidth="1"/>
    <col min="11020" max="11020" width="1.28515625" style="71" customWidth="1"/>
    <col min="11021" max="11021" width="1.7109375" style="71" customWidth="1"/>
    <col min="11022" max="11022" width="2.28515625" style="71" customWidth="1"/>
    <col min="11023" max="11023" width="3" style="71" customWidth="1"/>
    <col min="11024" max="11024" width="7.42578125" style="71" customWidth="1"/>
    <col min="11025" max="11264" width="6.85546875" style="71" customWidth="1"/>
    <col min="11265" max="11265" width="3.7109375" style="71" customWidth="1"/>
    <col min="11266" max="11266" width="4.85546875" style="71" customWidth="1"/>
    <col min="11267" max="11267" width="9.42578125" style="71" customWidth="1"/>
    <col min="11268" max="11268" width="8" style="71" customWidth="1"/>
    <col min="11269" max="11269" width="9.140625" style="71" customWidth="1"/>
    <col min="11270" max="11271" width="13.42578125" style="71" customWidth="1"/>
    <col min="11272" max="11272" width="6" style="71" customWidth="1"/>
    <col min="11273" max="11273" width="7.42578125" style="71" customWidth="1"/>
    <col min="11274" max="11274" width="2" style="71" customWidth="1"/>
    <col min="11275" max="11275" width="5" style="71" customWidth="1"/>
    <col min="11276" max="11276" width="1.28515625" style="71" customWidth="1"/>
    <col min="11277" max="11277" width="1.7109375" style="71" customWidth="1"/>
    <col min="11278" max="11278" width="2.28515625" style="71" customWidth="1"/>
    <col min="11279" max="11279" width="3" style="71" customWidth="1"/>
    <col min="11280" max="11280" width="7.42578125" style="71" customWidth="1"/>
    <col min="11281" max="11520" width="6.85546875" style="71" customWidth="1"/>
    <col min="11521" max="11521" width="3.7109375" style="71" customWidth="1"/>
    <col min="11522" max="11522" width="4.85546875" style="71" customWidth="1"/>
    <col min="11523" max="11523" width="9.42578125" style="71" customWidth="1"/>
    <col min="11524" max="11524" width="8" style="71" customWidth="1"/>
    <col min="11525" max="11525" width="9.140625" style="71" customWidth="1"/>
    <col min="11526" max="11527" width="13.42578125" style="71" customWidth="1"/>
    <col min="11528" max="11528" width="6" style="71" customWidth="1"/>
    <col min="11529" max="11529" width="7.42578125" style="71" customWidth="1"/>
    <col min="11530" max="11530" width="2" style="71" customWidth="1"/>
    <col min="11531" max="11531" width="5" style="71" customWidth="1"/>
    <col min="11532" max="11532" width="1.28515625" style="71" customWidth="1"/>
    <col min="11533" max="11533" width="1.7109375" style="71" customWidth="1"/>
    <col min="11534" max="11534" width="2.28515625" style="71" customWidth="1"/>
    <col min="11535" max="11535" width="3" style="71" customWidth="1"/>
    <col min="11536" max="11536" width="7.42578125" style="71" customWidth="1"/>
    <col min="11537" max="11776" width="6.85546875" style="71" customWidth="1"/>
    <col min="11777" max="11777" width="3.7109375" style="71" customWidth="1"/>
    <col min="11778" max="11778" width="4.85546875" style="71" customWidth="1"/>
    <col min="11779" max="11779" width="9.42578125" style="71" customWidth="1"/>
    <col min="11780" max="11780" width="8" style="71" customWidth="1"/>
    <col min="11781" max="11781" width="9.140625" style="71" customWidth="1"/>
    <col min="11782" max="11783" width="13.42578125" style="71" customWidth="1"/>
    <col min="11784" max="11784" width="6" style="71" customWidth="1"/>
    <col min="11785" max="11785" width="7.42578125" style="71" customWidth="1"/>
    <col min="11786" max="11786" width="2" style="71" customWidth="1"/>
    <col min="11787" max="11787" width="5" style="71" customWidth="1"/>
    <col min="11788" max="11788" width="1.28515625" style="71" customWidth="1"/>
    <col min="11789" max="11789" width="1.7109375" style="71" customWidth="1"/>
    <col min="11790" max="11790" width="2.28515625" style="71" customWidth="1"/>
    <col min="11791" max="11791" width="3" style="71" customWidth="1"/>
    <col min="11792" max="11792" width="7.42578125" style="71" customWidth="1"/>
    <col min="11793" max="12032" width="6.85546875" style="71" customWidth="1"/>
    <col min="12033" max="12033" width="3.7109375" style="71" customWidth="1"/>
    <col min="12034" max="12034" width="4.85546875" style="71" customWidth="1"/>
    <col min="12035" max="12035" width="9.42578125" style="71" customWidth="1"/>
    <col min="12036" max="12036" width="8" style="71" customWidth="1"/>
    <col min="12037" max="12037" width="9.140625" style="71" customWidth="1"/>
    <col min="12038" max="12039" width="13.42578125" style="71" customWidth="1"/>
    <col min="12040" max="12040" width="6" style="71" customWidth="1"/>
    <col min="12041" max="12041" width="7.42578125" style="71" customWidth="1"/>
    <col min="12042" max="12042" width="2" style="71" customWidth="1"/>
    <col min="12043" max="12043" width="5" style="71" customWidth="1"/>
    <col min="12044" max="12044" width="1.28515625" style="71" customWidth="1"/>
    <col min="12045" max="12045" width="1.7109375" style="71" customWidth="1"/>
    <col min="12046" max="12046" width="2.28515625" style="71" customWidth="1"/>
    <col min="12047" max="12047" width="3" style="71" customWidth="1"/>
    <col min="12048" max="12048" width="7.42578125" style="71" customWidth="1"/>
    <col min="12049" max="12288" width="6.85546875" style="71" customWidth="1"/>
    <col min="12289" max="12289" width="3.7109375" style="71" customWidth="1"/>
    <col min="12290" max="12290" width="4.85546875" style="71" customWidth="1"/>
    <col min="12291" max="12291" width="9.42578125" style="71" customWidth="1"/>
    <col min="12292" max="12292" width="8" style="71" customWidth="1"/>
    <col min="12293" max="12293" width="9.140625" style="71" customWidth="1"/>
    <col min="12294" max="12295" width="13.42578125" style="71" customWidth="1"/>
    <col min="12296" max="12296" width="6" style="71" customWidth="1"/>
    <col min="12297" max="12297" width="7.42578125" style="71" customWidth="1"/>
    <col min="12298" max="12298" width="2" style="71" customWidth="1"/>
    <col min="12299" max="12299" width="5" style="71" customWidth="1"/>
    <col min="12300" max="12300" width="1.28515625" style="71" customWidth="1"/>
    <col min="12301" max="12301" width="1.7109375" style="71" customWidth="1"/>
    <col min="12302" max="12302" width="2.28515625" style="71" customWidth="1"/>
    <col min="12303" max="12303" width="3" style="71" customWidth="1"/>
    <col min="12304" max="12304" width="7.42578125" style="71" customWidth="1"/>
    <col min="12305" max="12544" width="6.85546875" style="71" customWidth="1"/>
    <col min="12545" max="12545" width="3.7109375" style="71" customWidth="1"/>
    <col min="12546" max="12546" width="4.85546875" style="71" customWidth="1"/>
    <col min="12547" max="12547" width="9.42578125" style="71" customWidth="1"/>
    <col min="12548" max="12548" width="8" style="71" customWidth="1"/>
    <col min="12549" max="12549" width="9.140625" style="71" customWidth="1"/>
    <col min="12550" max="12551" width="13.42578125" style="71" customWidth="1"/>
    <col min="12552" max="12552" width="6" style="71" customWidth="1"/>
    <col min="12553" max="12553" width="7.42578125" style="71" customWidth="1"/>
    <col min="12554" max="12554" width="2" style="71" customWidth="1"/>
    <col min="12555" max="12555" width="5" style="71" customWidth="1"/>
    <col min="12556" max="12556" width="1.28515625" style="71" customWidth="1"/>
    <col min="12557" max="12557" width="1.7109375" style="71" customWidth="1"/>
    <col min="12558" max="12558" width="2.28515625" style="71" customWidth="1"/>
    <col min="12559" max="12559" width="3" style="71" customWidth="1"/>
    <col min="12560" max="12560" width="7.42578125" style="71" customWidth="1"/>
    <col min="12561" max="12800" width="6.85546875" style="71" customWidth="1"/>
    <col min="12801" max="12801" width="3.7109375" style="71" customWidth="1"/>
    <col min="12802" max="12802" width="4.85546875" style="71" customWidth="1"/>
    <col min="12803" max="12803" width="9.42578125" style="71" customWidth="1"/>
    <col min="12804" max="12804" width="8" style="71" customWidth="1"/>
    <col min="12805" max="12805" width="9.140625" style="71" customWidth="1"/>
    <col min="12806" max="12807" width="13.42578125" style="71" customWidth="1"/>
    <col min="12808" max="12808" width="6" style="71" customWidth="1"/>
    <col min="12809" max="12809" width="7.42578125" style="71" customWidth="1"/>
    <col min="12810" max="12810" width="2" style="71" customWidth="1"/>
    <col min="12811" max="12811" width="5" style="71" customWidth="1"/>
    <col min="12812" max="12812" width="1.28515625" style="71" customWidth="1"/>
    <col min="12813" max="12813" width="1.7109375" style="71" customWidth="1"/>
    <col min="12814" max="12814" width="2.28515625" style="71" customWidth="1"/>
    <col min="12815" max="12815" width="3" style="71" customWidth="1"/>
    <col min="12816" max="12816" width="7.42578125" style="71" customWidth="1"/>
    <col min="12817" max="13056" width="6.85546875" style="71" customWidth="1"/>
    <col min="13057" max="13057" width="3.7109375" style="71" customWidth="1"/>
    <col min="13058" max="13058" width="4.85546875" style="71" customWidth="1"/>
    <col min="13059" max="13059" width="9.42578125" style="71" customWidth="1"/>
    <col min="13060" max="13060" width="8" style="71" customWidth="1"/>
    <col min="13061" max="13061" width="9.140625" style="71" customWidth="1"/>
    <col min="13062" max="13063" width="13.42578125" style="71" customWidth="1"/>
    <col min="13064" max="13064" width="6" style="71" customWidth="1"/>
    <col min="13065" max="13065" width="7.42578125" style="71" customWidth="1"/>
    <col min="13066" max="13066" width="2" style="71" customWidth="1"/>
    <col min="13067" max="13067" width="5" style="71" customWidth="1"/>
    <col min="13068" max="13068" width="1.28515625" style="71" customWidth="1"/>
    <col min="13069" max="13069" width="1.7109375" style="71" customWidth="1"/>
    <col min="13070" max="13070" width="2.28515625" style="71" customWidth="1"/>
    <col min="13071" max="13071" width="3" style="71" customWidth="1"/>
    <col min="13072" max="13072" width="7.42578125" style="71" customWidth="1"/>
    <col min="13073" max="13312" width="6.85546875" style="71" customWidth="1"/>
    <col min="13313" max="13313" width="3.7109375" style="71" customWidth="1"/>
    <col min="13314" max="13314" width="4.85546875" style="71" customWidth="1"/>
    <col min="13315" max="13315" width="9.42578125" style="71" customWidth="1"/>
    <col min="13316" max="13316" width="8" style="71" customWidth="1"/>
    <col min="13317" max="13317" width="9.140625" style="71" customWidth="1"/>
    <col min="13318" max="13319" width="13.42578125" style="71" customWidth="1"/>
    <col min="13320" max="13320" width="6" style="71" customWidth="1"/>
    <col min="13321" max="13321" width="7.42578125" style="71" customWidth="1"/>
    <col min="13322" max="13322" width="2" style="71" customWidth="1"/>
    <col min="13323" max="13323" width="5" style="71" customWidth="1"/>
    <col min="13324" max="13324" width="1.28515625" style="71" customWidth="1"/>
    <col min="13325" max="13325" width="1.7109375" style="71" customWidth="1"/>
    <col min="13326" max="13326" width="2.28515625" style="71" customWidth="1"/>
    <col min="13327" max="13327" width="3" style="71" customWidth="1"/>
    <col min="13328" max="13328" width="7.42578125" style="71" customWidth="1"/>
    <col min="13329" max="13568" width="6.85546875" style="71" customWidth="1"/>
    <col min="13569" max="13569" width="3.7109375" style="71" customWidth="1"/>
    <col min="13570" max="13570" width="4.85546875" style="71" customWidth="1"/>
    <col min="13571" max="13571" width="9.42578125" style="71" customWidth="1"/>
    <col min="13572" max="13572" width="8" style="71" customWidth="1"/>
    <col min="13573" max="13573" width="9.140625" style="71" customWidth="1"/>
    <col min="13574" max="13575" width="13.42578125" style="71" customWidth="1"/>
    <col min="13576" max="13576" width="6" style="71" customWidth="1"/>
    <col min="13577" max="13577" width="7.42578125" style="71" customWidth="1"/>
    <col min="13578" max="13578" width="2" style="71" customWidth="1"/>
    <col min="13579" max="13579" width="5" style="71" customWidth="1"/>
    <col min="13580" max="13580" width="1.28515625" style="71" customWidth="1"/>
    <col min="13581" max="13581" width="1.7109375" style="71" customWidth="1"/>
    <col min="13582" max="13582" width="2.28515625" style="71" customWidth="1"/>
    <col min="13583" max="13583" width="3" style="71" customWidth="1"/>
    <col min="13584" max="13584" width="7.42578125" style="71" customWidth="1"/>
    <col min="13585" max="13824" width="6.85546875" style="71" customWidth="1"/>
    <col min="13825" max="13825" width="3.7109375" style="71" customWidth="1"/>
    <col min="13826" max="13826" width="4.85546875" style="71" customWidth="1"/>
    <col min="13827" max="13827" width="9.42578125" style="71" customWidth="1"/>
    <col min="13828" max="13828" width="8" style="71" customWidth="1"/>
    <col min="13829" max="13829" width="9.140625" style="71" customWidth="1"/>
    <col min="13830" max="13831" width="13.42578125" style="71" customWidth="1"/>
    <col min="13832" max="13832" width="6" style="71" customWidth="1"/>
    <col min="13833" max="13833" width="7.42578125" style="71" customWidth="1"/>
    <col min="13834" max="13834" width="2" style="71" customWidth="1"/>
    <col min="13835" max="13835" width="5" style="71" customWidth="1"/>
    <col min="13836" max="13836" width="1.28515625" style="71" customWidth="1"/>
    <col min="13837" max="13837" width="1.7109375" style="71" customWidth="1"/>
    <col min="13838" max="13838" width="2.28515625" style="71" customWidth="1"/>
    <col min="13839" max="13839" width="3" style="71" customWidth="1"/>
    <col min="13840" max="13840" width="7.42578125" style="71" customWidth="1"/>
    <col min="13841" max="14080" width="6.85546875" style="71" customWidth="1"/>
    <col min="14081" max="14081" width="3.7109375" style="71" customWidth="1"/>
    <col min="14082" max="14082" width="4.85546875" style="71" customWidth="1"/>
    <col min="14083" max="14083" width="9.42578125" style="71" customWidth="1"/>
    <col min="14084" max="14084" width="8" style="71" customWidth="1"/>
    <col min="14085" max="14085" width="9.140625" style="71" customWidth="1"/>
    <col min="14086" max="14087" width="13.42578125" style="71" customWidth="1"/>
    <col min="14088" max="14088" width="6" style="71" customWidth="1"/>
    <col min="14089" max="14089" width="7.42578125" style="71" customWidth="1"/>
    <col min="14090" max="14090" width="2" style="71" customWidth="1"/>
    <col min="14091" max="14091" width="5" style="71" customWidth="1"/>
    <col min="14092" max="14092" width="1.28515625" style="71" customWidth="1"/>
    <col min="14093" max="14093" width="1.7109375" style="71" customWidth="1"/>
    <col min="14094" max="14094" width="2.28515625" style="71" customWidth="1"/>
    <col min="14095" max="14095" width="3" style="71" customWidth="1"/>
    <col min="14096" max="14096" width="7.42578125" style="71" customWidth="1"/>
    <col min="14097" max="14336" width="6.85546875" style="71" customWidth="1"/>
    <col min="14337" max="14337" width="3.7109375" style="71" customWidth="1"/>
    <col min="14338" max="14338" width="4.85546875" style="71" customWidth="1"/>
    <col min="14339" max="14339" width="9.42578125" style="71" customWidth="1"/>
    <col min="14340" max="14340" width="8" style="71" customWidth="1"/>
    <col min="14341" max="14341" width="9.140625" style="71" customWidth="1"/>
    <col min="14342" max="14343" width="13.42578125" style="71" customWidth="1"/>
    <col min="14344" max="14344" width="6" style="71" customWidth="1"/>
    <col min="14345" max="14345" width="7.42578125" style="71" customWidth="1"/>
    <col min="14346" max="14346" width="2" style="71" customWidth="1"/>
    <col min="14347" max="14347" width="5" style="71" customWidth="1"/>
    <col min="14348" max="14348" width="1.28515625" style="71" customWidth="1"/>
    <col min="14349" max="14349" width="1.7109375" style="71" customWidth="1"/>
    <col min="14350" max="14350" width="2.28515625" style="71" customWidth="1"/>
    <col min="14351" max="14351" width="3" style="71" customWidth="1"/>
    <col min="14352" max="14352" width="7.42578125" style="71" customWidth="1"/>
    <col min="14353" max="14592" width="6.85546875" style="71" customWidth="1"/>
    <col min="14593" max="14593" width="3.7109375" style="71" customWidth="1"/>
    <col min="14594" max="14594" width="4.85546875" style="71" customWidth="1"/>
    <col min="14595" max="14595" width="9.42578125" style="71" customWidth="1"/>
    <col min="14596" max="14596" width="8" style="71" customWidth="1"/>
    <col min="14597" max="14597" width="9.140625" style="71" customWidth="1"/>
    <col min="14598" max="14599" width="13.42578125" style="71" customWidth="1"/>
    <col min="14600" max="14600" width="6" style="71" customWidth="1"/>
    <col min="14601" max="14601" width="7.42578125" style="71" customWidth="1"/>
    <col min="14602" max="14602" width="2" style="71" customWidth="1"/>
    <col min="14603" max="14603" width="5" style="71" customWidth="1"/>
    <col min="14604" max="14604" width="1.28515625" style="71" customWidth="1"/>
    <col min="14605" max="14605" width="1.7109375" style="71" customWidth="1"/>
    <col min="14606" max="14606" width="2.28515625" style="71" customWidth="1"/>
    <col min="14607" max="14607" width="3" style="71" customWidth="1"/>
    <col min="14608" max="14608" width="7.42578125" style="71" customWidth="1"/>
    <col min="14609" max="14848" width="6.85546875" style="71" customWidth="1"/>
    <col min="14849" max="14849" width="3.7109375" style="71" customWidth="1"/>
    <col min="14850" max="14850" width="4.85546875" style="71" customWidth="1"/>
    <col min="14851" max="14851" width="9.42578125" style="71" customWidth="1"/>
    <col min="14852" max="14852" width="8" style="71" customWidth="1"/>
    <col min="14853" max="14853" width="9.140625" style="71" customWidth="1"/>
    <col min="14854" max="14855" width="13.42578125" style="71" customWidth="1"/>
    <col min="14856" max="14856" width="6" style="71" customWidth="1"/>
    <col min="14857" max="14857" width="7.42578125" style="71" customWidth="1"/>
    <col min="14858" max="14858" width="2" style="71" customWidth="1"/>
    <col min="14859" max="14859" width="5" style="71" customWidth="1"/>
    <col min="14860" max="14860" width="1.28515625" style="71" customWidth="1"/>
    <col min="14861" max="14861" width="1.7109375" style="71" customWidth="1"/>
    <col min="14862" max="14862" width="2.28515625" style="71" customWidth="1"/>
    <col min="14863" max="14863" width="3" style="71" customWidth="1"/>
    <col min="14864" max="14864" width="7.42578125" style="71" customWidth="1"/>
    <col min="14865" max="15104" width="6.85546875" style="71" customWidth="1"/>
    <col min="15105" max="15105" width="3.7109375" style="71" customWidth="1"/>
    <col min="15106" max="15106" width="4.85546875" style="71" customWidth="1"/>
    <col min="15107" max="15107" width="9.42578125" style="71" customWidth="1"/>
    <col min="15108" max="15108" width="8" style="71" customWidth="1"/>
    <col min="15109" max="15109" width="9.140625" style="71" customWidth="1"/>
    <col min="15110" max="15111" width="13.42578125" style="71" customWidth="1"/>
    <col min="15112" max="15112" width="6" style="71" customWidth="1"/>
    <col min="15113" max="15113" width="7.42578125" style="71" customWidth="1"/>
    <col min="15114" max="15114" width="2" style="71" customWidth="1"/>
    <col min="15115" max="15115" width="5" style="71" customWidth="1"/>
    <col min="15116" max="15116" width="1.28515625" style="71" customWidth="1"/>
    <col min="15117" max="15117" width="1.7109375" style="71" customWidth="1"/>
    <col min="15118" max="15118" width="2.28515625" style="71" customWidth="1"/>
    <col min="15119" max="15119" width="3" style="71" customWidth="1"/>
    <col min="15120" max="15120" width="7.42578125" style="71" customWidth="1"/>
    <col min="15121" max="15360" width="6.85546875" style="71" customWidth="1"/>
    <col min="15361" max="15361" width="3.7109375" style="71" customWidth="1"/>
    <col min="15362" max="15362" width="4.85546875" style="71" customWidth="1"/>
    <col min="15363" max="15363" width="9.42578125" style="71" customWidth="1"/>
    <col min="15364" max="15364" width="8" style="71" customWidth="1"/>
    <col min="15365" max="15365" width="9.140625" style="71" customWidth="1"/>
    <col min="15366" max="15367" width="13.42578125" style="71" customWidth="1"/>
    <col min="15368" max="15368" width="6" style="71" customWidth="1"/>
    <col min="15369" max="15369" width="7.42578125" style="71" customWidth="1"/>
    <col min="15370" max="15370" width="2" style="71" customWidth="1"/>
    <col min="15371" max="15371" width="5" style="71" customWidth="1"/>
    <col min="15372" max="15372" width="1.28515625" style="71" customWidth="1"/>
    <col min="15373" max="15373" width="1.7109375" style="71" customWidth="1"/>
    <col min="15374" max="15374" width="2.28515625" style="71" customWidth="1"/>
    <col min="15375" max="15375" width="3" style="71" customWidth="1"/>
    <col min="15376" max="15376" width="7.42578125" style="71" customWidth="1"/>
    <col min="15377" max="15616" width="6.85546875" style="71" customWidth="1"/>
    <col min="15617" max="15617" width="3.7109375" style="71" customWidth="1"/>
    <col min="15618" max="15618" width="4.85546875" style="71" customWidth="1"/>
    <col min="15619" max="15619" width="9.42578125" style="71" customWidth="1"/>
    <col min="15620" max="15620" width="8" style="71" customWidth="1"/>
    <col min="15621" max="15621" width="9.140625" style="71" customWidth="1"/>
    <col min="15622" max="15623" width="13.42578125" style="71" customWidth="1"/>
    <col min="15624" max="15624" width="6" style="71" customWidth="1"/>
    <col min="15625" max="15625" width="7.42578125" style="71" customWidth="1"/>
    <col min="15626" max="15626" width="2" style="71" customWidth="1"/>
    <col min="15627" max="15627" width="5" style="71" customWidth="1"/>
    <col min="15628" max="15628" width="1.28515625" style="71" customWidth="1"/>
    <col min="15629" max="15629" width="1.7109375" style="71" customWidth="1"/>
    <col min="15630" max="15630" width="2.28515625" style="71" customWidth="1"/>
    <col min="15631" max="15631" width="3" style="71" customWidth="1"/>
    <col min="15632" max="15632" width="7.42578125" style="71" customWidth="1"/>
    <col min="15633" max="15872" width="6.85546875" style="71" customWidth="1"/>
    <col min="15873" max="15873" width="3.7109375" style="71" customWidth="1"/>
    <col min="15874" max="15874" width="4.85546875" style="71" customWidth="1"/>
    <col min="15875" max="15875" width="9.42578125" style="71" customWidth="1"/>
    <col min="15876" max="15876" width="8" style="71" customWidth="1"/>
    <col min="15877" max="15877" width="9.140625" style="71" customWidth="1"/>
    <col min="15878" max="15879" width="13.42578125" style="71" customWidth="1"/>
    <col min="15880" max="15880" width="6" style="71" customWidth="1"/>
    <col min="15881" max="15881" width="7.42578125" style="71" customWidth="1"/>
    <col min="15882" max="15882" width="2" style="71" customWidth="1"/>
    <col min="15883" max="15883" width="5" style="71" customWidth="1"/>
    <col min="15884" max="15884" width="1.28515625" style="71" customWidth="1"/>
    <col min="15885" max="15885" width="1.7109375" style="71" customWidth="1"/>
    <col min="15886" max="15886" width="2.28515625" style="71" customWidth="1"/>
    <col min="15887" max="15887" width="3" style="71" customWidth="1"/>
    <col min="15888" max="15888" width="7.42578125" style="71" customWidth="1"/>
    <col min="15889" max="16128" width="6.85546875" style="71" customWidth="1"/>
    <col min="16129" max="16129" width="3.7109375" style="71" customWidth="1"/>
    <col min="16130" max="16130" width="4.85546875" style="71" customWidth="1"/>
    <col min="16131" max="16131" width="9.42578125" style="71" customWidth="1"/>
    <col min="16132" max="16132" width="8" style="71" customWidth="1"/>
    <col min="16133" max="16133" width="9.140625" style="71" customWidth="1"/>
    <col min="16134" max="16135" width="13.42578125" style="71" customWidth="1"/>
    <col min="16136" max="16136" width="6" style="71" customWidth="1"/>
    <col min="16137" max="16137" width="7.42578125" style="71" customWidth="1"/>
    <col min="16138" max="16138" width="2" style="71" customWidth="1"/>
    <col min="16139" max="16139" width="5" style="71" customWidth="1"/>
    <col min="16140" max="16140" width="1.28515625" style="71" customWidth="1"/>
    <col min="16141" max="16141" width="1.7109375" style="71" customWidth="1"/>
    <col min="16142" max="16142" width="2.28515625" style="71" customWidth="1"/>
    <col min="16143" max="16143" width="3" style="71" customWidth="1"/>
    <col min="16144" max="16144" width="7.42578125" style="71" customWidth="1"/>
    <col min="16145" max="16384" width="6.85546875" style="71" customWidth="1"/>
  </cols>
  <sheetData>
    <row r="1" spans="2:16" ht="7.5" customHeight="1" x14ac:dyDescent="0.25"/>
    <row r="2" spans="2:16" ht="10.5" customHeight="1" x14ac:dyDescent="0.25">
      <c r="B2" s="72" t="s">
        <v>137</v>
      </c>
      <c r="M2" s="82" t="s">
        <v>138</v>
      </c>
      <c r="N2" s="82"/>
      <c r="O2" s="82"/>
      <c r="P2" s="73">
        <v>1</v>
      </c>
    </row>
    <row r="3" spans="2:16" ht="8.25" customHeight="1" x14ac:dyDescent="0.25"/>
    <row r="4" spans="2:16" ht="3" customHeight="1" x14ac:dyDescent="0.25"/>
    <row r="5" spans="2:16" ht="15" customHeight="1" x14ac:dyDescent="0.25">
      <c r="B5" s="83" t="s">
        <v>139</v>
      </c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</row>
    <row r="6" spans="2:16" ht="3" customHeight="1" x14ac:dyDescent="0.25"/>
    <row r="7" spans="2:16" ht="10.5" customHeight="1" x14ac:dyDescent="0.25">
      <c r="B7" s="82" t="s">
        <v>139</v>
      </c>
      <c r="C7" s="82"/>
      <c r="D7" s="74" t="s">
        <v>140</v>
      </c>
      <c r="E7" s="84" t="s">
        <v>141</v>
      </c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</row>
    <row r="8" spans="2:16" ht="10.5" customHeight="1" x14ac:dyDescent="0.25"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</row>
    <row r="9" spans="2:16" ht="0.75" customHeight="1" x14ac:dyDescent="0.25"/>
    <row r="10" spans="2:16" ht="10.5" customHeight="1" x14ac:dyDescent="0.25">
      <c r="B10" s="82" t="s">
        <v>142</v>
      </c>
      <c r="C10" s="82"/>
      <c r="D10" s="74" t="s">
        <v>143</v>
      </c>
      <c r="E10" s="85" t="s">
        <v>193</v>
      </c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</row>
    <row r="11" spans="2:16" ht="10.5" customHeight="1" x14ac:dyDescent="0.25">
      <c r="B11" s="82" t="s">
        <v>144</v>
      </c>
      <c r="C11" s="82"/>
      <c r="D11" s="89" t="s">
        <v>145</v>
      </c>
      <c r="E11" s="89"/>
      <c r="F11" s="89"/>
      <c r="G11" s="89"/>
      <c r="H11" s="89"/>
      <c r="I11" s="89"/>
      <c r="J11" s="89"/>
      <c r="K11" s="90" t="s">
        <v>146</v>
      </c>
      <c r="L11" s="90"/>
      <c r="M11" s="90"/>
      <c r="N11" s="90"/>
      <c r="O11" s="91" t="s">
        <v>147</v>
      </c>
      <c r="P11" s="91"/>
    </row>
    <row r="12" spans="2:16" ht="10.5" customHeight="1" x14ac:dyDescent="0.25">
      <c r="B12" s="82" t="s">
        <v>148</v>
      </c>
      <c r="C12" s="82"/>
      <c r="D12" s="89" t="s">
        <v>149</v>
      </c>
      <c r="E12" s="89"/>
      <c r="F12" s="89"/>
      <c r="G12" s="89"/>
    </row>
    <row r="13" spans="2:16" ht="9" customHeight="1" x14ac:dyDescent="0.25"/>
    <row r="14" spans="2:16" ht="15.75" customHeight="1" x14ac:dyDescent="0.25">
      <c r="B14" s="89" t="s">
        <v>150</v>
      </c>
      <c r="C14" s="89"/>
      <c r="D14" s="89" t="s">
        <v>151</v>
      </c>
      <c r="E14" s="89"/>
      <c r="H14" s="74" t="s">
        <v>152</v>
      </c>
      <c r="I14" s="92" t="s">
        <v>14</v>
      </c>
      <c r="J14" s="92"/>
      <c r="K14" s="92" t="s">
        <v>153</v>
      </c>
      <c r="L14" s="92"/>
      <c r="M14" s="92"/>
      <c r="N14" s="92"/>
      <c r="O14" s="92" t="s">
        <v>154</v>
      </c>
      <c r="P14" s="92"/>
    </row>
    <row r="15" spans="2:16" ht="3" customHeight="1" x14ac:dyDescent="0.25"/>
    <row r="16" spans="2:16" ht="10.5" customHeight="1" x14ac:dyDescent="0.25">
      <c r="B16" s="86" t="s">
        <v>155</v>
      </c>
      <c r="C16" s="86"/>
      <c r="D16" s="87" t="s">
        <v>193</v>
      </c>
      <c r="E16" s="87"/>
      <c r="F16" s="87"/>
      <c r="G16" s="87"/>
      <c r="O16" s="88">
        <v>239058.05000000002</v>
      </c>
      <c r="P16" s="88"/>
    </row>
    <row r="17" spans="2:16" ht="3" customHeight="1" x14ac:dyDescent="0.25"/>
    <row r="18" spans="2:16" ht="10.5" customHeight="1" x14ac:dyDescent="0.25">
      <c r="B18" s="86" t="s">
        <v>156</v>
      </c>
      <c r="C18" s="86"/>
      <c r="D18" s="87" t="s">
        <v>157</v>
      </c>
      <c r="E18" s="87"/>
      <c r="F18" s="87"/>
      <c r="G18" s="87"/>
      <c r="O18" s="88">
        <v>29507.170000000002</v>
      </c>
      <c r="P18" s="88"/>
    </row>
    <row r="19" spans="2:16" ht="3" customHeight="1" x14ac:dyDescent="0.25"/>
    <row r="20" spans="2:16" ht="10.5" customHeight="1" x14ac:dyDescent="0.25">
      <c r="B20" s="86" t="s">
        <v>158</v>
      </c>
      <c r="C20" s="86"/>
      <c r="D20" s="93" t="s">
        <v>159</v>
      </c>
      <c r="E20" s="93"/>
      <c r="F20" s="93"/>
      <c r="G20" s="93"/>
      <c r="H20" s="75" t="s">
        <v>24</v>
      </c>
      <c r="I20" s="94">
        <v>14.5</v>
      </c>
      <c r="J20" s="94"/>
      <c r="K20" s="94">
        <v>634.18000000000006</v>
      </c>
      <c r="L20" s="94"/>
      <c r="M20" s="94"/>
      <c r="N20" s="94"/>
      <c r="O20" s="94">
        <v>9195.61</v>
      </c>
      <c r="P20" s="94"/>
    </row>
    <row r="21" spans="2:16" ht="3" customHeight="1" x14ac:dyDescent="0.25"/>
    <row r="22" spans="2:16" ht="10.5" customHeight="1" x14ac:dyDescent="0.25">
      <c r="B22" s="86" t="s">
        <v>160</v>
      </c>
      <c r="C22" s="86"/>
      <c r="D22" s="93" t="s">
        <v>161</v>
      </c>
      <c r="E22" s="93"/>
      <c r="F22" s="93"/>
      <c r="G22" s="93"/>
      <c r="H22" s="75" t="s">
        <v>24</v>
      </c>
      <c r="I22" s="94">
        <v>162</v>
      </c>
      <c r="J22" s="94"/>
      <c r="K22" s="94">
        <v>125.38000000000001</v>
      </c>
      <c r="L22" s="94"/>
      <c r="M22" s="94"/>
      <c r="N22" s="94"/>
      <c r="O22" s="94">
        <v>20311.560000000001</v>
      </c>
      <c r="P22" s="94"/>
    </row>
    <row r="23" spans="2:16" ht="3" customHeight="1" x14ac:dyDescent="0.25"/>
    <row r="24" spans="2:16" ht="10.5" customHeight="1" x14ac:dyDescent="0.25">
      <c r="B24" s="86" t="s">
        <v>162</v>
      </c>
      <c r="C24" s="86"/>
      <c r="D24" s="87" t="s">
        <v>163</v>
      </c>
      <c r="E24" s="87"/>
      <c r="F24" s="87"/>
      <c r="G24" s="87"/>
      <c r="O24" s="88">
        <v>30870.04</v>
      </c>
      <c r="P24" s="88"/>
    </row>
    <row r="25" spans="2:16" ht="3" customHeight="1" x14ac:dyDescent="0.25"/>
    <row r="26" spans="2:16" ht="10.5" customHeight="1" x14ac:dyDescent="0.25">
      <c r="B26" s="86" t="s">
        <v>164</v>
      </c>
      <c r="C26" s="86"/>
      <c r="D26" s="87" t="s">
        <v>165</v>
      </c>
      <c r="E26" s="87"/>
      <c r="F26" s="87"/>
      <c r="G26" s="87"/>
      <c r="O26" s="88">
        <v>30671.83</v>
      </c>
      <c r="P26" s="88"/>
    </row>
    <row r="27" spans="2:16" ht="3" customHeight="1" x14ac:dyDescent="0.25"/>
    <row r="28" spans="2:16" ht="10.5" customHeight="1" x14ac:dyDescent="0.25">
      <c r="B28" s="86" t="s">
        <v>166</v>
      </c>
      <c r="C28" s="86"/>
      <c r="D28" s="93" t="s">
        <v>167</v>
      </c>
      <c r="E28" s="93"/>
      <c r="F28" s="93"/>
      <c r="G28" s="93"/>
      <c r="H28" s="75" t="s">
        <v>31</v>
      </c>
      <c r="I28" s="94">
        <v>430.18</v>
      </c>
      <c r="J28" s="94"/>
      <c r="K28" s="94">
        <v>71.3</v>
      </c>
      <c r="L28" s="94"/>
      <c r="M28" s="94"/>
      <c r="N28" s="94"/>
      <c r="O28" s="94">
        <v>30671.83</v>
      </c>
      <c r="P28" s="94"/>
    </row>
    <row r="29" spans="2:16" ht="3" customHeight="1" x14ac:dyDescent="0.25"/>
    <row r="30" spans="2:16" ht="10.5" customHeight="1" x14ac:dyDescent="0.25">
      <c r="B30" s="86" t="s">
        <v>168</v>
      </c>
      <c r="C30" s="86"/>
      <c r="D30" s="87" t="s">
        <v>169</v>
      </c>
      <c r="E30" s="87"/>
      <c r="F30" s="87"/>
      <c r="G30" s="87"/>
      <c r="O30" s="88">
        <v>198.21</v>
      </c>
      <c r="P30" s="88"/>
    </row>
    <row r="31" spans="2:16" ht="3" customHeight="1" x14ac:dyDescent="0.25"/>
    <row r="32" spans="2:16" ht="10.5" customHeight="1" x14ac:dyDescent="0.25">
      <c r="B32" s="86" t="s">
        <v>170</v>
      </c>
      <c r="C32" s="86"/>
      <c r="D32" s="93" t="s">
        <v>171</v>
      </c>
      <c r="E32" s="93"/>
      <c r="F32" s="93"/>
      <c r="G32" s="93"/>
      <c r="H32" s="75" t="s">
        <v>31</v>
      </c>
      <c r="I32" s="94">
        <v>2.7800000000000002</v>
      </c>
      <c r="J32" s="94"/>
      <c r="K32" s="94">
        <v>71.3</v>
      </c>
      <c r="L32" s="94"/>
      <c r="M32" s="94"/>
      <c r="N32" s="94"/>
      <c r="O32" s="94">
        <v>198.21</v>
      </c>
      <c r="P32" s="94"/>
    </row>
    <row r="33" spans="2:16" ht="3" customHeight="1" x14ac:dyDescent="0.25"/>
    <row r="34" spans="2:16" ht="10.5" customHeight="1" x14ac:dyDescent="0.25">
      <c r="B34" s="86" t="s">
        <v>172</v>
      </c>
      <c r="C34" s="86"/>
      <c r="D34" s="87" t="s">
        <v>173</v>
      </c>
      <c r="E34" s="87"/>
      <c r="F34" s="87"/>
      <c r="G34" s="87"/>
      <c r="O34" s="88">
        <v>178680.84</v>
      </c>
      <c r="P34" s="88"/>
    </row>
    <row r="35" spans="2:16" ht="3" customHeight="1" x14ac:dyDescent="0.25"/>
    <row r="36" spans="2:16" ht="10.5" customHeight="1" x14ac:dyDescent="0.25">
      <c r="B36" s="86" t="s">
        <v>174</v>
      </c>
      <c r="C36" s="86"/>
      <c r="D36" s="87" t="s">
        <v>165</v>
      </c>
      <c r="E36" s="87"/>
      <c r="F36" s="87"/>
      <c r="G36" s="87"/>
      <c r="O36" s="88">
        <v>178680.84</v>
      </c>
      <c r="P36" s="88"/>
    </row>
    <row r="37" spans="2:16" ht="3" customHeight="1" x14ac:dyDescent="0.25"/>
    <row r="38" spans="2:16" ht="10.5" customHeight="1" x14ac:dyDescent="0.25">
      <c r="B38" s="86" t="s">
        <v>175</v>
      </c>
      <c r="C38" s="86"/>
      <c r="D38" s="93" t="s">
        <v>176</v>
      </c>
      <c r="E38" s="93"/>
      <c r="F38" s="93"/>
      <c r="G38" s="93"/>
      <c r="H38" s="75" t="s">
        <v>24</v>
      </c>
      <c r="I38" s="94">
        <v>184.17000000000002</v>
      </c>
      <c r="J38" s="94"/>
      <c r="K38" s="94">
        <v>606.82000000000005</v>
      </c>
      <c r="L38" s="94"/>
      <c r="M38" s="94"/>
      <c r="N38" s="94"/>
      <c r="O38" s="94">
        <v>111758.04000000001</v>
      </c>
      <c r="P38" s="94"/>
    </row>
    <row r="39" spans="2:16" ht="3" customHeight="1" x14ac:dyDescent="0.25"/>
    <row r="40" spans="2:16" ht="10.5" customHeight="1" x14ac:dyDescent="0.25">
      <c r="B40" s="86" t="s">
        <v>177</v>
      </c>
      <c r="C40" s="86"/>
      <c r="D40" s="93" t="s">
        <v>178</v>
      </c>
      <c r="E40" s="93"/>
      <c r="F40" s="93"/>
      <c r="G40" s="93"/>
      <c r="H40" s="75" t="s">
        <v>31</v>
      </c>
      <c r="I40" s="94">
        <v>122.94</v>
      </c>
      <c r="J40" s="94"/>
      <c r="K40" s="94">
        <v>49.93</v>
      </c>
      <c r="L40" s="94"/>
      <c r="M40" s="94"/>
      <c r="N40" s="94"/>
      <c r="O40" s="94">
        <v>6138.39</v>
      </c>
      <c r="P40" s="94"/>
    </row>
    <row r="41" spans="2:16" ht="3" customHeight="1" x14ac:dyDescent="0.25"/>
    <row r="42" spans="2:16" ht="10.5" customHeight="1" x14ac:dyDescent="0.25">
      <c r="B42" s="86" t="s">
        <v>179</v>
      </c>
      <c r="C42" s="86"/>
      <c r="D42" s="93" t="s">
        <v>180</v>
      </c>
      <c r="E42" s="93"/>
      <c r="F42" s="93"/>
      <c r="G42" s="93"/>
      <c r="H42" s="75" t="s">
        <v>48</v>
      </c>
      <c r="I42" s="94">
        <v>14037.970000000001</v>
      </c>
      <c r="J42" s="94"/>
      <c r="K42" s="94">
        <v>4.33</v>
      </c>
      <c r="L42" s="94"/>
      <c r="M42" s="94"/>
      <c r="N42" s="94"/>
      <c r="O42" s="94">
        <v>60784.41</v>
      </c>
      <c r="P42" s="94"/>
    </row>
    <row r="43" spans="2:16" ht="3" customHeight="1" x14ac:dyDescent="0.25"/>
    <row r="44" spans="2:16" ht="10.5" customHeight="1" x14ac:dyDescent="0.25">
      <c r="D44" s="87" t="s">
        <v>181</v>
      </c>
      <c r="E44" s="87"/>
      <c r="F44" s="87"/>
      <c r="G44" s="87"/>
      <c r="L44" s="76"/>
      <c r="M44" s="76"/>
      <c r="N44" s="76"/>
      <c r="O44" s="76"/>
      <c r="P44" s="76">
        <v>239058.05000000002</v>
      </c>
    </row>
    <row r="45" spans="2:16" ht="3" customHeight="1" x14ac:dyDescent="0.25"/>
    <row r="46" spans="2:16" ht="10.5" customHeight="1" x14ac:dyDescent="0.25">
      <c r="D46" s="87" t="s">
        <v>182</v>
      </c>
      <c r="E46" s="87"/>
      <c r="F46" s="87"/>
      <c r="G46" s="87"/>
      <c r="K46" s="88">
        <v>40229.450000000004</v>
      </c>
      <c r="L46" s="88"/>
      <c r="M46" s="88"/>
      <c r="N46" s="88"/>
      <c r="O46" s="88"/>
      <c r="P46" s="88"/>
    </row>
    <row r="47" spans="2:16" ht="3" customHeight="1" x14ac:dyDescent="0.25"/>
    <row r="48" spans="2:16" ht="10.5" customHeight="1" x14ac:dyDescent="0.25">
      <c r="D48" s="87" t="s">
        <v>183</v>
      </c>
      <c r="E48" s="87"/>
      <c r="F48" s="87"/>
      <c r="G48" s="87"/>
      <c r="K48" s="88">
        <v>23905.81</v>
      </c>
      <c r="L48" s="88"/>
      <c r="M48" s="88"/>
      <c r="N48" s="88"/>
      <c r="O48" s="88"/>
      <c r="P48" s="88"/>
    </row>
    <row r="49" spans="4:16" ht="3" customHeight="1" x14ac:dyDescent="0.25"/>
    <row r="50" spans="4:16" ht="10.5" customHeight="1" x14ac:dyDescent="0.25">
      <c r="D50" s="87" t="s">
        <v>184</v>
      </c>
      <c r="E50" s="87"/>
      <c r="F50" s="87"/>
      <c r="G50" s="87"/>
      <c r="K50" s="95" t="s">
        <v>185</v>
      </c>
      <c r="L50" s="95"/>
      <c r="M50" s="95"/>
      <c r="N50" s="95"/>
      <c r="O50" s="95"/>
      <c r="P50" s="95"/>
    </row>
    <row r="51" spans="4:16" ht="3" customHeight="1" x14ac:dyDescent="0.25"/>
    <row r="52" spans="4:16" ht="10.5" customHeight="1" x14ac:dyDescent="0.25">
      <c r="D52" s="87" t="s">
        <v>186</v>
      </c>
      <c r="E52" s="87"/>
      <c r="F52" s="87"/>
      <c r="G52" s="87"/>
      <c r="K52" s="88">
        <v>303193.31</v>
      </c>
      <c r="L52" s="88"/>
      <c r="M52" s="88"/>
      <c r="N52" s="88"/>
      <c r="O52" s="88"/>
      <c r="P52" s="88"/>
    </row>
    <row r="53" spans="4:16" ht="3" customHeight="1" x14ac:dyDescent="0.25"/>
    <row r="54" spans="4:16" ht="10.5" customHeight="1" x14ac:dyDescent="0.25">
      <c r="D54" s="87" t="s">
        <v>187</v>
      </c>
      <c r="E54" s="87"/>
      <c r="F54" s="87"/>
      <c r="G54" s="87"/>
      <c r="K54" s="88">
        <v>54574.8</v>
      </c>
      <c r="L54" s="88"/>
      <c r="M54" s="88"/>
      <c r="N54" s="88"/>
      <c r="O54" s="88"/>
      <c r="P54" s="88"/>
    </row>
    <row r="55" spans="4:16" ht="3" customHeight="1" x14ac:dyDescent="0.25"/>
    <row r="56" spans="4:16" ht="10.5" customHeight="1" x14ac:dyDescent="0.25">
      <c r="D56" s="87" t="s">
        <v>188</v>
      </c>
      <c r="E56" s="87"/>
      <c r="F56" s="87"/>
      <c r="G56" s="87"/>
      <c r="K56" s="95" t="s">
        <v>189</v>
      </c>
      <c r="L56" s="95"/>
      <c r="M56" s="95"/>
      <c r="N56" s="95"/>
      <c r="O56" s="95"/>
      <c r="P56" s="95"/>
    </row>
    <row r="57" spans="4:16" ht="3" customHeight="1" x14ac:dyDescent="0.25"/>
    <row r="58" spans="4:16" ht="10.5" customHeight="1" x14ac:dyDescent="0.25">
      <c r="D58" s="87" t="s">
        <v>190</v>
      </c>
      <c r="E58" s="87"/>
      <c r="F58" s="87"/>
      <c r="G58" s="87"/>
      <c r="K58" s="88">
        <v>357768.11</v>
      </c>
      <c r="L58" s="88"/>
      <c r="M58" s="88"/>
      <c r="N58" s="88"/>
      <c r="O58" s="88"/>
      <c r="P58" s="88"/>
    </row>
    <row r="59" spans="4:16" ht="9.75" customHeight="1" x14ac:dyDescent="0.25"/>
    <row r="60" spans="4:16" ht="9" customHeight="1" x14ac:dyDescent="0.25">
      <c r="D60" s="87" t="s">
        <v>194</v>
      </c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</row>
    <row r="61" spans="4:16" ht="398.25" customHeight="1" x14ac:dyDescent="0.25"/>
    <row r="62" spans="4:16" ht="9.75" customHeight="1" x14ac:dyDescent="0.25">
      <c r="J62" s="96" t="s">
        <v>192</v>
      </c>
      <c r="K62" s="96"/>
      <c r="M62" s="97">
        <v>43306.631226851852</v>
      </c>
      <c r="N62" s="97"/>
      <c r="O62" s="97"/>
      <c r="P62" s="97"/>
    </row>
    <row r="63" spans="4:16" ht="12" customHeight="1" x14ac:dyDescent="0.25"/>
  </sheetData>
  <mergeCells count="91">
    <mergeCell ref="J62:K62"/>
    <mergeCell ref="M62:P62"/>
    <mergeCell ref="D56:G56"/>
    <mergeCell ref="K56:P56"/>
    <mergeCell ref="D58:G58"/>
    <mergeCell ref="K58:P58"/>
    <mergeCell ref="D60:P60"/>
    <mergeCell ref="D50:G50"/>
    <mergeCell ref="K50:P50"/>
    <mergeCell ref="D52:G52"/>
    <mergeCell ref="K52:P52"/>
    <mergeCell ref="D54:G54"/>
    <mergeCell ref="K54:P54"/>
    <mergeCell ref="D46:G46"/>
    <mergeCell ref="K46:P46"/>
    <mergeCell ref="D48:G48"/>
    <mergeCell ref="K48:P48"/>
    <mergeCell ref="D44:G44"/>
    <mergeCell ref="B42:C42"/>
    <mergeCell ref="D42:G42"/>
    <mergeCell ref="I42:J42"/>
    <mergeCell ref="K42:N42"/>
    <mergeCell ref="O42:P42"/>
    <mergeCell ref="O38:P38"/>
    <mergeCell ref="B40:C40"/>
    <mergeCell ref="D40:G40"/>
    <mergeCell ref="I40:J40"/>
    <mergeCell ref="K40:N40"/>
    <mergeCell ref="O40:P40"/>
    <mergeCell ref="B38:C38"/>
    <mergeCell ref="D38:G38"/>
    <mergeCell ref="I38:J38"/>
    <mergeCell ref="K38:N38"/>
    <mergeCell ref="B34:C34"/>
    <mergeCell ref="D34:G34"/>
    <mergeCell ref="O34:P34"/>
    <mergeCell ref="B36:C36"/>
    <mergeCell ref="D36:G36"/>
    <mergeCell ref="O36:P36"/>
    <mergeCell ref="B30:C30"/>
    <mergeCell ref="D30:G30"/>
    <mergeCell ref="O30:P30"/>
    <mergeCell ref="B32:C32"/>
    <mergeCell ref="D32:G32"/>
    <mergeCell ref="I32:J32"/>
    <mergeCell ref="K32:N32"/>
    <mergeCell ref="O32:P32"/>
    <mergeCell ref="B26:C26"/>
    <mergeCell ref="D26:G26"/>
    <mergeCell ref="O26:P26"/>
    <mergeCell ref="B28:C28"/>
    <mergeCell ref="D28:G28"/>
    <mergeCell ref="I28:J28"/>
    <mergeCell ref="K28:N28"/>
    <mergeCell ref="O28:P28"/>
    <mergeCell ref="B24:C24"/>
    <mergeCell ref="D24:G24"/>
    <mergeCell ref="O24:P24"/>
    <mergeCell ref="B18:C18"/>
    <mergeCell ref="D18:G18"/>
    <mergeCell ref="O18:P18"/>
    <mergeCell ref="B20:C20"/>
    <mergeCell ref="D20:G20"/>
    <mergeCell ref="I20:J20"/>
    <mergeCell ref="K20:N20"/>
    <mergeCell ref="O20:P20"/>
    <mergeCell ref="B22:C22"/>
    <mergeCell ref="D22:G22"/>
    <mergeCell ref="I22:J22"/>
    <mergeCell ref="K22:N22"/>
    <mergeCell ref="O22:P22"/>
    <mergeCell ref="B16:C16"/>
    <mergeCell ref="D16:G16"/>
    <mergeCell ref="O16:P16"/>
    <mergeCell ref="B11:C11"/>
    <mergeCell ref="D11:J11"/>
    <mergeCell ref="K11:N11"/>
    <mergeCell ref="O11:P11"/>
    <mergeCell ref="B12:C12"/>
    <mergeCell ref="D12:G12"/>
    <mergeCell ref="B14:C14"/>
    <mergeCell ref="D14:E14"/>
    <mergeCell ref="I14:J14"/>
    <mergeCell ref="K14:N14"/>
    <mergeCell ref="O14:P14"/>
    <mergeCell ref="M2:O2"/>
    <mergeCell ref="B5:P5"/>
    <mergeCell ref="B7:C7"/>
    <mergeCell ref="E7:P8"/>
    <mergeCell ref="B10:C10"/>
    <mergeCell ref="E10:P10"/>
  </mergeCells>
  <pageMargins left="0.23680555555555555" right="0.23680555555555555" top="0.16666666666666666" bottom="0.16805555555555557" header="0" footer="0"/>
  <pageSetup paperSize="0" scale="0" fitToWidth="0" fitToHeight="0" orientation="portrait" usePrinterDefaults="0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RESUMEN</vt:lpstr>
      <vt:lpstr>DEDUCTIVO</vt:lpstr>
      <vt:lpstr>ADIC TAREA PREV</vt:lpstr>
      <vt:lpstr>ADIC AREA FRIO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LECCA</dc:creator>
  <cp:lastModifiedBy>AOC</cp:lastModifiedBy>
  <dcterms:created xsi:type="dcterms:W3CDTF">2018-07-25T16:06:30Z</dcterms:created>
  <dcterms:modified xsi:type="dcterms:W3CDTF">2018-09-11T21:05:23Z</dcterms:modified>
</cp:coreProperties>
</file>