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vega\Documents\OSITRAN\BOLETIN\NOVIEMBRE\LINKEADOS\"/>
    </mc:Choice>
  </mc:AlternateContent>
  <xr:revisionPtr revIDLastSave="0" documentId="13_ncr:1_{49D54474-AF23-4BB2-AB38-371DFE090ADC}" xr6:coauthVersionLast="45" xr6:coauthVersionMax="45" xr10:uidLastSave="{00000000-0000-0000-0000-000000000000}"/>
  <bookViews>
    <workbookView xWindow="-120" yWindow="-120" windowWidth="20730" windowHeight="11160" tabRatio="754" activeTab="9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3" i="15" l="1"/>
  <c r="AX13" i="15"/>
  <c r="DK13" i="8" l="1"/>
  <c r="DL13" i="8"/>
  <c r="DQ13" i="18" l="1"/>
  <c r="CA13" i="7" l="1"/>
  <c r="CB13" i="7"/>
  <c r="DK21" i="8" l="1"/>
  <c r="DL21" i="8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20" i="15" l="1"/>
  <c r="AV13" i="15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AR20" i="15"/>
  <c r="AS20" i="15"/>
  <c r="AT20" i="15"/>
  <c r="AU20" i="15"/>
  <c r="AW20" i="15"/>
  <c r="AX20" i="15"/>
  <c r="AY20" i="15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S13" i="18"/>
  <c r="DK20" i="18"/>
  <c r="DL20" i="18"/>
  <c r="DM20" i="18"/>
  <c r="DN20" i="18"/>
  <c r="DO20" i="18"/>
  <c r="DP20" i="18"/>
  <c r="DQ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CJ20" i="18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V20" i="18"/>
  <c r="CW20" i="18"/>
  <c r="CX20" i="18"/>
  <c r="CY20" i="18"/>
  <c r="CZ20" i="18"/>
  <c r="DA20" i="18"/>
  <c r="DB20" i="18"/>
  <c r="DC20" i="18"/>
  <c r="DD20" i="18"/>
  <c r="DE20" i="18"/>
  <c r="DF20" i="18"/>
  <c r="DG20" i="18"/>
  <c r="CP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M13" i="8" l="1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13" i="8" l="1"/>
  <c r="CO21" i="8"/>
  <c r="CJ13" i="8"/>
  <c r="CK13" i="8"/>
  <c r="CL13" i="8"/>
  <c r="CN13" i="8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13" i="8" l="1"/>
  <c r="CI21" i="8"/>
  <c r="CO13" i="18" l="1"/>
  <c r="CO20" i="18"/>
  <c r="G13" i="8" l="1"/>
  <c r="T13" i="15" l="1"/>
  <c r="T20" i="15"/>
  <c r="CN13" i="18"/>
  <c r="CN20" i="18"/>
  <c r="AW20" i="7"/>
  <c r="DL13" i="6"/>
  <c r="DL20" i="6"/>
  <c r="AZ8" i="10" l="1"/>
  <c r="AZ15" i="10"/>
  <c r="CU11" i="17" l="1"/>
  <c r="CU19" i="17"/>
  <c r="CH13" i="8" l="1"/>
  <c r="CH21" i="8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CM20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D13" i="15"/>
  <c r="CL20" i="18"/>
  <c r="CK20" i="18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G13" i="8"/>
  <c r="CF13" i="8"/>
  <c r="CE13" i="8"/>
  <c r="CD13" i="8"/>
  <c r="CB13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<sst xmlns="http://schemas.openxmlformats.org/spreadsheetml/2006/main" count="508" uniqueCount="111">
  <si>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</si>
  <si>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</si>
  <si>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</si>
  <si>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</si>
  <si>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</si>
  <si>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</si>
  <si>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</si>
  <si>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</si>
  <si>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</si>
  <si>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</si>
  <si>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</si>
  <si>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</si>
  <si>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</si>
  <si>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</si>
  <si>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</si>
  <si>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</si>
  <si>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</si>
  <si>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</si>
  <si>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</si>
  <si>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</si>
  <si>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</si>
  <si>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</si>
  <si>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</si>
  <si>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</si>
  <si>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</si>
  <si>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</si>
  <si>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</si>
  <si>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</si>
  <si>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</si>
  <si>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</si>
  <si>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</si>
  <si>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</si>
  <si>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</si>
  <si>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</si>
  <si>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</si>
  <si>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</si>
  <si>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</si>
  <si>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</si>
  <si>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</si>
  <si>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</si>
  <si>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</si>
  <si>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</si>
  <si>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</si>
  <si>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</si>
  <si>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</si>
  <si>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</si>
  <si>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</si>
  <si>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</si>
  <si>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</si>
  <si>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</si>
  <si>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</si>
  <si>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</si>
  <si>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</si>
  <si>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</si>
  <si>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</si>
  <si>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</si>
  <si>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</si>
  <si>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</si>
  <si>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</si>
  <si>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</si>
  <si>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</si>
  <si>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</si>
  <si>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</si>
  <si>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</si>
  <si>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</si>
  <si>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</si>
  <si>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</si>
  <si>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</si>
  <si>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</si>
  <si>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</si>
  <si>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</si>
  <si>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</si>
  <si>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</si>
  <si>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</si>
  <si>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</si>
  <si>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</si>
  <si>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</si>
  <si>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</si>
  <si>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</si>
  <si>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</si>
  <si>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</si>
  <si>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</si>
  <si>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</si>
  <si>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</si>
  <si>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</si>
  <si>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</si>
  <si>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</si>
  <si>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</si>
  <si>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</si>
  <si>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</si>
  <si>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</si>
  <si>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</si>
  <si>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</si>
  <si>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</si>
  <si>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</si>
  <si>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</si>
  <si>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</si>
  <si>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</si>
  <si>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</si>
  <si>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</si>
  <si>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</si>
  <si>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</si>
  <si>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</si>
  <si>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r>
      <t>PAITA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</si>
  <si>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9"/>
        <color rgb="FF008080"/>
        <rFont val="Arial"/>
        <family val="2"/>
      </rPr>
      <t>1</t>
    </r>
    <r>
      <rPr>
        <sz val="9"/>
        <color rgb="FF008080"/>
        <rFont val="Arial"/>
        <family val="2"/>
      </rPr>
      <t xml:space="preserve"> Solo se considera naves de alto bordo</t>
    </r>
  </si>
  <si>
    <r>
      <rPr>
        <vertAlign val="superscript"/>
        <sz val="9"/>
        <color rgb="FF008080"/>
        <rFont val="Arial"/>
        <family val="2"/>
      </rPr>
      <t>2</t>
    </r>
    <r>
      <rPr>
        <sz val="9"/>
        <color rgb="FF008080"/>
        <rFont val="Arial"/>
        <family val="2"/>
      </rPr>
      <t xml:space="preserve"> Correspondiente a los movimientos de embarque, desembarque y transbordo. Ositrán no considera la reestiba.</t>
    </r>
  </si>
  <si>
    <t>Nota:  A partir de julio, el detalle de servicios especiales y otros servicios están separados de los servicios a la nave y de los servicios a la carga según lo coordinado entre el Ositrán y el área contable de TPE S.A.</t>
  </si>
  <si>
    <r>
      <t>CONTENEDORES</t>
    </r>
    <r>
      <rPr>
        <vertAlign val="superscript"/>
        <sz val="10"/>
        <color rgb="FF008080"/>
        <rFont val="Arial"/>
        <family val="2"/>
      </rPr>
      <t>2</t>
    </r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</si>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</sst>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&quot;S/.&quot;\ #,##0.00_);[Red]\(&quot;S/.&quot;\ #,##0.00\)"/>
    <numFmt numFmtId="169" formatCode="_ [$€]* #,##0.00_ ;_ [$€]* \-#,##0.00_ ;_ [$€]* &quot;-&quot;??_ ;_ @_ "/>
    <numFmt numFmtId="170" formatCode="_(* #,##0.0_);_(* \(#,##0.0\);_(* &quot;-&quot;??_);_(@_)"/>
    <numFmt numFmtId="171" formatCode="_([$€]\ * #,##0.00_);_([$€]\ * \(#,##0.00\);_([$€]\ * &quot;-&quot;??_);_(@_)"/>
    <numFmt numFmtId="172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vertAlign val="superscript"/>
      <sz val="9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0"/>
      <name val="Segoe U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78">
    <xf numFmtId="0" fontId="0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7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7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7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7" borderId="0" applyNumberFormat="0" applyBorder="0" applyAlignment="0" applyProtection="0"/>
    <xf numFmtId="0" fontId="30" fillId="11" borderId="0" applyNumberFormat="0" applyBorder="0" applyAlignment="0" applyProtection="0"/>
    <xf numFmtId="0" fontId="31" fillId="28" borderId="8" applyNumberFormat="0" applyAlignment="0" applyProtection="0"/>
    <xf numFmtId="0" fontId="32" fillId="29" borderId="9" applyNumberFormat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15" borderId="8" applyNumberFormat="0" applyAlignment="0" applyProtection="0"/>
    <xf numFmtId="0" fontId="39" fillId="0" borderId="10" applyNumberFormat="0" applyFill="0" applyAlignment="0" applyProtection="0"/>
    <xf numFmtId="165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30" borderId="14" applyNumberFormat="0" applyFont="0" applyAlignment="0" applyProtection="0"/>
    <xf numFmtId="0" fontId="28" fillId="30" borderId="14" applyNumberFormat="0" applyFont="0" applyAlignment="0" applyProtection="0"/>
    <xf numFmtId="0" fontId="40" fillId="28" borderId="15" applyNumberFormat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6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6" fontId="17" fillId="3" borderId="0" xfId="1" applyNumberFormat="1" applyFont="1" applyFill="1" applyBorder="1"/>
    <xf numFmtId="166" fontId="17" fillId="3" borderId="1" xfId="1" applyNumberFormat="1" applyFont="1" applyFill="1" applyBorder="1" applyAlignment="1">
      <alignment horizontal="center" vertical="center"/>
    </xf>
    <xf numFmtId="166" fontId="17" fillId="4" borderId="1" xfId="1" applyNumberFormat="1" applyFont="1" applyFill="1" applyBorder="1"/>
    <xf numFmtId="166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6" fontId="6" fillId="3" borderId="0" xfId="1" applyNumberFormat="1" applyFont="1" applyFill="1" applyAlignment="1">
      <alignment horizontal="left" indent="1"/>
    </xf>
    <xf numFmtId="166" fontId="6" fillId="3" borderId="0" xfId="1" applyNumberFormat="1" applyFont="1" applyFill="1"/>
    <xf numFmtId="166" fontId="13" fillId="3" borderId="0" xfId="0" applyNumberFormat="1" applyFont="1" applyFill="1"/>
    <xf numFmtId="166" fontId="13" fillId="3" borderId="0" xfId="1" applyNumberFormat="1" applyFont="1" applyFill="1"/>
    <xf numFmtId="166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6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6" fontId="17" fillId="6" borderId="1" xfId="1" applyNumberFormat="1" applyFont="1" applyFill="1" applyBorder="1"/>
    <xf numFmtId="0" fontId="16" fillId="3" borderId="0" xfId="0" applyFont="1" applyFill="1" applyAlignment="1"/>
    <xf numFmtId="166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6" fontId="17" fillId="8" borderId="1" xfId="1" applyNumberFormat="1" applyFont="1" applyFill="1" applyBorder="1"/>
    <xf numFmtId="0" fontId="17" fillId="3" borderId="0" xfId="0" applyFont="1" applyFill="1" applyBorder="1"/>
    <xf numFmtId="166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6" fontId="16" fillId="3" borderId="1" xfId="1" applyNumberFormat="1" applyFont="1" applyFill="1" applyBorder="1" applyAlignment="1">
      <alignment horizontal="center" vertical="center"/>
    </xf>
    <xf numFmtId="166" fontId="13" fillId="3" borderId="0" xfId="0" applyNumberFormat="1" applyFont="1" applyFill="1" applyAlignment="1">
      <alignment horizontal="center"/>
    </xf>
    <xf numFmtId="166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6" fontId="16" fillId="5" borderId="1" xfId="1" applyNumberFormat="1" applyFont="1" applyFill="1" applyBorder="1" applyAlignment="1">
      <alignment horizontal="center" vertical="center"/>
    </xf>
    <xf numFmtId="166" fontId="17" fillId="5" borderId="1" xfId="1" applyNumberFormat="1" applyFont="1" applyFill="1" applyBorder="1" applyAlignment="1">
      <alignment horizontal="center" vertical="center"/>
    </xf>
    <xf numFmtId="166" fontId="16" fillId="4" borderId="1" xfId="1" applyNumberFormat="1" applyFont="1" applyFill="1" applyBorder="1"/>
    <xf numFmtId="0" fontId="9" fillId="3" borderId="0" xfId="0" applyFont="1" applyFill="1"/>
    <xf numFmtId="166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0" fontId="22" fillId="3" borderId="0" xfId="0" applyFont="1" applyFill="1" applyAlignment="1">
      <alignment wrapText="1"/>
    </xf>
    <xf numFmtId="166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6" fontId="17" fillId="3" borderId="1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  <xf numFmtId="0" fontId="43" fillId="0" borderId="0" xfId="0" applyFont="1" applyBorder="1" applyAlignment="1">
      <alignment vertical="center" wrapText="1"/>
    </xf>
  </cellXfs>
  <cellStyles count="178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93252705-6890-4625-99E3-5B41203AD431}"/>
    <cellStyle name="Comma 2 3" xfId="35" xr:uid="{00000000-0005-0000-0000-00001F000000}"/>
    <cellStyle name="Comma 2 3 2" xfId="174" xr:uid="{8214555C-EBF7-443D-A839-5E09C0544F15}"/>
    <cellStyle name="Comma 3 3" xfId="175" xr:uid="{FCF43A51-DB50-4399-BE0F-6D37CCB4AC07}"/>
    <cellStyle name="Comma 3 3 2" xfId="176" xr:uid="{DA50AB0E-E2A8-43C9-B637-2DC9DCF9FF2F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Input" xfId="82" xr:uid="{00000000-0005-0000-0000-00002B000000}"/>
    <cellStyle name="Linked Cell" xfId="83" xr:uid="{00000000-0005-0000-0000-00002C000000}"/>
    <cellStyle name="Millares" xfId="1" builtinId="3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3" xfId="85" xr:uid="{00000000-0005-0000-0000-000031000000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5" xfId="32" xr:uid="{00000000-0005-0000-0000-000036000000}"/>
    <cellStyle name="Millares 2 6" xfId="42" xr:uid="{00000000-0005-0000-0000-000037000000}"/>
    <cellStyle name="Millares 2 7" xfId="173" xr:uid="{3282EBB8-4DEB-4F00-8910-0C174A0FE5D0}"/>
    <cellStyle name="Millares 3" xfId="3" xr:uid="{00000000-0005-0000-0000-000038000000}"/>
    <cellStyle name="Millares 3 2" xfId="86" xr:uid="{00000000-0005-0000-0000-000039000000}"/>
    <cellStyle name="Millares 3 3" xfId="177" xr:uid="{B57ED58A-E1AC-429F-99A5-A849F9723C94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4" xfId="21" xr:uid="{00000000-0005-0000-0000-000071000000}"/>
    <cellStyle name="Normal 2 4 2" xfId="114" xr:uid="{00000000-0005-0000-0000-000072000000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e" xfId="158" xr:uid="{00000000-0005-0000-0000-0000A6000000}"/>
    <cellStyle name="Output" xfId="159" xr:uid="{00000000-0005-0000-0000-0000A7000000}"/>
    <cellStyle name="Porcentaje 2" xfId="12" xr:uid="{00000000-0005-0000-0000-0000A8000000}"/>
    <cellStyle name="Porcentual 2" xfId="160" xr:uid="{00000000-0005-0000-0000-0000A9000000}"/>
    <cellStyle name="Title" xfId="161" xr:uid="{00000000-0005-0000-0000-0000AA000000}"/>
    <cellStyle name="Warning Text" xfId="162" xr:uid="{00000000-0005-0000-0000-0000AB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C2" sqref="C2"/>
    </sheetView>
  </sheetViews>
  <sheetFormatPr baseColWidth="10" defaultRowHeight="14.25" x14ac:dyDescent="0.2"/>
  <cols>
    <col min="1" max="1" width="2" style="2" customWidth="1"/>
    <col min="2" max="2" width="1.7109375" style="2" customWidth="1"/>
    <col min="3" max="3" width="3.42578125" style="2" customWidth="1"/>
    <col min="4" max="4" width="55" style="2" bestFit="1" customWidth="1"/>
    <col min="5" max="5" width="2.140625" style="2" customWidth="1"/>
    <col min="6" max="16384" width="11.42578125" style="2"/>
  </cols>
  <sheetData>
    <row r="2" spans="3:4" ht="19.5" x14ac:dyDescent="0.3">
      <c r="C2" s="1" t="s">
        <v>61</v>
      </c>
    </row>
    <row r="3" spans="3:4" x14ac:dyDescent="0.2">
      <c r="C3" s="3" t="s">
        <v>83</v>
      </c>
      <c r="D3" s="3"/>
    </row>
    <row r="4" spans="3:4" ht="15" thickBot="1" x14ac:dyDescent="0.25"/>
    <row r="5" spans="3:4" ht="15" customHeight="1" x14ac:dyDescent="0.2">
      <c r="C5" s="4"/>
      <c r="D5" s="78" t="s">
        <v>62</v>
      </c>
    </row>
    <row r="6" spans="3:4" ht="30" customHeight="1" thickBot="1" x14ac:dyDescent="0.25">
      <c r="C6" s="5"/>
      <c r="D6" s="79"/>
    </row>
    <row r="7" spans="3:4" ht="15" thickTop="1" x14ac:dyDescent="0.2">
      <c r="C7" s="6" t="s">
        <v>3</v>
      </c>
      <c r="D7" s="7" t="s">
        <v>78</v>
      </c>
    </row>
    <row r="8" spans="3:4" x14ac:dyDescent="0.2">
      <c r="C8" s="6" t="s">
        <v>6</v>
      </c>
      <c r="D8" s="8" t="s">
        <v>63</v>
      </c>
    </row>
    <row r="9" spans="3:4" x14ac:dyDescent="0.2">
      <c r="C9" s="6" t="s">
        <v>8</v>
      </c>
      <c r="D9" s="8" t="s">
        <v>79</v>
      </c>
    </row>
    <row r="10" spans="3:4" x14ac:dyDescent="0.2">
      <c r="C10" s="6" t="s">
        <v>17</v>
      </c>
      <c r="D10" s="7" t="s">
        <v>80</v>
      </c>
    </row>
    <row r="11" spans="3:4" x14ac:dyDescent="0.2">
      <c r="C11" s="6" t="s">
        <v>19</v>
      </c>
      <c r="D11" s="7" t="s">
        <v>81</v>
      </c>
    </row>
    <row r="12" spans="3:4" x14ac:dyDescent="0.2">
      <c r="C12" s="6" t="s">
        <v>28</v>
      </c>
      <c r="D12" s="8" t="s">
        <v>64</v>
      </c>
    </row>
    <row r="13" spans="3:4" x14ac:dyDescent="0.2">
      <c r="C13" s="6" t="s">
        <v>65</v>
      </c>
      <c r="D13" s="8" t="s">
        <v>82</v>
      </c>
    </row>
    <row r="14" spans="3:4" x14ac:dyDescent="0.2">
      <c r="C14" s="6" t="s">
        <v>66</v>
      </c>
      <c r="D14" s="8" t="s">
        <v>84</v>
      </c>
    </row>
    <row r="15" spans="3:4" x14ac:dyDescent="0.2">
      <c r="C15" s="6" t="s">
        <v>85</v>
      </c>
      <c r="D15" s="7" t="s">
        <v>67</v>
      </c>
    </row>
    <row r="16" spans="3:4" x14ac:dyDescent="0.2">
      <c r="D16" s="9" t="s">
        <v>68</v>
      </c>
    </row>
    <row r="17" spans="3:4" x14ac:dyDescent="0.2">
      <c r="D17" s="9" t="s">
        <v>69</v>
      </c>
    </row>
    <row r="18" spans="3:4" x14ac:dyDescent="0.2">
      <c r="D18" s="9" t="s">
        <v>70</v>
      </c>
    </row>
    <row r="19" spans="3:4" x14ac:dyDescent="0.2">
      <c r="D19" s="9" t="s">
        <v>71</v>
      </c>
    </row>
    <row r="20" spans="3:4" x14ac:dyDescent="0.2">
      <c r="D20" s="9" t="s">
        <v>72</v>
      </c>
    </row>
    <row r="21" spans="3:4" x14ac:dyDescent="0.2">
      <c r="D21" s="9" t="s">
        <v>73</v>
      </c>
    </row>
    <row r="22" spans="3:4" x14ac:dyDescent="0.2">
      <c r="D22" s="9" t="s">
        <v>74</v>
      </c>
    </row>
    <row r="23" spans="3:4" x14ac:dyDescent="0.2">
      <c r="D23" s="9" t="s">
        <v>75</v>
      </c>
    </row>
    <row r="24" spans="3:4" x14ac:dyDescent="0.2">
      <c r="D24" s="9" t="s">
        <v>76</v>
      </c>
    </row>
    <row r="25" spans="3:4" ht="15" thickBot="1" x14ac:dyDescent="0.25">
      <c r="C25" s="10"/>
      <c r="D25" s="11" t="s">
        <v>77</v>
      </c>
    </row>
    <row r="26" spans="3:4" x14ac:dyDescent="0.2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DS30"/>
  <sheetViews>
    <sheetView tabSelected="1" zoomScaleNormal="100" workbookViewId="0">
      <pane xSplit="3" ySplit="4" topLeftCell="DI5" activePane="bottomRight" state="frozen"/>
      <selection pane="topRight" activeCell="D1" sqref="D1"/>
      <selection pane="bottomLeft" activeCell="A6" sqref="A6"/>
      <selection pane="bottomRight" activeCell="DN20" sqref="DN20"/>
    </sheetView>
  </sheetViews>
  <sheetFormatPr baseColWidth="10" defaultColWidth="12.7109375" defaultRowHeight="12.75" x14ac:dyDescent="0.2"/>
  <cols>
    <col min="1" max="1" width="3.28515625" style="13" bestFit="1" customWidth="1"/>
    <col min="2" max="2" width="29.85546875" style="14" bestFit="1" customWidth="1"/>
    <col min="3" max="3" width="15.7109375" style="13" bestFit="1" customWidth="1"/>
    <col min="4" max="27" width="12.7109375" style="13"/>
    <col min="28" max="16384" width="12.7109375" style="14"/>
  </cols>
  <sheetData>
    <row r="1" spans="1:123" ht="16.5" x14ac:dyDescent="0.2">
      <c r="A1" s="82" t="s">
        <v>61</v>
      </c>
      <c r="B1" s="82"/>
      <c r="C1" s="82"/>
    </row>
    <row r="2" spans="1:123" ht="15" customHeight="1" x14ac:dyDescent="0.2">
      <c r="A2" s="81" t="s">
        <v>0</v>
      </c>
      <c r="B2" s="81"/>
      <c r="C2" s="81"/>
    </row>
    <row r="4" spans="1:123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</row>
    <row r="5" spans="1:123" x14ac:dyDescent="0.2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</row>
    <row r="6" spans="1:123" x14ac:dyDescent="0.2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/>
    </row>
    <row r="7" spans="1:123" ht="3" customHeight="1" x14ac:dyDescent="0.2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23" x14ac:dyDescent="0.2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</row>
    <row r="9" spans="1:123" x14ac:dyDescent="0.2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/>
    </row>
    <row r="10" spans="1:123" x14ac:dyDescent="0.2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50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/>
    </row>
    <row r="11" spans="1:123" x14ac:dyDescent="0.2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50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/>
    </row>
    <row r="12" spans="1:123" x14ac:dyDescent="0.2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50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/>
    </row>
    <row r="13" spans="1:123" x14ac:dyDescent="0.2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50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1560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/>
    </row>
    <row r="14" spans="1:123" x14ac:dyDescent="0.2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71919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0</v>
      </c>
    </row>
    <row r="15" spans="1:123" ht="3" customHeight="1" x14ac:dyDescent="0.2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23" x14ac:dyDescent="0.2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</row>
    <row r="17" spans="1:123" x14ac:dyDescent="0.2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/>
    </row>
    <row r="26" spans="1:123" x14ac:dyDescent="0.2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23" x14ac:dyDescent="0.2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23" x14ac:dyDescent="0.2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23" x14ac:dyDescent="0.2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23" x14ac:dyDescent="0.2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M30"/>
  <sheetViews>
    <sheetView zoomScaleNormal="100" workbookViewId="0">
      <pane xSplit="3" topLeftCell="DE1" activePane="topRight" state="frozen"/>
      <selection pane="topRight" activeCell="DL32" sqref="DL32"/>
    </sheetView>
  </sheetViews>
  <sheetFormatPr baseColWidth="10" defaultColWidth="12.7109375" defaultRowHeight="12.75" x14ac:dyDescent="0.2"/>
  <cols>
    <col min="1" max="1" width="2.7109375" style="13" customWidth="1"/>
    <col min="2" max="2" width="37.42578125" style="14" bestFit="1" customWidth="1"/>
    <col min="3" max="3" width="15.7109375" style="13" bestFit="1" customWidth="1"/>
    <col min="4" max="21" width="12.7109375" style="13"/>
    <col min="22" max="16384" width="12.7109375" style="14"/>
  </cols>
  <sheetData>
    <row r="1" spans="1:117" ht="16.5" x14ac:dyDescent="0.2">
      <c r="A1" s="82" t="s">
        <v>61</v>
      </c>
      <c r="B1" s="82"/>
      <c r="C1" s="82"/>
    </row>
    <row r="2" spans="1:117" x14ac:dyDescent="0.2">
      <c r="A2" s="15"/>
      <c r="B2" s="81" t="s">
        <v>11</v>
      </c>
      <c r="C2" s="81"/>
    </row>
    <row r="3" spans="1:117" x14ac:dyDescent="0.2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17" x14ac:dyDescent="0.2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</row>
    <row r="5" spans="1:117" x14ac:dyDescent="0.2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/>
    </row>
    <row r="6" spans="1:117" ht="3" customHeight="1" x14ac:dyDescent="0.2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17" x14ac:dyDescent="0.2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</row>
    <row r="8" spans="1:117" x14ac:dyDescent="0.2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/>
    </row>
    <row r="9" spans="1:117" x14ac:dyDescent="0.2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/>
    </row>
    <row r="10" spans="1:117" x14ac:dyDescent="0.2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/>
    </row>
    <row r="11" spans="1:117" x14ac:dyDescent="0.2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/>
    </row>
    <row r="12" spans="1:117" x14ac:dyDescent="0.2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/>
    </row>
    <row r="13" spans="1:117" ht="14.25" x14ac:dyDescent="0.2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B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 t="shared" si="2"/>
        <v>1452477.2600000002</v>
      </c>
      <c r="CC13" s="26">
        <v>1465788.1889999998</v>
      </c>
      <c r="CD13" s="26">
        <f t="shared" ref="CD13:CI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ref="CJ13:CU13" si="4">+CJ8+CJ9+CJ10+CJ11+CJ12</f>
        <v>1457113.8965</v>
      </c>
      <c r="CK13" s="26">
        <f t="shared" si="4"/>
        <v>1481191.2879999997</v>
      </c>
      <c r="CL13" s="26">
        <f t="shared" si="4"/>
        <v>1588529.5148999998</v>
      </c>
      <c r="CM13" s="26">
        <f>+CM8+CM9+CM10+CM11+CM12</f>
        <v>1455452.7280069999</v>
      </c>
      <c r="CN13" s="26">
        <f t="shared" si="4"/>
        <v>1397604.5970000001</v>
      </c>
      <c r="CO13" s="26">
        <f t="shared" si="4"/>
        <v>1659159.2393128001</v>
      </c>
      <c r="CP13" s="26">
        <f t="shared" si="4"/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L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/>
    </row>
    <row r="14" spans="1:117" s="60" customFormat="1" ht="3" customHeight="1" x14ac:dyDescent="0.2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</row>
    <row r="15" spans="1:117" x14ac:dyDescent="0.2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</row>
    <row r="16" spans="1:117" ht="14.25" x14ac:dyDescent="0.2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/>
    </row>
    <row r="17" spans="1:117" x14ac:dyDescent="0.2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48992</v>
      </c>
      <c r="BV17" s="22">
        <v>51889</v>
      </c>
      <c r="BW17" s="22">
        <v>42157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/>
    </row>
    <row r="18" spans="1:117" x14ac:dyDescent="0.2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72495</v>
      </c>
      <c r="BT18" s="22">
        <v>74846</v>
      </c>
      <c r="BU18" s="22">
        <v>76216</v>
      </c>
      <c r="BV18" s="22">
        <v>82662</v>
      </c>
      <c r="BW18" s="22">
        <v>67704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/>
    </row>
    <row r="19" spans="1:117" ht="3" customHeight="1" x14ac:dyDescent="0.2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17" x14ac:dyDescent="0.2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</row>
    <row r="21" spans="1:117" x14ac:dyDescent="0.2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7">+W22+W23+W24+W25</f>
        <v>8300691.2699999921</v>
      </c>
      <c r="X21" s="26">
        <f t="shared" si="7"/>
        <v>8091325.6999999825</v>
      </c>
      <c r="Y21" s="26">
        <f t="shared" si="7"/>
        <v>8302890.9399999864</v>
      </c>
      <c r="Z21" s="26">
        <f t="shared" si="7"/>
        <v>9127780.8599999752</v>
      </c>
      <c r="AA21" s="26">
        <f t="shared" si="7"/>
        <v>8723491.1899999976</v>
      </c>
      <c r="AB21" s="26">
        <f t="shared" si="7"/>
        <v>8625433.4999999907</v>
      </c>
      <c r="AC21" s="26">
        <f t="shared" si="7"/>
        <v>9968614.7399999481</v>
      </c>
      <c r="AD21" s="26">
        <f t="shared" si="7"/>
        <v>9044993.0900000036</v>
      </c>
      <c r="AE21" s="26">
        <f t="shared" si="7"/>
        <v>9163489.3999999706</v>
      </c>
      <c r="AF21" s="26">
        <f t="shared" si="7"/>
        <v>8573948.209999999</v>
      </c>
      <c r="AG21" s="26">
        <f t="shared" si="7"/>
        <v>8544739.1999999937</v>
      </c>
      <c r="AH21" s="26">
        <f t="shared" si="7"/>
        <v>9229791.4399999995</v>
      </c>
      <c r="AI21" s="26">
        <f t="shared" si="7"/>
        <v>8282750.4500000123</v>
      </c>
      <c r="AJ21" s="26">
        <f t="shared" si="7"/>
        <v>8555554.0399999749</v>
      </c>
      <c r="AK21" s="26">
        <f t="shared" si="7"/>
        <v>8122494.2500000065</v>
      </c>
      <c r="AL21" s="26">
        <f t="shared" si="7"/>
        <v>9106731.8000000082</v>
      </c>
      <c r="AM21" s="26">
        <f t="shared" si="7"/>
        <v>8445003.5600000098</v>
      </c>
      <c r="AN21" s="26">
        <f t="shared" si="7"/>
        <v>8706283.1300000083</v>
      </c>
      <c r="AO21" s="26">
        <f t="shared" si="7"/>
        <v>8602917.4100000039</v>
      </c>
      <c r="AP21" s="26">
        <f t="shared" si="7"/>
        <v>8413721.3399999961</v>
      </c>
      <c r="AQ21" s="26">
        <f t="shared" si="7"/>
        <v>8080377.0100000007</v>
      </c>
      <c r="AR21" s="26">
        <f t="shared" si="7"/>
        <v>8743731.8199999984</v>
      </c>
      <c r="AS21" s="26">
        <f t="shared" si="7"/>
        <v>9541796.4800000023</v>
      </c>
      <c r="AT21" s="26">
        <f t="shared" si="7"/>
        <v>8530600.8800000045</v>
      </c>
      <c r="AU21" s="26">
        <f t="shared" si="7"/>
        <v>7458065.0700000012</v>
      </c>
      <c r="AV21" s="26">
        <f t="shared" si="7"/>
        <v>9168894.9599999972</v>
      </c>
      <c r="AW21" s="26">
        <f t="shared" si="7"/>
        <v>8621646.3199999984</v>
      </c>
      <c r="AX21" s="26">
        <f t="shared" si="7"/>
        <v>6167632.6199999973</v>
      </c>
      <c r="AY21" s="26">
        <f t="shared" si="7"/>
        <v>10522694.769999979</v>
      </c>
      <c r="AZ21" s="26">
        <f t="shared" si="7"/>
        <v>11667756.209999992</v>
      </c>
      <c r="BA21" s="26">
        <f t="shared" si="7"/>
        <v>11382830.299999988</v>
      </c>
      <c r="BB21" s="26">
        <f t="shared" si="7"/>
        <v>11080013.039999986</v>
      </c>
      <c r="BC21" s="26">
        <f t="shared" si="7"/>
        <v>11548741.599999977</v>
      </c>
      <c r="BD21" s="26">
        <f t="shared" si="7"/>
        <v>11714641.380000001</v>
      </c>
      <c r="BE21" s="26">
        <f t="shared" si="7"/>
        <v>10815511.409999993</v>
      </c>
      <c r="BF21" s="26">
        <f t="shared" si="7"/>
        <v>9338519.0299999956</v>
      </c>
      <c r="BG21" s="26">
        <f t="shared" si="7"/>
        <v>9077145.8399999961</v>
      </c>
      <c r="BH21" s="26">
        <f t="shared" si="7"/>
        <v>9947690.5399999879</v>
      </c>
      <c r="BI21" s="26">
        <f t="shared" si="7"/>
        <v>10619733.679999979</v>
      </c>
      <c r="BJ21" s="26">
        <f t="shared" si="7"/>
        <v>9722231.8799999859</v>
      </c>
      <c r="BK21" s="26">
        <f t="shared" si="7"/>
        <v>9848737.1999999993</v>
      </c>
      <c r="BL21" s="26">
        <f t="shared" si="7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8">+SUM(BR22:BR25)</f>
        <v>12110402.139999958</v>
      </c>
      <c r="BS21" s="26">
        <f t="shared" si="8"/>
        <v>11777585.689999986</v>
      </c>
      <c r="BT21" s="26">
        <f t="shared" si="8"/>
        <v>13050660.649999972</v>
      </c>
      <c r="BU21" s="26">
        <f t="shared" si="8"/>
        <v>12433688.299999967</v>
      </c>
      <c r="BV21" s="26">
        <f t="shared" si="8"/>
        <v>12133355.809999971</v>
      </c>
      <c r="BW21" s="26">
        <f t="shared" si="8"/>
        <v>11410199.57999998</v>
      </c>
      <c r="BX21" s="26">
        <f t="shared" si="8"/>
        <v>13240554.909999993</v>
      </c>
      <c r="BY21" s="26">
        <f t="shared" si="8"/>
        <v>15565470.349999994</v>
      </c>
      <c r="BZ21" s="26">
        <f t="shared" si="8"/>
        <v>14805022.289999999</v>
      </c>
      <c r="CA21" s="26">
        <f t="shared" si="8"/>
        <v>15154122.050000004</v>
      </c>
      <c r="CB21" s="26">
        <f t="shared" si="8"/>
        <v>14933790.699999999</v>
      </c>
      <c r="CC21" s="26">
        <f t="shared" si="8"/>
        <v>15037182.199999999</v>
      </c>
      <c r="CD21" s="26">
        <f t="shared" ref="CD21:CI21" si="9">+SUM(CD22:CD25)</f>
        <v>15526474.189999996</v>
      </c>
      <c r="CE21" s="26">
        <f t="shared" si="9"/>
        <v>14169149.860000001</v>
      </c>
      <c r="CF21" s="26">
        <f t="shared" si="9"/>
        <v>15032935</v>
      </c>
      <c r="CG21" s="26">
        <f t="shared" si="9"/>
        <v>16404042.379999999</v>
      </c>
      <c r="CH21" s="26">
        <f t="shared" si="9"/>
        <v>15847786.049999999</v>
      </c>
      <c r="CI21" s="26">
        <f t="shared" si="9"/>
        <v>14641880.939999999</v>
      </c>
      <c r="CJ21" s="26">
        <f t="shared" ref="CJ21:CU21" si="10">+SUM(CJ22:CJ25)</f>
        <v>17211465.840000004</v>
      </c>
      <c r="CK21" s="26">
        <f t="shared" si="10"/>
        <v>16436231</v>
      </c>
      <c r="CL21" s="26">
        <f t="shared" si="10"/>
        <v>17754972.799999986</v>
      </c>
      <c r="CM21" s="26">
        <f t="shared" si="10"/>
        <v>17863114.880000003</v>
      </c>
      <c r="CN21" s="26">
        <f t="shared" si="10"/>
        <v>14516435.469999973</v>
      </c>
      <c r="CO21" s="26">
        <f t="shared" si="10"/>
        <v>16632185.709999967</v>
      </c>
      <c r="CP21" s="26">
        <f t="shared" si="10"/>
        <v>16762925.690000029</v>
      </c>
      <c r="CQ21" s="26">
        <f t="shared" si="10"/>
        <v>14906785.309999997</v>
      </c>
      <c r="CR21" s="26">
        <f t="shared" si="10"/>
        <v>15442426.079999994</v>
      </c>
      <c r="CS21" s="26">
        <f t="shared" si="10"/>
        <v>15483557.990000034</v>
      </c>
      <c r="CT21" s="26">
        <f t="shared" si="10"/>
        <v>16689455.050000038</v>
      </c>
      <c r="CU21" s="26">
        <f t="shared" si="10"/>
        <v>15551562.190000037</v>
      </c>
      <c r="CV21" s="26">
        <f t="shared" ref="CV21:DA21" si="11">+SUM(CV22:CV25)</f>
        <v>15811651.379999999</v>
      </c>
      <c r="CW21" s="26">
        <f t="shared" si="11"/>
        <v>17520176.529999994</v>
      </c>
      <c r="CX21" s="26">
        <f t="shared" si="11"/>
        <v>16084916.299999997</v>
      </c>
      <c r="CY21" s="26">
        <f t="shared" si="11"/>
        <v>16376467.779999997</v>
      </c>
      <c r="CZ21" s="26">
        <f t="shared" si="11"/>
        <v>16759848.859999998</v>
      </c>
      <c r="DA21" s="26">
        <f t="shared" si="11"/>
        <v>17769390.289999995</v>
      </c>
      <c r="DB21" s="26">
        <f>+SUM(DB22:DB25)</f>
        <v>17295705.199999999</v>
      </c>
      <c r="DC21" s="26">
        <f>+SUM(DC22:DC25)</f>
        <v>14968848.970000001</v>
      </c>
      <c r="DD21" s="26">
        <f>+SUM(DD22:DD25)</f>
        <v>15442426.079999994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L21" si="12">+DH22+DH23+DH24+DH25</f>
        <v>13478376.250000004</v>
      </c>
      <c r="DI21" s="26">
        <f t="shared" si="12"/>
        <v>14627321.729999999</v>
      </c>
      <c r="DJ21" s="26">
        <f t="shared" si="12"/>
        <v>15131881.439999999</v>
      </c>
      <c r="DK21" s="26">
        <f t="shared" si="12"/>
        <v>14707633.619999999</v>
      </c>
      <c r="DL21" s="26">
        <f t="shared" si="12"/>
        <v>18125884.740000002</v>
      </c>
      <c r="DM21" s="26"/>
    </row>
    <row r="22" spans="1:117" ht="14.25" x14ac:dyDescent="0.2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12317051.23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12597929.249999994</v>
      </c>
      <c r="DE22" s="25">
        <v>11607530.550000003</v>
      </c>
      <c r="DF22" s="25">
        <v>11956291.060000002</v>
      </c>
      <c r="DG22" s="25">
        <v>9931777.8200000003</v>
      </c>
      <c r="DH22" s="25">
        <v>9844840.7400000021</v>
      </c>
      <c r="DI22" s="25">
        <v>11315064.829999998</v>
      </c>
      <c r="DJ22" s="25">
        <v>11796227.99</v>
      </c>
      <c r="DK22" s="25">
        <v>11084117.93</v>
      </c>
      <c r="DL22" s="25">
        <v>14941905.66</v>
      </c>
      <c r="DM22" s="25"/>
    </row>
    <row r="23" spans="1:117" x14ac:dyDescent="0.2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128058.65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/>
    </row>
    <row r="24" spans="1:117" x14ac:dyDescent="0.2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2743879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2878687.42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2339451.6</v>
      </c>
      <c r="DE24" s="25">
        <v>3465511.1500000004</v>
      </c>
      <c r="DF24" s="25">
        <v>3705429.8600000008</v>
      </c>
      <c r="DG24" s="25">
        <v>2208592.83</v>
      </c>
      <c r="DH24" s="25">
        <v>3257726.6000000006</v>
      </c>
      <c r="DI24" s="25">
        <v>3019966.3800000004</v>
      </c>
      <c r="DJ24" s="25">
        <v>2961376.41</v>
      </c>
      <c r="DK24" s="25">
        <v>3217503.9699999997</v>
      </c>
      <c r="DL24" s="25">
        <v>2787890.02</v>
      </c>
      <c r="DM24" s="25"/>
    </row>
    <row r="25" spans="1:117" ht="14.25" x14ac:dyDescent="0.2">
      <c r="A25" s="19" t="s">
        <v>19</v>
      </c>
      <c r="B25" s="20" t="s">
        <v>109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360295.55000000005</v>
      </c>
      <c r="CE25" s="25">
        <v>531511.15</v>
      </c>
      <c r="CF25" s="25">
        <v>194720</v>
      </c>
      <c r="CG25" s="25">
        <v>225449.14000000004</v>
      </c>
      <c r="CH25" s="25">
        <v>477451.81000000006</v>
      </c>
      <c r="CI25" s="25">
        <v>333903.94999999995</v>
      </c>
      <c r="CJ25" s="25">
        <v>319465.53000000003</v>
      </c>
      <c r="CK25" s="25">
        <v>401134</v>
      </c>
      <c r="CL25" s="25">
        <v>238964.29</v>
      </c>
      <c r="CM25" s="25">
        <v>453945.01999999996</v>
      </c>
      <c r="CN25" s="25">
        <v>-305621.61</v>
      </c>
      <c r="CO25" s="25">
        <v>266904.94</v>
      </c>
      <c r="CP25" s="25">
        <v>522589.12</v>
      </c>
      <c r="CQ25" s="25">
        <v>251714.42999999996</v>
      </c>
      <c r="CR25" s="25">
        <v>376986.58</v>
      </c>
      <c r="CS25" s="25">
        <v>240333.74000000005</v>
      </c>
      <c r="CT25" s="25">
        <v>359375.26999999996</v>
      </c>
      <c r="CU25" s="25">
        <v>529603.07999999996</v>
      </c>
      <c r="CV25" s="25">
        <v>437292.61</v>
      </c>
      <c r="CW25" s="25">
        <v>629436.39999999991</v>
      </c>
      <c r="CX25" s="25">
        <v>295702.71999999997</v>
      </c>
      <c r="CY25" s="25">
        <v>285182.40999999997</v>
      </c>
      <c r="CZ25" s="25">
        <v>338912.31</v>
      </c>
      <c r="DA25" s="25">
        <v>684991.15999999992</v>
      </c>
      <c r="DB25" s="25">
        <v>357263.61</v>
      </c>
      <c r="DC25" s="25">
        <v>452928.63000000006</v>
      </c>
      <c r="DD25" s="25">
        <v>376986.58</v>
      </c>
      <c r="DE25" s="25">
        <v>270173.13</v>
      </c>
      <c r="DF25" s="25">
        <v>264636.37</v>
      </c>
      <c r="DG25" s="25">
        <v>150134.69999999998</v>
      </c>
      <c r="DH25" s="25">
        <v>299297.73</v>
      </c>
      <c r="DI25" s="25">
        <v>214075.61000000002</v>
      </c>
      <c r="DJ25" s="25">
        <v>252531.17</v>
      </c>
      <c r="DK25" s="25">
        <v>258678.24</v>
      </c>
      <c r="DL25" s="25">
        <v>233163.60000000003</v>
      </c>
      <c r="DM25" s="25"/>
    </row>
    <row r="26" spans="1:117" ht="10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17" x14ac:dyDescent="0.2">
      <c r="A27" s="83" t="s">
        <v>99</v>
      </c>
      <c r="B27" s="83"/>
      <c r="C27" s="83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17" ht="14.25" x14ac:dyDescent="0.2">
      <c r="A28" s="80" t="s">
        <v>100</v>
      </c>
      <c r="B28" s="80"/>
      <c r="C28" s="80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17" ht="14.25" x14ac:dyDescent="0.2">
      <c r="A29" s="80" t="s">
        <v>110</v>
      </c>
      <c r="B29" s="80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17" x14ac:dyDescent="0.2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31" priority="10"/>
  </conditionalFormatting>
  <conditionalFormatting sqref="BR22:CV22">
    <cfRule type="duplicateValues" dxfId="30" priority="9"/>
  </conditionalFormatting>
  <conditionalFormatting sqref="AD22:DA25">
    <cfRule type="duplicateValues" dxfId="29" priority="8"/>
  </conditionalFormatting>
  <conditionalFormatting sqref="DB22:DD22 DF22">
    <cfRule type="duplicateValues" dxfId="28" priority="7"/>
  </conditionalFormatting>
  <conditionalFormatting sqref="DB22:DD22 DF22:DH22">
    <cfRule type="duplicateValues" dxfId="27" priority="6"/>
  </conditionalFormatting>
  <conditionalFormatting sqref="DB22:DD25 DF22:DK25 DM22:DM25">
    <cfRule type="duplicateValues" dxfId="26" priority="5"/>
  </conditionalFormatting>
  <conditionalFormatting sqref="DE22">
    <cfRule type="duplicateValues" dxfId="25" priority="4"/>
  </conditionalFormatting>
  <conditionalFormatting sqref="DE22">
    <cfRule type="duplicateValues" dxfId="24" priority="3"/>
  </conditionalFormatting>
  <conditionalFormatting sqref="DE22:DE25">
    <cfRule type="duplicateValues" dxfId="23" priority="2"/>
  </conditionalFormatting>
  <conditionalFormatting sqref="DL22:DL25">
    <cfRule type="duplicateValues" dxfId="22" priority="1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DZ37"/>
  <sheetViews>
    <sheetView zoomScaleNormal="100" workbookViewId="0">
      <pane xSplit="3" ySplit="4" topLeftCell="DR5" activePane="bottomRight" state="frozen"/>
      <selection pane="topRight" activeCell="D1" sqref="D1"/>
      <selection pane="bottomLeft" activeCell="A6" sqref="A6"/>
      <selection pane="bottomRight" activeCell="B26" sqref="B26"/>
    </sheetView>
  </sheetViews>
  <sheetFormatPr baseColWidth="10" defaultColWidth="12.7109375" defaultRowHeight="12.75" x14ac:dyDescent="0.2"/>
  <cols>
    <col min="1" max="1" width="2.7109375" style="13" customWidth="1"/>
    <col min="2" max="2" width="29.85546875" style="14" customWidth="1"/>
    <col min="3" max="3" width="15.7109375" style="13" bestFit="1" customWidth="1"/>
    <col min="4" max="34" width="12.7109375" style="13"/>
    <col min="35" max="16384" width="12.7109375" style="14"/>
  </cols>
  <sheetData>
    <row r="1" spans="1:130" ht="16.5" x14ac:dyDescent="0.2">
      <c r="A1" s="82" t="s">
        <v>61</v>
      </c>
      <c r="B1" s="82"/>
      <c r="C1" s="82"/>
    </row>
    <row r="2" spans="1:130" x14ac:dyDescent="0.2">
      <c r="A2" s="81" t="s">
        <v>23</v>
      </c>
      <c r="B2" s="81"/>
      <c r="C2" s="81"/>
    </row>
    <row r="4" spans="1:130" x14ac:dyDescent="0.2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</row>
    <row r="5" spans="1:130" x14ac:dyDescent="0.2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/>
    </row>
    <row r="6" spans="1:130" ht="3" customHeight="1" x14ac:dyDescent="0.2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30" x14ac:dyDescent="0.2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</row>
    <row r="8" spans="1:130" x14ac:dyDescent="0.2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6575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/>
    </row>
    <row r="9" spans="1:130" x14ac:dyDescent="0.2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/>
    </row>
    <row r="10" spans="1:130" x14ac:dyDescent="0.2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/>
    </row>
    <row r="11" spans="1:130" x14ac:dyDescent="0.2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696196.96500000008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0</v>
      </c>
    </row>
    <row r="12" spans="1:130" s="60" customFormat="1" ht="3" customHeight="1" x14ac:dyDescent="0.2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30" x14ac:dyDescent="0.2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</row>
    <row r="14" spans="1:130" x14ac:dyDescent="0.2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/>
    </row>
    <row r="15" spans="1:130" s="38" customFormat="1" x14ac:dyDescent="0.2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/>
    </row>
    <row r="16" spans="1:130" ht="3" customHeight="1" x14ac:dyDescent="0.2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30" x14ac:dyDescent="0.2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30" x14ac:dyDescent="0.2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</row>
    <row r="19" spans="1:130" x14ac:dyDescent="0.2">
      <c r="A19" s="19" t="s">
        <v>3</v>
      </c>
      <c r="B19" s="20" t="s">
        <v>10</v>
      </c>
      <c r="C19" s="19" t="s">
        <v>45</v>
      </c>
      <c r="D19" s="26">
        <f t="shared" ref="D19:AI19" si="7">SUM(D20:D22)</f>
        <v>2113676.7999999993</v>
      </c>
      <c r="E19" s="26">
        <f t="shared" si="7"/>
        <v>3450275.7800000007</v>
      </c>
      <c r="F19" s="26">
        <f t="shared" si="7"/>
        <v>4266506.6999999993</v>
      </c>
      <c r="G19" s="26">
        <f t="shared" si="7"/>
        <v>5303727.3499999996</v>
      </c>
      <c r="H19" s="26">
        <f t="shared" si="7"/>
        <v>6011490.8500000043</v>
      </c>
      <c r="I19" s="26">
        <f t="shared" si="7"/>
        <v>7041414.3199999947</v>
      </c>
      <c r="J19" s="26">
        <f t="shared" si="7"/>
        <v>6892605.7899999972</v>
      </c>
      <c r="K19" s="26">
        <f t="shared" si="7"/>
        <v>6244207.6699999943</v>
      </c>
      <c r="L19" s="26">
        <f t="shared" si="7"/>
        <v>6489276.1599999992</v>
      </c>
      <c r="M19" s="26">
        <f t="shared" si="7"/>
        <v>7011917.620000001</v>
      </c>
      <c r="N19" s="26">
        <f t="shared" si="7"/>
        <v>7240074.8699999992</v>
      </c>
      <c r="O19" s="26">
        <f t="shared" si="7"/>
        <v>7778842.1700000092</v>
      </c>
      <c r="P19" s="26">
        <f t="shared" si="7"/>
        <v>8572588.1732147839</v>
      </c>
      <c r="Q19" s="26">
        <f t="shared" si="7"/>
        <v>7936214.5099999951</v>
      </c>
      <c r="R19" s="26">
        <f t="shared" si="7"/>
        <v>8510316.619032979</v>
      </c>
      <c r="S19" s="26">
        <f t="shared" si="7"/>
        <v>7996393.9076827774</v>
      </c>
      <c r="T19" s="26">
        <f t="shared" si="7"/>
        <v>7945909.1794639984</v>
      </c>
      <c r="U19" s="26">
        <f t="shared" si="7"/>
        <v>7884447.3262386676</v>
      </c>
      <c r="V19" s="26">
        <f t="shared" si="7"/>
        <v>9507716.4900000114</v>
      </c>
      <c r="W19" s="26">
        <f t="shared" si="7"/>
        <v>10009082.900000015</v>
      </c>
      <c r="X19" s="26">
        <f t="shared" si="7"/>
        <v>8846707.8200000059</v>
      </c>
      <c r="Y19" s="26">
        <f t="shared" si="7"/>
        <v>9622189.1402528174</v>
      </c>
      <c r="Z19" s="26">
        <f t="shared" si="7"/>
        <v>9709938.4280180316</v>
      </c>
      <c r="AA19" s="26">
        <f t="shared" si="7"/>
        <v>10751555.765558423</v>
      </c>
      <c r="AB19" s="26">
        <f t="shared" si="7"/>
        <v>10700152.409999991</v>
      </c>
      <c r="AC19" s="26">
        <f t="shared" si="7"/>
        <v>12050810.549999975</v>
      </c>
      <c r="AD19" s="26">
        <f t="shared" si="7"/>
        <v>11962754.643146884</v>
      </c>
      <c r="AE19" s="26">
        <f t="shared" si="7"/>
        <v>10338304.415619813</v>
      </c>
      <c r="AF19" s="26">
        <f t="shared" si="7"/>
        <v>11620275.497287054</v>
      </c>
      <c r="AG19" s="26">
        <f t="shared" si="7"/>
        <v>10871622.722455841</v>
      </c>
      <c r="AH19" s="26">
        <f t="shared" si="7"/>
        <v>11376083.857374707</v>
      </c>
      <c r="AI19" s="26">
        <f t="shared" si="7"/>
        <v>12086039.86343983</v>
      </c>
      <c r="AJ19" s="26">
        <f t="shared" ref="AJ19:BO19" si="8">SUM(AJ20:AJ22)</f>
        <v>9383231.958484387</v>
      </c>
      <c r="AK19" s="26">
        <f t="shared" si="8"/>
        <v>9928677.410217151</v>
      </c>
      <c r="AL19" s="26">
        <f t="shared" si="8"/>
        <v>10716103.990195358</v>
      </c>
      <c r="AM19" s="26">
        <f t="shared" si="8"/>
        <v>11085511.832724212</v>
      </c>
      <c r="AN19" s="26">
        <f t="shared" si="8"/>
        <v>10490267.713359535</v>
      </c>
      <c r="AO19" s="26">
        <f t="shared" si="8"/>
        <v>11275179.381958568</v>
      </c>
      <c r="AP19" s="26">
        <f t="shared" si="8"/>
        <v>11791351.394327197</v>
      </c>
      <c r="AQ19" s="26">
        <f t="shared" si="8"/>
        <v>10591170.600654589</v>
      </c>
      <c r="AR19" s="26">
        <f t="shared" si="8"/>
        <v>10474779.02522737</v>
      </c>
      <c r="AS19" s="26">
        <f t="shared" si="8"/>
        <v>10659052.801505696</v>
      </c>
      <c r="AT19" s="26">
        <f t="shared" si="8"/>
        <v>11275160.129649889</v>
      </c>
      <c r="AU19" s="26">
        <f t="shared" si="8"/>
        <v>11235635.008360183</v>
      </c>
      <c r="AV19" s="26">
        <f t="shared" si="8"/>
        <v>11479505</v>
      </c>
      <c r="AW19" s="26">
        <f t="shared" si="8"/>
        <v>12314599.286867015</v>
      </c>
      <c r="AX19" s="26">
        <f t="shared" si="8"/>
        <v>12356013.99999997</v>
      </c>
      <c r="AY19" s="26">
        <f t="shared" si="8"/>
        <v>12863575.252344418</v>
      </c>
      <c r="AZ19" s="26">
        <f t="shared" si="8"/>
        <v>13246254</v>
      </c>
      <c r="BA19" s="26">
        <f t="shared" si="8"/>
        <v>12733715</v>
      </c>
      <c r="BB19" s="26">
        <f t="shared" si="8"/>
        <v>12505898</v>
      </c>
      <c r="BC19" s="26">
        <f t="shared" si="8"/>
        <v>12748193.999999931</v>
      </c>
      <c r="BD19" s="26">
        <f t="shared" si="8"/>
        <v>12186208</v>
      </c>
      <c r="BE19" s="26">
        <f t="shared" si="8"/>
        <v>12299994</v>
      </c>
      <c r="BF19" s="26">
        <f t="shared" si="8"/>
        <v>13156989</v>
      </c>
      <c r="BG19" s="26">
        <f t="shared" si="8"/>
        <v>13123209</v>
      </c>
      <c r="BH19" s="26">
        <f t="shared" si="8"/>
        <v>11401016</v>
      </c>
      <c r="BI19" s="26">
        <f t="shared" si="8"/>
        <v>10744786.772769826</v>
      </c>
      <c r="BJ19" s="26">
        <f t="shared" si="8"/>
        <v>10046839</v>
      </c>
      <c r="BK19" s="26">
        <f t="shared" si="8"/>
        <v>12511014.592058234</v>
      </c>
      <c r="BL19" s="26">
        <f t="shared" si="8"/>
        <v>12355388.48</v>
      </c>
      <c r="BM19" s="26">
        <f t="shared" si="8"/>
        <v>11821798.387820924</v>
      </c>
      <c r="BN19" s="26">
        <f t="shared" si="8"/>
        <v>12617655.520000001</v>
      </c>
      <c r="BO19" s="26">
        <f t="shared" si="8"/>
        <v>10929568.693391319</v>
      </c>
      <c r="BP19" s="26">
        <f t="shared" ref="BP19:CB19" si="9">SUM(BP20:BP22)</f>
        <v>11371526.955391865</v>
      </c>
      <c r="BQ19" s="26">
        <f t="shared" si="9"/>
        <v>9747641.1250645667</v>
      </c>
      <c r="BR19" s="26">
        <f t="shared" si="9"/>
        <v>11530369.988840286</v>
      </c>
      <c r="BS19" s="26">
        <f t="shared" si="9"/>
        <v>10853903.415392855</v>
      </c>
      <c r="BT19" s="26">
        <f t="shared" si="9"/>
        <v>9883750.5453993678</v>
      </c>
      <c r="BU19" s="26">
        <f t="shared" si="9"/>
        <v>9532048.2219563201</v>
      </c>
      <c r="BV19" s="26">
        <f t="shared" si="9"/>
        <v>9735518.340936061</v>
      </c>
      <c r="BW19" s="26">
        <f t="shared" si="9"/>
        <v>9655747.0606786795</v>
      </c>
      <c r="BX19" s="26">
        <f t="shared" si="9"/>
        <v>9652159.1389287971</v>
      </c>
      <c r="BY19" s="26">
        <f t="shared" si="9"/>
        <v>10781413.218520481</v>
      </c>
      <c r="BZ19" s="26">
        <f t="shared" si="9"/>
        <v>11406984.818073245</v>
      </c>
      <c r="CA19" s="26">
        <f t="shared" si="9"/>
        <v>10573500.572068712</v>
      </c>
      <c r="CB19" s="26">
        <f t="shared" si="9"/>
        <v>10755432.548470637</v>
      </c>
      <c r="CC19" s="26">
        <f t="shared" ref="CC19:CR19" si="10">+CC20+CC21+CC22</f>
        <v>9904068.0029681325</v>
      </c>
      <c r="CD19" s="26">
        <f t="shared" si="10"/>
        <v>11582582.598489562</v>
      </c>
      <c r="CE19" s="26">
        <f t="shared" si="10"/>
        <v>12372748.391313583</v>
      </c>
      <c r="CF19" s="26">
        <f t="shared" si="10"/>
        <v>10463683.194608469</v>
      </c>
      <c r="CG19" s="26">
        <f t="shared" si="10"/>
        <v>11500778.872269241</v>
      </c>
      <c r="CH19" s="26">
        <f t="shared" si="10"/>
        <v>10401789.595468761</v>
      </c>
      <c r="CI19" s="26">
        <f t="shared" si="10"/>
        <v>11257415.797864279</v>
      </c>
      <c r="CJ19" s="26">
        <f t="shared" si="10"/>
        <v>11979313.716393474</v>
      </c>
      <c r="CK19" s="26">
        <f t="shared" si="10"/>
        <v>13156068.338882253</v>
      </c>
      <c r="CL19" s="26">
        <f t="shared" si="10"/>
        <v>12590703.230545007</v>
      </c>
      <c r="CM19" s="26">
        <f t="shared" si="10"/>
        <v>11599469.020109611</v>
      </c>
      <c r="CN19" s="26">
        <f t="shared" si="10"/>
        <v>11462732.535555821</v>
      </c>
      <c r="CO19" s="26">
        <f t="shared" si="10"/>
        <v>10963844.858349159</v>
      </c>
      <c r="CP19" s="26">
        <f t="shared" si="10"/>
        <v>11955410.126133269</v>
      </c>
      <c r="CQ19" s="26">
        <f t="shared" si="10"/>
        <v>11473263.62073075</v>
      </c>
      <c r="CR19" s="26">
        <f t="shared" si="10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1">+CW20+CW21+CW22</f>
        <v>13008596.931628736</v>
      </c>
      <c r="CX19" s="26">
        <f t="shared" si="11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2">+DC20+DC21+DC22</f>
        <v>13788500.140215833</v>
      </c>
      <c r="DD19" s="26">
        <f t="shared" si="12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3">+DI20+DI21+DI22</f>
        <v>13551261.201586643</v>
      </c>
      <c r="DJ19" s="26">
        <f t="shared" si="13"/>
        <v>12004802.618732508</v>
      </c>
      <c r="DK19" s="26">
        <f t="shared" ref="DK19:DZ19" si="14">+DK20+DK21+DK22</f>
        <v>12272684.932109419</v>
      </c>
      <c r="DL19" s="26">
        <f t="shared" si="14"/>
        <v>12293440.555147506</v>
      </c>
      <c r="DM19" s="26">
        <f t="shared" si="14"/>
        <v>12470341.299999947</v>
      </c>
      <c r="DN19" s="26">
        <f t="shared" si="14"/>
        <v>13803995.007788967</v>
      </c>
      <c r="DO19" s="26">
        <f t="shared" si="14"/>
        <v>12446942.712097539</v>
      </c>
      <c r="DP19" s="26">
        <f t="shared" si="14"/>
        <v>13405803.610314894</v>
      </c>
      <c r="DQ19" s="26">
        <f t="shared" si="14"/>
        <v>10821514.443402264</v>
      </c>
      <c r="DR19" s="26">
        <f t="shared" si="14"/>
        <v>11462512.429999977</v>
      </c>
      <c r="DS19" s="26">
        <f t="shared" si="14"/>
        <v>12235169.48227299</v>
      </c>
      <c r="DT19" s="26">
        <f t="shared" si="14"/>
        <v>10425383.598018741</v>
      </c>
      <c r="DU19" s="26">
        <f t="shared" si="14"/>
        <v>12334005.308960596</v>
      </c>
      <c r="DV19" s="26">
        <f t="shared" si="14"/>
        <v>13358706.342358107</v>
      </c>
      <c r="DW19" s="26">
        <f t="shared" si="14"/>
        <v>12113593.203090796</v>
      </c>
      <c r="DX19" s="26">
        <f t="shared" si="14"/>
        <v>14174734.274886135</v>
      </c>
      <c r="DY19" s="26">
        <f t="shared" si="14"/>
        <v>13636846.910587078</v>
      </c>
      <c r="DZ19" s="26">
        <f t="shared" si="14"/>
        <v>0</v>
      </c>
    </row>
    <row r="20" spans="1:130" x14ac:dyDescent="0.2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/>
    </row>
    <row r="21" spans="1:130" x14ac:dyDescent="0.2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/>
    </row>
    <row r="22" spans="1:130" x14ac:dyDescent="0.2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/>
    </row>
    <row r="23" spans="1:130" ht="3" customHeight="1" x14ac:dyDescent="0.2">
      <c r="CG23" s="38"/>
    </row>
    <row r="24" spans="1:130" ht="22.5" customHeight="1" x14ac:dyDescent="0.2">
      <c r="A24" s="84" t="s">
        <v>96</v>
      </c>
      <c r="B24" s="84"/>
      <c r="C24" s="84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30" ht="36" customHeight="1" x14ac:dyDescent="0.2">
      <c r="A25" s="84"/>
      <c r="B25" s="84"/>
      <c r="C25" s="84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30" x14ac:dyDescent="0.2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30" x14ac:dyDescent="0.2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30" x14ac:dyDescent="0.2">
      <c r="BG30" s="35"/>
    </row>
    <row r="31" spans="1:130" x14ac:dyDescent="0.2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30" x14ac:dyDescent="0.2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21" priority="7"/>
  </conditionalFormatting>
  <conditionalFormatting sqref="CH19:DI20">
    <cfRule type="duplicateValues" dxfId="20" priority="6"/>
  </conditionalFormatting>
  <conditionalFormatting sqref="BY20:DN22 BY19:DI19">
    <cfRule type="duplicateValues" dxfId="19" priority="5"/>
  </conditionalFormatting>
  <conditionalFormatting sqref="DO20:DT20">
    <cfRule type="duplicateValues" dxfId="18" priority="3"/>
  </conditionalFormatting>
  <conditionalFormatting sqref="DO20:DU20">
    <cfRule type="duplicateValues" dxfId="17" priority="2"/>
  </conditionalFormatting>
  <conditionalFormatting sqref="DO20:DZ22">
    <cfRule type="duplicateValues" dxfId="16" priority="1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F26"/>
  <sheetViews>
    <sheetView workbookViewId="0">
      <pane xSplit="3" topLeftCell="BX1" activePane="topRight" state="frozen"/>
      <selection pane="topRight" activeCell="CG9" sqref="CG9"/>
    </sheetView>
  </sheetViews>
  <sheetFormatPr baseColWidth="10" defaultColWidth="12.7109375" defaultRowHeight="12.75" x14ac:dyDescent="0.2"/>
  <cols>
    <col min="1" max="1" width="3" style="13" bestFit="1" customWidth="1"/>
    <col min="2" max="2" width="34" style="14" bestFit="1" customWidth="1"/>
    <col min="3" max="3" width="15.7109375" style="13" bestFit="1" customWidth="1"/>
    <col min="4" max="16384" width="12.7109375" style="14"/>
  </cols>
  <sheetData>
    <row r="1" spans="1:84" ht="16.5" x14ac:dyDescent="0.2">
      <c r="A1" s="82" t="s">
        <v>61</v>
      </c>
      <c r="B1" s="82"/>
      <c r="C1" s="82"/>
    </row>
    <row r="2" spans="1:84" x14ac:dyDescent="0.2">
      <c r="A2" s="81" t="s">
        <v>24</v>
      </c>
      <c r="B2" s="81"/>
      <c r="C2" s="81"/>
    </row>
    <row r="4" spans="1:84" x14ac:dyDescent="0.2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</row>
    <row r="5" spans="1:84" x14ac:dyDescent="0.2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/>
    </row>
    <row r="6" spans="1:84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84" x14ac:dyDescent="0.2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</row>
    <row r="8" spans="1:84" x14ac:dyDescent="0.2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E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266449.47000000003</v>
      </c>
      <c r="BT8" s="26">
        <f t="shared" si="4"/>
        <v>232494.38000000003</v>
      </c>
      <c r="BU8" s="26">
        <f t="shared" si="4"/>
        <v>198139.64</v>
      </c>
      <c r="BV8" s="26">
        <f t="shared" si="4"/>
        <v>281032.38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221729.46</v>
      </c>
      <c r="CB8" s="26">
        <f t="shared" si="4"/>
        <v>226772.98</v>
      </c>
      <c r="CC8" s="26">
        <f t="shared" si="4"/>
        <v>264058.68</v>
      </c>
      <c r="CD8" s="26">
        <f t="shared" si="4"/>
        <v>185088.59999999998</v>
      </c>
      <c r="CE8" s="26">
        <f t="shared" si="4"/>
        <v>0</v>
      </c>
      <c r="CF8" s="34"/>
    </row>
    <row r="9" spans="1:84" x14ac:dyDescent="0.2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120570.2</v>
      </c>
      <c r="BT9" s="22">
        <v>93763.830000000016</v>
      </c>
      <c r="BU9" s="22">
        <v>53513.52</v>
      </c>
      <c r="BV9" s="22">
        <v>141059.32999999999</v>
      </c>
      <c r="BW9" s="22">
        <v>119550.56999999991</v>
      </c>
      <c r="BX9" s="22">
        <v>26018.2</v>
      </c>
      <c r="BY9" s="22">
        <v>39487.069999999992</v>
      </c>
      <c r="BZ9" s="22">
        <v>39847.599999999999</v>
      </c>
      <c r="CA9" s="22">
        <v>95958.96</v>
      </c>
      <c r="CB9" s="22">
        <v>91481.22</v>
      </c>
      <c r="CC9" s="22">
        <v>91832</v>
      </c>
      <c r="CD9" s="22">
        <v>45490.75</v>
      </c>
      <c r="CE9" s="22"/>
    </row>
    <row r="10" spans="1:84" x14ac:dyDescent="0.2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112985.96</v>
      </c>
      <c r="BW10" s="22">
        <v>96534.2699999998</v>
      </c>
      <c r="BX10" s="22">
        <v>157066.82999999999</v>
      </c>
      <c r="BY10" s="22">
        <v>61305.13</v>
      </c>
      <c r="BZ10" s="22">
        <v>65394.59</v>
      </c>
      <c r="CA10" s="22">
        <v>99145.4</v>
      </c>
      <c r="CB10" s="22">
        <v>116792.42</v>
      </c>
      <c r="CC10" s="22">
        <v>151267.71</v>
      </c>
      <c r="CD10" s="22">
        <v>119592.93</v>
      </c>
      <c r="CE10" s="22"/>
    </row>
    <row r="11" spans="1:84" x14ac:dyDescent="0.2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/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/>
    </row>
    <row r="12" spans="1:84" ht="12" customHeight="1" x14ac:dyDescent="0.2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/>
      <c r="BU12" s="22"/>
      <c r="BV12" s="22"/>
      <c r="BW12" s="22">
        <v>0</v>
      </c>
      <c r="BX12" s="22"/>
      <c r="BY12" s="22">
        <v>4307.76</v>
      </c>
      <c r="BZ12" s="22"/>
      <c r="CA12" s="22"/>
      <c r="CB12" s="22"/>
      <c r="CC12" s="22"/>
      <c r="CD12" s="22"/>
      <c r="CE12" s="22"/>
    </row>
    <row r="13" spans="1:84" ht="3" customHeight="1" x14ac:dyDescent="0.2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84" x14ac:dyDescent="0.2">
      <c r="A14" s="30" t="s">
        <v>29</v>
      </c>
      <c r="B14" s="17" t="s">
        <v>39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</row>
    <row r="15" spans="1:84" x14ac:dyDescent="0.2">
      <c r="A15" s="19" t="s">
        <v>3</v>
      </c>
      <c r="B15" s="70" t="s">
        <v>10</v>
      </c>
      <c r="C15" s="19" t="s">
        <v>38</v>
      </c>
      <c r="D15" s="26">
        <f t="shared" ref="D15:I15" si="5">+D16+D17+D18</f>
        <v>697358.19980000006</v>
      </c>
      <c r="E15" s="26">
        <f t="shared" si="5"/>
        <v>4393661.08763</v>
      </c>
      <c r="F15" s="26">
        <f t="shared" si="5"/>
        <v>4179095.3108000001</v>
      </c>
      <c r="G15" s="26">
        <f t="shared" si="5"/>
        <v>6495651.6800000006</v>
      </c>
      <c r="H15" s="26">
        <f t="shared" si="5"/>
        <v>4315512.76</v>
      </c>
      <c r="I15" s="26">
        <f t="shared" si="5"/>
        <v>5187861.3482299997</v>
      </c>
      <c r="J15" s="26">
        <f>+J16+J17+J18</f>
        <v>4618977.1071800003</v>
      </c>
      <c r="K15" s="44">
        <f t="shared" ref="K15:AI15" si="6">+K16+K17+K18</f>
        <v>6323156.5417900002</v>
      </c>
      <c r="L15" s="26">
        <f t="shared" si="6"/>
        <v>7322938.8690900002</v>
      </c>
      <c r="M15" s="26">
        <f t="shared" si="6"/>
        <v>5349255.5049999999</v>
      </c>
      <c r="N15" s="26">
        <f t="shared" si="6"/>
        <v>5288441.0873560002</v>
      </c>
      <c r="O15" s="26">
        <f t="shared" si="6"/>
        <v>5595041.2421199996</v>
      </c>
      <c r="P15" s="26">
        <f t="shared" si="6"/>
        <v>5586561.2131499993</v>
      </c>
      <c r="Q15" s="26">
        <f t="shared" si="6"/>
        <v>7561866.1768300002</v>
      </c>
      <c r="R15" s="26">
        <f t="shared" si="6"/>
        <v>6267738.3079940006</v>
      </c>
      <c r="S15" s="26">
        <f t="shared" si="6"/>
        <v>8183978.1699200002</v>
      </c>
      <c r="T15" s="26">
        <f t="shared" si="6"/>
        <v>6954714.9485599995</v>
      </c>
      <c r="U15" s="26">
        <f t="shared" si="6"/>
        <v>4929814.60891</v>
      </c>
      <c r="V15" s="26">
        <f t="shared" si="6"/>
        <v>7306001.5170499999</v>
      </c>
      <c r="W15" s="44">
        <f t="shared" si="6"/>
        <v>10522575.731534699</v>
      </c>
      <c r="X15" s="26">
        <f t="shared" si="6"/>
        <v>5522080.0872499999</v>
      </c>
      <c r="Y15" s="26">
        <f t="shared" si="6"/>
        <v>5971379.8705699993</v>
      </c>
      <c r="Z15" s="26">
        <f t="shared" si="6"/>
        <v>5822865.1800000006</v>
      </c>
      <c r="AA15" s="26">
        <f t="shared" si="6"/>
        <v>6706178.5342800012</v>
      </c>
      <c r="AB15" s="26">
        <f t="shared" si="6"/>
        <v>6445076.6653708005</v>
      </c>
      <c r="AC15" s="26">
        <f t="shared" si="6"/>
        <v>8067581.0404223697</v>
      </c>
      <c r="AD15" s="26">
        <f t="shared" si="6"/>
        <v>6136900.6400000006</v>
      </c>
      <c r="AE15" s="26">
        <f t="shared" si="6"/>
        <v>8559947.7000000011</v>
      </c>
      <c r="AF15" s="26">
        <f t="shared" si="6"/>
        <v>7087940.9822800001</v>
      </c>
      <c r="AG15" s="26">
        <f>+AG16+AG17+AG18</f>
        <v>6502495.2649299996</v>
      </c>
      <c r="AH15" s="26">
        <f t="shared" si="6"/>
        <v>7600872.7287299996</v>
      </c>
      <c r="AI15" s="26">
        <f t="shared" si="6"/>
        <v>8505045.9952020403</v>
      </c>
      <c r="AJ15" s="26">
        <f t="shared" ref="AJ15:AU15" si="7">+AJ16+AJ17+AJ18</f>
        <v>5577082.2033400005</v>
      </c>
      <c r="AK15" s="26">
        <f t="shared" si="7"/>
        <v>7883634.0320699997</v>
      </c>
      <c r="AL15" s="26">
        <f t="shared" si="7"/>
        <v>4739975.9344300004</v>
      </c>
      <c r="AM15" s="26">
        <f t="shared" si="7"/>
        <v>5432260.36601</v>
      </c>
      <c r="AN15" s="26">
        <f t="shared" si="7"/>
        <v>7961657.7973000007</v>
      </c>
      <c r="AO15" s="26">
        <f t="shared" si="7"/>
        <v>7162213.1404799996</v>
      </c>
      <c r="AP15" s="26">
        <f t="shared" si="7"/>
        <v>5067540.9443600001</v>
      </c>
      <c r="AQ15" s="26">
        <f t="shared" si="7"/>
        <v>4866044.2100900002</v>
      </c>
      <c r="AR15" s="26">
        <f t="shared" si="7"/>
        <v>8616374.1573500019</v>
      </c>
      <c r="AS15" s="26">
        <f t="shared" si="7"/>
        <v>5303498.1744499998</v>
      </c>
      <c r="AT15" s="26">
        <f t="shared" si="7"/>
        <v>6481305.0679599997</v>
      </c>
      <c r="AU15" s="26">
        <f t="shared" si="7"/>
        <v>7634228.57859</v>
      </c>
      <c r="AV15" s="26">
        <f t="shared" ref="AV15:BA15" si="8">+AV16+AV17+AV18</f>
        <v>4920781.4790500002</v>
      </c>
      <c r="AW15" s="26">
        <f t="shared" si="8"/>
        <v>5902623.4778800001</v>
      </c>
      <c r="AX15" s="26">
        <f t="shared" si="8"/>
        <v>7919900.5999999996</v>
      </c>
      <c r="AY15" s="26">
        <f t="shared" si="8"/>
        <v>5680343.7228600001</v>
      </c>
      <c r="AZ15" s="26">
        <f t="shared" si="8"/>
        <v>6964166.3014399987</v>
      </c>
      <c r="BA15" s="26">
        <f t="shared" si="8"/>
        <v>8304801.2583152559</v>
      </c>
      <c r="BB15" s="26">
        <f t="shared" ref="BB15:BM15" si="9">+BB16+BB17+BB18</f>
        <v>4152642.9643064411</v>
      </c>
      <c r="BC15" s="26">
        <f t="shared" si="9"/>
        <v>6339010.7608099999</v>
      </c>
      <c r="BD15" s="26">
        <f t="shared" si="9"/>
        <v>6646922.0899999999</v>
      </c>
      <c r="BE15" s="26">
        <f t="shared" si="9"/>
        <v>7033952.8700000001</v>
      </c>
      <c r="BF15" s="26">
        <f t="shared" si="9"/>
        <v>6877375.5999999996</v>
      </c>
      <c r="BG15" s="26">
        <f t="shared" si="9"/>
        <v>6375204.5899999999</v>
      </c>
      <c r="BH15" s="26">
        <f t="shared" si="9"/>
        <v>6126137.3200000003</v>
      </c>
      <c r="BI15" s="26">
        <f t="shared" si="9"/>
        <v>7296499.4900000002</v>
      </c>
      <c r="BJ15" s="26">
        <f t="shared" si="9"/>
        <v>7269153.5300000003</v>
      </c>
      <c r="BK15" s="26">
        <f t="shared" si="9"/>
        <v>6635351.0199999996</v>
      </c>
      <c r="BL15" s="26">
        <f t="shared" si="9"/>
        <v>6381071.7400000002</v>
      </c>
      <c r="BM15" s="26">
        <f t="shared" si="9"/>
        <v>7981340.9699999997</v>
      </c>
      <c r="BN15" s="26">
        <f t="shared" ref="BN15:CE15" si="10">+BN16+BN17+BN18</f>
        <v>6904417.1299999999</v>
      </c>
      <c r="BO15" s="26">
        <f t="shared" si="10"/>
        <v>7523519.9099999992</v>
      </c>
      <c r="BP15" s="26">
        <f t="shared" si="10"/>
        <v>5350043.8199999994</v>
      </c>
      <c r="BQ15" s="26">
        <f t="shared" si="10"/>
        <v>8833375.8300000019</v>
      </c>
      <c r="BR15" s="26">
        <f t="shared" si="10"/>
        <v>4258940.0599999996</v>
      </c>
      <c r="BS15" s="26">
        <f t="shared" si="10"/>
        <v>7364992.1400000006</v>
      </c>
      <c r="BT15" s="26">
        <f t="shared" si="10"/>
        <v>6367569.5999999996</v>
      </c>
      <c r="BU15" s="26">
        <f t="shared" si="10"/>
        <v>5532605.5600000005</v>
      </c>
      <c r="BV15" s="26">
        <f t="shared" si="10"/>
        <v>8064549.7499999991</v>
      </c>
      <c r="BW15" s="26">
        <f t="shared" si="10"/>
        <v>6404858.3500000006</v>
      </c>
      <c r="BX15" s="26">
        <f t="shared" si="10"/>
        <v>5728229.7199999997</v>
      </c>
      <c r="BY15" s="26">
        <f t="shared" si="10"/>
        <v>2981636.2699999996</v>
      </c>
      <c r="BZ15" s="26">
        <f t="shared" si="10"/>
        <v>3341686.53</v>
      </c>
      <c r="CA15" s="26">
        <f t="shared" si="10"/>
        <v>6430952.4700000007</v>
      </c>
      <c r="CB15" s="26">
        <f t="shared" si="10"/>
        <v>6627343.6299999999</v>
      </c>
      <c r="CC15" s="26">
        <f t="shared" si="10"/>
        <v>7745959.7365200007</v>
      </c>
      <c r="CD15" s="26">
        <f t="shared" si="10"/>
        <v>5498855.0153999999</v>
      </c>
      <c r="CE15" s="26">
        <f t="shared" si="10"/>
        <v>0</v>
      </c>
    </row>
    <row r="16" spans="1:84" x14ac:dyDescent="0.2">
      <c r="A16" s="19" t="s">
        <v>6</v>
      </c>
      <c r="B16" s="70" t="s">
        <v>46</v>
      </c>
      <c r="C16" s="19" t="s">
        <v>38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211327.06696000003</v>
      </c>
      <c r="CD16" s="25">
        <v>198812.84463000001</v>
      </c>
      <c r="CE16" s="25"/>
    </row>
    <row r="17" spans="1:83" x14ac:dyDescent="0.2">
      <c r="A17" s="19" t="s">
        <v>8</v>
      </c>
      <c r="B17" s="70" t="s">
        <v>47</v>
      </c>
      <c r="C17" s="19" t="s">
        <v>38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7513851.0619200002</v>
      </c>
      <c r="CD17" s="25">
        <v>5285763.5231699999</v>
      </c>
      <c r="CE17" s="25"/>
    </row>
    <row r="18" spans="1:83" x14ac:dyDescent="0.2">
      <c r="A18" s="19" t="s">
        <v>17</v>
      </c>
      <c r="B18" s="70" t="s">
        <v>41</v>
      </c>
      <c r="C18" s="19" t="s">
        <v>38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20781.607640000002</v>
      </c>
      <c r="CD18" s="25">
        <v>14278.6476</v>
      </c>
      <c r="CE18" s="25"/>
    </row>
    <row r="19" spans="1:83" ht="3" customHeight="1" x14ac:dyDescent="0.2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83" ht="23.25" customHeight="1" x14ac:dyDescent="0.2">
      <c r="A20" s="84" t="s">
        <v>102</v>
      </c>
      <c r="B20" s="84"/>
      <c r="C20" s="84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83" x14ac:dyDescent="0.2">
      <c r="B21" s="70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83" x14ac:dyDescent="0.2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83" x14ac:dyDescent="0.2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83" x14ac:dyDescent="0.2">
      <c r="T24" s="34"/>
      <c r="AD24" s="35"/>
      <c r="AE24" s="35"/>
      <c r="AF24" s="35"/>
      <c r="AG24" s="35"/>
      <c r="AL24" s="47"/>
    </row>
    <row r="25" spans="1:83" x14ac:dyDescent="0.2">
      <c r="AD25" s="35"/>
      <c r="AE25" s="35"/>
      <c r="AF25" s="35"/>
      <c r="AG25" s="35"/>
    </row>
    <row r="26" spans="1:83" x14ac:dyDescent="0.2">
      <c r="AD26" s="35"/>
      <c r="AE26" s="35"/>
      <c r="AF26" s="35"/>
      <c r="AG26" s="35"/>
    </row>
  </sheetData>
  <mergeCells count="3">
    <mergeCell ref="A20:C20"/>
    <mergeCell ref="A2:C2"/>
    <mergeCell ref="A1:C1"/>
  </mergeCells>
  <conditionalFormatting sqref="AY16:BS16">
    <cfRule type="duplicateValues" dxfId="15" priority="4"/>
  </conditionalFormatting>
  <conditionalFormatting sqref="AS16:BS18">
    <cfRule type="duplicateValues" dxfId="14" priority="3"/>
  </conditionalFormatting>
  <conditionalFormatting sqref="BT16:CE16">
    <cfRule type="duplicateValues" dxfId="13" priority="2"/>
  </conditionalFormatting>
  <conditionalFormatting sqref="BT16:CE18">
    <cfRule type="duplicateValues" dxfId="12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EQ34"/>
  <sheetViews>
    <sheetView workbookViewId="0">
      <pane xSplit="3" ySplit="4" topLeftCell="EI11" activePane="bottomRight" state="frozen"/>
      <selection pane="topRight" activeCell="D1" sqref="D1"/>
      <selection pane="bottomLeft" activeCell="A6" sqref="A6"/>
      <selection pane="bottomRight" activeCell="EO15" sqref="EO15"/>
    </sheetView>
  </sheetViews>
  <sheetFormatPr baseColWidth="10" defaultColWidth="12.7109375" defaultRowHeight="12.75" x14ac:dyDescent="0.2"/>
  <cols>
    <col min="1" max="1" width="3.28515625" style="53" bestFit="1" customWidth="1"/>
    <col min="2" max="2" width="29.85546875" style="14" bestFit="1" customWidth="1"/>
    <col min="3" max="3" width="15.7109375" style="13" bestFit="1" customWidth="1"/>
    <col min="4" max="51" width="12.7109375" style="13"/>
    <col min="52" max="16384" width="12.7109375" style="14"/>
  </cols>
  <sheetData>
    <row r="1" spans="1:147" ht="16.5" x14ac:dyDescent="0.2">
      <c r="A1" s="82" t="s">
        <v>61</v>
      </c>
      <c r="B1" s="82"/>
      <c r="C1" s="82"/>
    </row>
    <row r="2" spans="1:147" x14ac:dyDescent="0.2">
      <c r="A2" s="81" t="s">
        <v>56</v>
      </c>
      <c r="B2" s="81"/>
      <c r="C2" s="81"/>
    </row>
    <row r="4" spans="1:147" x14ac:dyDescent="0.2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</row>
    <row r="5" spans="1:147" x14ac:dyDescent="0.2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/>
    </row>
    <row r="6" spans="1:147" ht="3" customHeight="1" x14ac:dyDescent="0.2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47" x14ac:dyDescent="0.2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</row>
    <row r="8" spans="1:147" x14ac:dyDescent="0.2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19105.431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21885.884999999998</v>
      </c>
      <c r="ED8" s="22">
        <v>19637.970000000005</v>
      </c>
      <c r="EE8" s="22">
        <v>17194.142499999998</v>
      </c>
      <c r="EF8" s="22">
        <v>22870.639999999999</v>
      </c>
      <c r="EG8" s="22">
        <v>15921.23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/>
    </row>
    <row r="9" spans="1:147" x14ac:dyDescent="0.2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</v>
      </c>
      <c r="CW9" s="22">
        <v>22968.243000000002</v>
      </c>
      <c r="CX9" s="22">
        <v>18962</v>
      </c>
      <c r="CY9" s="22">
        <v>5384.8180000000002</v>
      </c>
      <c r="CZ9" s="22">
        <v>19935.338</v>
      </c>
      <c r="DA9" s="22">
        <v>4047.5859999999998</v>
      </c>
      <c r="DB9" s="22">
        <v>24160.010999999999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82015.334000000003</v>
      </c>
      <c r="DY9" s="22">
        <v>48510.404999999977</v>
      </c>
      <c r="DZ9" s="22">
        <v>17145.579999999998</v>
      </c>
      <c r="EA9" s="22">
        <v>83173.963999999978</v>
      </c>
      <c r="EB9" s="22">
        <v>43415.250000000015</v>
      </c>
      <c r="EC9" s="22">
        <v>71585.650999999998</v>
      </c>
      <c r="ED9" s="22">
        <v>56397.148999999998</v>
      </c>
      <c r="EE9" s="22">
        <v>29441.110000000008</v>
      </c>
      <c r="EF9" s="22">
        <v>31154.688999999998</v>
      </c>
      <c r="EG9" s="22">
        <v>14990.3</v>
      </c>
      <c r="EH9" s="22">
        <v>58040.98000000001</v>
      </c>
      <c r="EI9" s="22">
        <v>49585.7</v>
      </c>
      <c r="EJ9" s="22">
        <v>33198.211000000003</v>
      </c>
      <c r="EK9" s="22">
        <v>16320.191000000004</v>
      </c>
      <c r="EL9" s="22">
        <v>34038.535999999986</v>
      </c>
      <c r="EM9" s="22">
        <v>50158.73</v>
      </c>
      <c r="EN9" s="22">
        <v>32948.397000000004</v>
      </c>
      <c r="EO9" s="22">
        <v>59654.809999999983</v>
      </c>
      <c r="EP9" s="22">
        <v>47221.352000000014</v>
      </c>
      <c r="EQ9" s="22"/>
    </row>
    <row r="10" spans="1:147" x14ac:dyDescent="0.2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502802.38</v>
      </c>
      <c r="CV10" s="22">
        <v>441515.85000000021</v>
      </c>
      <c r="CW10" s="22">
        <v>543181.49</v>
      </c>
      <c r="CX10" s="22">
        <v>464109</v>
      </c>
      <c r="CY10" s="22">
        <v>486414.85</v>
      </c>
      <c r="CZ10" s="22">
        <v>497381.63000000006</v>
      </c>
      <c r="DA10" s="22">
        <v>537238.87</v>
      </c>
      <c r="DB10" s="22">
        <v>390854.5500000001</v>
      </c>
      <c r="DC10" s="22">
        <v>609422.20000000007</v>
      </c>
      <c r="DD10" s="22">
        <v>549091.81000000017</v>
      </c>
      <c r="DE10" s="22">
        <v>500806.85999999981</v>
      </c>
      <c r="DF10" s="22">
        <v>649078.03000000014</v>
      </c>
      <c r="DG10" s="22">
        <v>519793.53999999992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9157.7980000000007</v>
      </c>
      <c r="DY10" s="22">
        <v>12757.648999999999</v>
      </c>
      <c r="DZ10" s="22">
        <v>23772.879999999997</v>
      </c>
      <c r="EA10" s="22">
        <v>13000.437000000002</v>
      </c>
      <c r="EB10" s="22">
        <v>29345.053</v>
      </c>
      <c r="EC10" s="22">
        <v>18932.481</v>
      </c>
      <c r="ED10" s="22">
        <v>19771.218999999997</v>
      </c>
      <c r="EE10" s="22">
        <v>161231.73000000001</v>
      </c>
      <c r="EF10" s="22">
        <v>391725.03</v>
      </c>
      <c r="EG10" s="22">
        <v>477821.19</v>
      </c>
      <c r="EH10" s="22">
        <v>11130.875999999998</v>
      </c>
      <c r="EI10" s="22">
        <v>12506.887000000001</v>
      </c>
      <c r="EJ10" s="22">
        <v>13332.208000000001</v>
      </c>
      <c r="EK10" s="22">
        <v>17825.763999999999</v>
      </c>
      <c r="EL10" s="22">
        <v>15450.606</v>
      </c>
      <c r="EM10" s="22">
        <v>20565.705999999998</v>
      </c>
      <c r="EN10" s="22">
        <v>6801.4750000000004</v>
      </c>
      <c r="EO10" s="22">
        <v>36947.764000000003</v>
      </c>
      <c r="EP10" s="22">
        <v>12020.522999999999</v>
      </c>
      <c r="EQ10" s="22"/>
    </row>
    <row r="11" spans="1:147" x14ac:dyDescent="0.2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21061.183000000001</v>
      </c>
      <c r="CV11" s="22">
        <v>19832.46</v>
      </c>
      <c r="CW11" s="22">
        <v>37422.270000000004</v>
      </c>
      <c r="CX11" s="22">
        <v>34911</v>
      </c>
      <c r="CY11" s="22">
        <v>38911.4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57027.93299999999</v>
      </c>
      <c r="DF11" s="22">
        <v>27478</v>
      </c>
      <c r="DG11" s="22">
        <v>19598.880000000005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473933.23999999993</v>
      </c>
      <c r="DY11" s="22">
        <v>497200.59</v>
      </c>
      <c r="DZ11" s="22">
        <v>367741.13000000006</v>
      </c>
      <c r="EA11" s="22">
        <v>484618.01</v>
      </c>
      <c r="EB11" s="22">
        <v>508760.56</v>
      </c>
      <c r="EC11" s="22">
        <v>502682.4</v>
      </c>
      <c r="ED11" s="22">
        <v>538695.09</v>
      </c>
      <c r="EE11" s="22">
        <v>64248.85</v>
      </c>
      <c r="EF11" s="22">
        <v>33923.873</v>
      </c>
      <c r="EG11" s="22">
        <v>69790.600000000006</v>
      </c>
      <c r="EH11" s="22">
        <v>349532.99</v>
      </c>
      <c r="EI11" s="22">
        <v>198514.71</v>
      </c>
      <c r="EJ11" s="22">
        <v>356209.6</v>
      </c>
      <c r="EK11" s="22">
        <v>472759.63000000006</v>
      </c>
      <c r="EL11" s="22">
        <v>422753.08</v>
      </c>
      <c r="EM11" s="22">
        <v>360299.33000000007</v>
      </c>
      <c r="EN11" s="22">
        <v>544542.41000000015</v>
      </c>
      <c r="EO11" s="22">
        <v>548477.63</v>
      </c>
      <c r="EP11" s="22">
        <v>436047.64000000007</v>
      </c>
      <c r="EQ11" s="22"/>
    </row>
    <row r="12" spans="1:147" x14ac:dyDescent="0.2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/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/>
      <c r="EG12" s="22">
        <v>6.4700000000000001E-3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/>
    </row>
    <row r="13" spans="1:147" x14ac:dyDescent="0.2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561014.63899999997</v>
      </c>
      <c r="CV13" s="26">
        <f t="shared" si="2"/>
        <v>494909.28100000025</v>
      </c>
      <c r="CW13" s="26">
        <f t="shared" si="2"/>
        <v>619140.83799999999</v>
      </c>
      <c r="CX13" s="26">
        <f t="shared" si="2"/>
        <v>537792</v>
      </c>
      <c r="CY13" s="26">
        <f t="shared" ref="CY13:DF13" si="3">SUM(CY8:CY12)</f>
        <v>552232.72699999996</v>
      </c>
      <c r="CZ13" s="26">
        <f t="shared" si="3"/>
        <v>575366.24300000013</v>
      </c>
      <c r="DA13" s="26">
        <f t="shared" si="3"/>
        <v>575365.83100000001</v>
      </c>
      <c r="DB13" s="26">
        <f t="shared" si="3"/>
        <v>450059.1320000001</v>
      </c>
      <c r="DC13" s="26">
        <f t="shared" si="3"/>
        <v>665242.65000000014</v>
      </c>
      <c r="DD13" s="26">
        <f t="shared" si="3"/>
        <v>603187.58000000019</v>
      </c>
      <c r="DE13" s="26">
        <f t="shared" si="3"/>
        <v>586486.72699999972</v>
      </c>
      <c r="DF13" s="26">
        <f t="shared" si="3"/>
        <v>708115.91000000015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584997.92099999997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272115.83250000002</v>
      </c>
      <c r="EF13" s="26">
        <f t="shared" si="6"/>
        <v>479674.23200000008</v>
      </c>
      <c r="EG13" s="26">
        <f t="shared" si="6"/>
        <v>578523.32646999997</v>
      </c>
      <c r="EH13" s="26">
        <f t="shared" si="6"/>
        <v>436636.75099999999</v>
      </c>
      <c r="EI13" s="26">
        <f t="shared" si="6"/>
        <v>276904.234</v>
      </c>
      <c r="EJ13" s="26">
        <f t="shared" si="6"/>
        <v>414281.50422999996</v>
      </c>
      <c r="EK13" s="26">
        <f t="shared" si="6"/>
        <v>520867.23600000003</v>
      </c>
      <c r="EL13" s="26">
        <f t="shared" si="6"/>
        <v>481483.55300000001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0</v>
      </c>
    </row>
    <row r="14" spans="1:147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47" x14ac:dyDescent="0.2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</row>
    <row r="16" spans="1:147" x14ac:dyDescent="0.2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1839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/>
    </row>
    <row r="17" spans="1:147" x14ac:dyDescent="0.2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/>
    </row>
    <row r="18" spans="1:147" ht="3" customHeight="1" x14ac:dyDescent="0.2">
      <c r="B18" s="20"/>
      <c r="C18" s="19"/>
    </row>
    <row r="19" spans="1:147" x14ac:dyDescent="0.2">
      <c r="A19" s="30" t="s">
        <v>49</v>
      </c>
      <c r="B19" s="17" t="s">
        <v>39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</row>
    <row r="20" spans="1:147" x14ac:dyDescent="0.2">
      <c r="A20" s="49" t="s">
        <v>3</v>
      </c>
      <c r="B20" s="20" t="s">
        <v>10</v>
      </c>
      <c r="C20" s="19" t="s">
        <v>38</v>
      </c>
      <c r="D20" s="26">
        <f>+SUM(D21:D23)</f>
        <v>5560094.9479999989</v>
      </c>
      <c r="E20" s="26">
        <f t="shared" ref="E20:BP20" si="7">+SUM(E21:E23)</f>
        <v>5039073.1219990002</v>
      </c>
      <c r="F20" s="26">
        <f t="shared" si="7"/>
        <v>5884990.9944469407</v>
      </c>
      <c r="G20" s="26">
        <f t="shared" si="7"/>
        <v>5655218.2599999988</v>
      </c>
      <c r="H20" s="26">
        <f t="shared" si="7"/>
        <v>5469731.964999998</v>
      </c>
      <c r="I20" s="26">
        <f t="shared" si="7"/>
        <v>5365651.3580000047</v>
      </c>
      <c r="J20" s="26">
        <f t="shared" si="7"/>
        <v>4624155.5560000045</v>
      </c>
      <c r="K20" s="26">
        <f t="shared" si="7"/>
        <v>5158774.972000001</v>
      </c>
      <c r="L20" s="26">
        <f t="shared" si="7"/>
        <v>4885677.8940000013</v>
      </c>
      <c r="M20" s="26">
        <f t="shared" si="7"/>
        <v>5093436.12</v>
      </c>
      <c r="N20" s="26">
        <f t="shared" si="7"/>
        <v>5024583.194000002</v>
      </c>
      <c r="O20" s="26">
        <f t="shared" si="7"/>
        <v>5382597.398</v>
      </c>
      <c r="P20" s="26">
        <f t="shared" si="7"/>
        <v>5302213.2600000007</v>
      </c>
      <c r="Q20" s="26">
        <f t="shared" si="7"/>
        <v>5070983.371000004</v>
      </c>
      <c r="R20" s="26">
        <f t="shared" si="7"/>
        <v>5321863.8890000014</v>
      </c>
      <c r="S20" s="26">
        <f t="shared" si="7"/>
        <v>4758779.5699999994</v>
      </c>
      <c r="T20" s="26">
        <f t="shared" si="7"/>
        <v>5279941.9700000025</v>
      </c>
      <c r="U20" s="26">
        <f t="shared" si="7"/>
        <v>5568730.0449999981</v>
      </c>
      <c r="V20" s="26">
        <f t="shared" si="7"/>
        <v>5872553.3589999964</v>
      </c>
      <c r="W20" s="26">
        <f t="shared" si="7"/>
        <v>6103146.9790000012</v>
      </c>
      <c r="X20" s="26">
        <f t="shared" si="7"/>
        <v>6026718.8830000032</v>
      </c>
      <c r="Y20" s="26">
        <f t="shared" si="7"/>
        <v>5717209.8380000014</v>
      </c>
      <c r="Z20" s="26">
        <f t="shared" si="7"/>
        <v>6247768.3389999978</v>
      </c>
      <c r="AA20" s="26">
        <f t="shared" si="7"/>
        <v>7366152.758000005</v>
      </c>
      <c r="AB20" s="26">
        <f t="shared" si="7"/>
        <v>4887267</v>
      </c>
      <c r="AC20" s="26">
        <f t="shared" si="7"/>
        <v>7222268.4200000009</v>
      </c>
      <c r="AD20" s="26">
        <f t="shared" si="7"/>
        <v>7040474.1100000003</v>
      </c>
      <c r="AE20" s="26">
        <f t="shared" si="7"/>
        <v>6892993.1199999955</v>
      </c>
      <c r="AF20" s="26">
        <f t="shared" si="7"/>
        <v>7417621.5100000054</v>
      </c>
      <c r="AG20" s="26">
        <f t="shared" si="7"/>
        <v>6541176.6600000001</v>
      </c>
      <c r="AH20" s="26">
        <f t="shared" si="7"/>
        <v>5658503.7000000002</v>
      </c>
      <c r="AI20" s="26">
        <f t="shared" si="7"/>
        <v>5975126.7599999988</v>
      </c>
      <c r="AJ20" s="26">
        <f t="shared" si="7"/>
        <v>6480994.9300000053</v>
      </c>
      <c r="AK20" s="26">
        <f t="shared" si="7"/>
        <v>5907374.4899999965</v>
      </c>
      <c r="AL20" s="26">
        <f t="shared" si="7"/>
        <v>5997398.4099999992</v>
      </c>
      <c r="AM20" s="26">
        <f t="shared" si="7"/>
        <v>6375933.9700000007</v>
      </c>
      <c r="AN20" s="26">
        <f t="shared" si="7"/>
        <v>6833063.8499999959</v>
      </c>
      <c r="AO20" s="26">
        <f t="shared" si="7"/>
        <v>6022580.1100000013</v>
      </c>
      <c r="AP20" s="26">
        <f t="shared" si="7"/>
        <v>7588798.4899999974</v>
      </c>
      <c r="AQ20" s="26">
        <f t="shared" si="7"/>
        <v>6484806.3499999959</v>
      </c>
      <c r="AR20" s="26">
        <f t="shared" si="7"/>
        <v>7083804.2199999997</v>
      </c>
      <c r="AS20" s="26">
        <f t="shared" si="7"/>
        <v>6201524.0400000019</v>
      </c>
      <c r="AT20" s="26">
        <f t="shared" si="7"/>
        <v>6144971.1999999946</v>
      </c>
      <c r="AU20" s="26">
        <f t="shared" si="7"/>
        <v>5361701.6699999962</v>
      </c>
      <c r="AV20" s="26">
        <f t="shared" si="7"/>
        <v>7728298.879999999</v>
      </c>
      <c r="AW20" s="26">
        <f t="shared" si="7"/>
        <v>6215369.2800000049</v>
      </c>
      <c r="AX20" s="26">
        <f t="shared" si="7"/>
        <v>6880342.5700000003</v>
      </c>
      <c r="AY20" s="26">
        <f t="shared" si="7"/>
        <v>9482166.9099999983</v>
      </c>
      <c r="AZ20" s="26">
        <f t="shared" si="7"/>
        <v>6359901.9800000004</v>
      </c>
      <c r="BA20" s="26">
        <f t="shared" si="7"/>
        <v>7749854.6299999971</v>
      </c>
      <c r="BB20" s="26">
        <f t="shared" si="7"/>
        <v>7908285.9699999979</v>
      </c>
      <c r="BC20" s="26">
        <f t="shared" si="7"/>
        <v>7174759.3699999982</v>
      </c>
      <c r="BD20" s="26">
        <f t="shared" si="7"/>
        <v>8251893.9600000037</v>
      </c>
      <c r="BE20" s="26">
        <f t="shared" si="7"/>
        <v>8653101.7700000014</v>
      </c>
      <c r="BF20" s="26">
        <f t="shared" si="7"/>
        <v>9243908.1199999992</v>
      </c>
      <c r="BG20" s="26">
        <f t="shared" si="7"/>
        <v>8365061.0099999988</v>
      </c>
      <c r="BH20" s="26">
        <f t="shared" si="7"/>
        <v>10011383.029999999</v>
      </c>
      <c r="BI20" s="26">
        <f t="shared" si="7"/>
        <v>12139236.560000001</v>
      </c>
      <c r="BJ20" s="26">
        <f t="shared" si="7"/>
        <v>8172726.0199999968</v>
      </c>
      <c r="BK20" s="26">
        <f t="shared" si="7"/>
        <v>12066923.859999999</v>
      </c>
      <c r="BL20" s="26">
        <f t="shared" si="7"/>
        <v>9866305.5100000016</v>
      </c>
      <c r="BM20" s="26">
        <f t="shared" si="7"/>
        <v>9539440.7500000019</v>
      </c>
      <c r="BN20" s="26">
        <f t="shared" si="7"/>
        <v>9474401.370000001</v>
      </c>
      <c r="BO20" s="26">
        <f t="shared" si="7"/>
        <v>9241574</v>
      </c>
      <c r="BP20" s="26">
        <f t="shared" si="7"/>
        <v>10725764.020000003</v>
      </c>
      <c r="BQ20" s="26">
        <f t="shared" ref="BQ20:CU20" si="8">+SUM(BQ21:BQ23)</f>
        <v>9770381.439999992</v>
      </c>
      <c r="BR20" s="26">
        <f t="shared" si="8"/>
        <v>11194093.880000012</v>
      </c>
      <c r="BS20" s="26">
        <f t="shared" si="8"/>
        <v>11022928.639999999</v>
      </c>
      <c r="BT20" s="26">
        <f t="shared" si="8"/>
        <v>12994868.269999979</v>
      </c>
      <c r="BU20" s="26">
        <f t="shared" si="8"/>
        <v>12470044.890000001</v>
      </c>
      <c r="BV20" s="26">
        <f t="shared" si="8"/>
        <v>8992372.6899999995</v>
      </c>
      <c r="BW20" s="26">
        <f t="shared" si="8"/>
        <v>9055060.8000000007</v>
      </c>
      <c r="BX20" s="26">
        <f t="shared" si="8"/>
        <v>11321356.24</v>
      </c>
      <c r="BY20" s="26">
        <f t="shared" si="8"/>
        <v>7863273.1599999964</v>
      </c>
      <c r="BZ20" s="26">
        <f t="shared" si="8"/>
        <v>10025901.379999999</v>
      </c>
      <c r="CA20" s="26">
        <f t="shared" si="8"/>
        <v>12326210</v>
      </c>
      <c r="CB20" s="26">
        <f t="shared" si="8"/>
        <v>11958762</v>
      </c>
      <c r="CC20" s="26">
        <f t="shared" si="8"/>
        <v>16015158.12999999</v>
      </c>
      <c r="CD20" s="26">
        <f t="shared" si="8"/>
        <v>17302820.990000002</v>
      </c>
      <c r="CE20" s="26">
        <f t="shared" si="8"/>
        <v>16953090.989999998</v>
      </c>
      <c r="CF20" s="26">
        <f t="shared" si="8"/>
        <v>19756020.169999994</v>
      </c>
      <c r="CG20" s="26">
        <f t="shared" si="8"/>
        <v>20266776.479999989</v>
      </c>
      <c r="CH20" s="26">
        <f t="shared" si="8"/>
        <v>27008159.310000014</v>
      </c>
      <c r="CI20" s="26">
        <f t="shared" si="8"/>
        <v>38261593.51000005</v>
      </c>
      <c r="CJ20" s="26">
        <f t="shared" si="8"/>
        <v>19732651.819999989</v>
      </c>
      <c r="CK20" s="26">
        <f t="shared" si="8"/>
        <v>28719781.890000023</v>
      </c>
      <c r="CL20" s="26">
        <f t="shared" si="8"/>
        <v>30167745.960000005</v>
      </c>
      <c r="CM20" s="26">
        <f t="shared" si="8"/>
        <v>27023285.179999992</v>
      </c>
      <c r="CN20" s="26">
        <f t="shared" si="8"/>
        <v>31366527</v>
      </c>
      <c r="CO20" s="26">
        <f t="shared" si="8"/>
        <v>24375651</v>
      </c>
      <c r="CP20" s="26">
        <f t="shared" si="8"/>
        <v>33197485.120000005</v>
      </c>
      <c r="CQ20" s="26">
        <f t="shared" si="8"/>
        <v>27024378.040000003</v>
      </c>
      <c r="CR20" s="26">
        <f t="shared" si="8"/>
        <v>26700358.140000012</v>
      </c>
      <c r="CS20" s="26">
        <f t="shared" si="8"/>
        <v>36272428.640000008</v>
      </c>
      <c r="CT20" s="26">
        <f t="shared" si="8"/>
        <v>34691176.739999987</v>
      </c>
      <c r="CU20" s="26">
        <f t="shared" si="8"/>
        <v>43077317.409999974</v>
      </c>
      <c r="CV20" s="26">
        <f t="shared" ref="CV20:DG20" si="9">+SUM(CV21:CV23)</f>
        <v>25538359.430000003</v>
      </c>
      <c r="CW20" s="26">
        <f t="shared" si="9"/>
        <v>29328014.010000005</v>
      </c>
      <c r="CX20" s="26">
        <f t="shared" si="9"/>
        <v>28094887.170000013</v>
      </c>
      <c r="CY20" s="26">
        <f t="shared" si="9"/>
        <v>26117886.930000003</v>
      </c>
      <c r="CZ20" s="26">
        <f t="shared" si="9"/>
        <v>31501000.57</v>
      </c>
      <c r="DA20" s="26">
        <f t="shared" si="9"/>
        <v>30128491.100000001</v>
      </c>
      <c r="DB20" s="26">
        <f t="shared" si="9"/>
        <v>21726815.370000001</v>
      </c>
      <c r="DC20" s="26">
        <f t="shared" si="9"/>
        <v>32447080.680000011</v>
      </c>
      <c r="DD20" s="26">
        <f t="shared" si="9"/>
        <v>31988251.930000007</v>
      </c>
      <c r="DE20" s="26">
        <f t="shared" si="9"/>
        <v>29330560.809999984</v>
      </c>
      <c r="DF20" s="26">
        <f t="shared" si="9"/>
        <v>33236189.389999982</v>
      </c>
      <c r="DG20" s="26">
        <f t="shared" si="9"/>
        <v>31221116.970000003</v>
      </c>
      <c r="DH20" s="26">
        <f t="shared" ref="DH20:DM20" si="10">+SUM(DH21:DH23)</f>
        <v>29934021.049999997</v>
      </c>
      <c r="DI20" s="26">
        <f t="shared" si="10"/>
        <v>27465678.990000006</v>
      </c>
      <c r="DJ20" s="26">
        <f t="shared" si="10"/>
        <v>34451702.829999991</v>
      </c>
      <c r="DK20" s="26">
        <f t="shared" si="10"/>
        <v>35889497.179999992</v>
      </c>
      <c r="DL20" s="26">
        <f t="shared" si="10"/>
        <v>21628539.969999999</v>
      </c>
      <c r="DM20" s="26">
        <f t="shared" si="10"/>
        <v>33223799.260000009</v>
      </c>
      <c r="DN20" s="26">
        <f t="shared" ref="DN20:DY20" si="11">+SUM(DN21:DN23)</f>
        <v>32681681.210000012</v>
      </c>
      <c r="DO20" s="26">
        <f t="shared" si="11"/>
        <v>35418991.440000005</v>
      </c>
      <c r="DP20" s="26">
        <f t="shared" si="11"/>
        <v>31326871.049999997</v>
      </c>
      <c r="DQ20" s="26">
        <f t="shared" si="11"/>
        <v>30498641.139999989</v>
      </c>
      <c r="DR20" s="26">
        <f t="shared" si="11"/>
        <v>45174436.589999996</v>
      </c>
      <c r="DS20" s="26">
        <f t="shared" si="11"/>
        <v>32492361</v>
      </c>
      <c r="DT20" s="26">
        <f t="shared" si="11"/>
        <v>30681799.010000017</v>
      </c>
      <c r="DU20" s="26">
        <f t="shared" si="11"/>
        <v>34071827.350000001</v>
      </c>
      <c r="DV20" s="26">
        <f t="shared" si="11"/>
        <v>33114130</v>
      </c>
      <c r="DW20" s="26">
        <f t="shared" si="11"/>
        <v>33883485.530000009</v>
      </c>
      <c r="DX20" s="26">
        <f t="shared" si="11"/>
        <v>30005732.189999994</v>
      </c>
      <c r="DY20" s="26">
        <f t="shared" si="11"/>
        <v>36838867.229999974</v>
      </c>
      <c r="DZ20" s="26">
        <f t="shared" ref="DZ20:EQ20" si="12">+SUM(DZ21:DZ23)</f>
        <v>26463656.199999992</v>
      </c>
      <c r="EA20" s="26">
        <f t="shared" si="12"/>
        <v>32356261.439999994</v>
      </c>
      <c r="EB20" s="26">
        <f t="shared" si="12"/>
        <v>39305132.120000005</v>
      </c>
      <c r="EC20" s="26">
        <f t="shared" si="12"/>
        <v>36285915.550000004</v>
      </c>
      <c r="ED20" s="26">
        <f t="shared" si="12"/>
        <v>40227396.439999998</v>
      </c>
      <c r="EE20" s="26">
        <f t="shared" si="12"/>
        <v>34973153.120000005</v>
      </c>
      <c r="EF20" s="26">
        <f t="shared" si="12"/>
        <v>28032344.140000001</v>
      </c>
      <c r="EG20" s="26">
        <f t="shared" si="12"/>
        <v>29987890.790000003</v>
      </c>
      <c r="EH20" s="26">
        <f t="shared" si="12"/>
        <v>27997776.530000012</v>
      </c>
      <c r="EI20" s="26">
        <f t="shared" si="12"/>
        <v>23529941.709999997</v>
      </c>
      <c r="EJ20" s="26">
        <f t="shared" si="12"/>
        <v>27581582.849999994</v>
      </c>
      <c r="EK20" s="26">
        <f t="shared" si="12"/>
        <v>27426344.390000001</v>
      </c>
      <c r="EL20" s="26">
        <f t="shared" si="12"/>
        <v>29386942.259999994</v>
      </c>
      <c r="EM20" s="26">
        <f t="shared" si="12"/>
        <v>29278350.969999999</v>
      </c>
      <c r="EN20" s="26">
        <f t="shared" si="12"/>
        <v>30803499.990000002</v>
      </c>
      <c r="EO20" s="26">
        <f t="shared" si="12"/>
        <v>34834018.250000007</v>
      </c>
      <c r="EP20" s="26">
        <f t="shared" si="12"/>
        <v>31623184.219999991</v>
      </c>
      <c r="EQ20" s="26">
        <f t="shared" si="12"/>
        <v>0</v>
      </c>
    </row>
    <row r="21" spans="1:147" x14ac:dyDescent="0.2">
      <c r="A21" s="49" t="s">
        <v>6</v>
      </c>
      <c r="B21" s="20" t="s">
        <v>35</v>
      </c>
      <c r="C21" s="19" t="s">
        <v>38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/>
    </row>
    <row r="22" spans="1:147" x14ac:dyDescent="0.2">
      <c r="A22" s="49" t="s">
        <v>8</v>
      </c>
      <c r="B22" s="20" t="s">
        <v>36</v>
      </c>
      <c r="C22" s="19" t="s">
        <v>38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/>
    </row>
    <row r="23" spans="1:147" x14ac:dyDescent="0.2">
      <c r="A23" s="49" t="s">
        <v>17</v>
      </c>
      <c r="B23" s="20" t="s">
        <v>37</v>
      </c>
      <c r="C23" s="19" t="s">
        <v>38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/>
    </row>
    <row r="24" spans="1:147" x14ac:dyDescent="0.2">
      <c r="CE24" s="34"/>
    </row>
    <row r="25" spans="1:147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47" x14ac:dyDescent="0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47" x14ac:dyDescent="0.2">
      <c r="CE27" s="34"/>
      <c r="CF27" s="34"/>
      <c r="CR27" s="34"/>
      <c r="CS27" s="34"/>
    </row>
    <row r="28" spans="1:147" x14ac:dyDescent="0.2">
      <c r="CF28" s="34"/>
    </row>
    <row r="31" spans="1:147" x14ac:dyDescent="0.2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47" x14ac:dyDescent="0.2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2">
    <mergeCell ref="A2:C2"/>
    <mergeCell ref="A1:C1"/>
  </mergeCells>
  <conditionalFormatting sqref="CX21:EE21">
    <cfRule type="duplicateValues" dxfId="11" priority="2"/>
  </conditionalFormatting>
  <conditionalFormatting sqref="EF21:EQ21">
    <cfRule type="duplicateValues" dxfId="10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B30"/>
  <sheetViews>
    <sheetView zoomScaleNormal="100" workbookViewId="0">
      <pane xSplit="3" ySplit="4" topLeftCell="BT17" activePane="bottomRight" state="frozen"/>
      <selection pane="topRight" activeCell="D1" sqref="D1"/>
      <selection pane="bottomLeft" activeCell="A5" sqref="A5"/>
      <selection pane="bottomRight" activeCell="BZ27" sqref="BZ27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56" width="12.7109375" style="14" customWidth="1"/>
    <col min="57" max="16384" width="12.7109375" style="14"/>
  </cols>
  <sheetData>
    <row r="1" spans="1:80" ht="16.5" x14ac:dyDescent="0.2">
      <c r="A1" s="82" t="s">
        <v>61</v>
      </c>
      <c r="B1" s="82"/>
      <c r="C1" s="82"/>
    </row>
    <row r="2" spans="1:80" ht="15" customHeight="1" x14ac:dyDescent="0.2">
      <c r="A2" s="85" t="s">
        <v>94</v>
      </c>
      <c r="B2" s="85"/>
      <c r="C2" s="85"/>
    </row>
    <row r="4" spans="1:80" x14ac:dyDescent="0.2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</row>
    <row r="5" spans="1:80" x14ac:dyDescent="0.2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/>
    </row>
    <row r="6" spans="1:80" ht="3" customHeight="1" x14ac:dyDescent="0.2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80" x14ac:dyDescent="0.2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</row>
    <row r="8" spans="1:80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30200.99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19196.043999999998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/>
    </row>
    <row r="9" spans="1:80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331.53899999999999</v>
      </c>
      <c r="BR9" s="22">
        <v>0</v>
      </c>
      <c r="BS9" s="22">
        <v>0</v>
      </c>
      <c r="BT9" s="22">
        <v>0</v>
      </c>
      <c r="BU9" s="22">
        <v>32409.649999999998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/>
    </row>
    <row r="10" spans="1:80" x14ac:dyDescent="0.2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75873.7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0</v>
      </c>
      <c r="BR10" s="22">
        <v>139642.1</v>
      </c>
      <c r="BS10" s="22">
        <v>79135.569999999992</v>
      </c>
      <c r="BT10" s="22">
        <v>124310.89</v>
      </c>
      <c r="BU10" s="22">
        <v>76262.070000000007</v>
      </c>
      <c r="BV10" s="22">
        <v>29535.23</v>
      </c>
      <c r="BW10" s="22">
        <v>12652.26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/>
    </row>
    <row r="11" spans="1:80" x14ac:dyDescent="0.2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6999.4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142896.68</v>
      </c>
      <c r="BR11" s="22">
        <v>6789.7049999999999</v>
      </c>
      <c r="BS11" s="22">
        <v>36112.42</v>
      </c>
      <c r="BT11" s="22">
        <v>29517.86</v>
      </c>
      <c r="BU11" s="22">
        <v>0</v>
      </c>
      <c r="BV11" s="22">
        <v>34761.29</v>
      </c>
      <c r="BW11" s="22">
        <v>20444.190000000002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/>
    </row>
    <row r="12" spans="1:80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/>
    </row>
    <row r="13" spans="1:80" x14ac:dyDescent="0.2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98234.299999999988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173429.209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108671.72</v>
      </c>
      <c r="BV13" s="56">
        <f t="shared" si="2"/>
        <v>72408.417000000001</v>
      </c>
      <c r="BW13" s="56">
        <f t="shared" si="2"/>
        <v>52292.493999999999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0</v>
      </c>
    </row>
    <row r="14" spans="1:80" s="60" customFormat="1" ht="3" customHeight="1" x14ac:dyDescent="0.2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80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</row>
    <row r="16" spans="1:80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</row>
    <row r="17" spans="1:80" x14ac:dyDescent="0.2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1680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/>
    </row>
    <row r="18" spans="1:80" ht="3" customHeight="1" x14ac:dyDescent="0.2">
      <c r="B18" s="29"/>
      <c r="C18" s="28"/>
    </row>
    <row r="19" spans="1:80" x14ac:dyDescent="0.2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</row>
    <row r="20" spans="1:80" x14ac:dyDescent="0.2">
      <c r="A20" s="19" t="s">
        <v>3</v>
      </c>
      <c r="B20" s="20" t="s">
        <v>10</v>
      </c>
      <c r="C20" s="19" t="s">
        <v>38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3">+SUM(AG21:AG24)</f>
        <v>4369436.4000000004</v>
      </c>
      <c r="AH20" s="26">
        <f t="shared" si="3"/>
        <v>4037059.3199999994</v>
      </c>
      <c r="AI20" s="26">
        <f t="shared" si="3"/>
        <v>1373761.25</v>
      </c>
      <c r="AJ20" s="26">
        <f t="shared" si="3"/>
        <v>3613383.3200000003</v>
      </c>
      <c r="AK20" s="26">
        <f t="shared" si="3"/>
        <v>3689748.5800000005</v>
      </c>
      <c r="AL20" s="26">
        <f t="shared" si="3"/>
        <v>2359930.41</v>
      </c>
      <c r="AM20" s="26">
        <f t="shared" si="3"/>
        <v>3277435.4999999995</v>
      </c>
      <c r="AN20" s="26">
        <f t="shared" si="3"/>
        <v>5274532.2</v>
      </c>
      <c r="AO20" s="26">
        <f t="shared" si="3"/>
        <v>4266229.32</v>
      </c>
      <c r="AP20" s="26">
        <f t="shared" si="3"/>
        <v>5185612.84</v>
      </c>
      <c r="AQ20" s="26">
        <f t="shared" si="3"/>
        <v>3497046.15</v>
      </c>
      <c r="AR20" s="26">
        <f t="shared" si="3"/>
        <v>4773875.93</v>
      </c>
      <c r="AS20" s="26">
        <f t="shared" ref="AS20:AX20" si="4">+SUM(AS21:AS24)</f>
        <v>4435942.68</v>
      </c>
      <c r="AT20" s="26">
        <f t="shared" si="4"/>
        <v>5524552.9800000014</v>
      </c>
      <c r="AU20" s="26">
        <f t="shared" si="4"/>
        <v>2966139</v>
      </c>
      <c r="AV20" s="26">
        <f t="shared" si="4"/>
        <v>4020373.33</v>
      </c>
      <c r="AW20" s="26">
        <f t="shared" si="4"/>
        <v>3968441.9699999997</v>
      </c>
      <c r="AX20" s="26">
        <f t="shared" si="4"/>
        <v>1322595.6600000001</v>
      </c>
      <c r="AY20" s="26">
        <f t="shared" ref="AY20" si="5">+SUM(AY21:AY24)</f>
        <v>2514004.79</v>
      </c>
      <c r="AZ20" s="26">
        <f t="shared" ref="AZ20" si="6">+SUM(AZ21:AZ24)</f>
        <v>3180722.6799999997</v>
      </c>
      <c r="BA20" s="26">
        <f t="shared" ref="BA20" si="7">+SUM(BA21:BA24)</f>
        <v>2308904.36</v>
      </c>
      <c r="BB20" s="26">
        <f t="shared" ref="BB20" si="8">+SUM(BB21:BB24)</f>
        <v>3669564.69</v>
      </c>
      <c r="BC20" s="26">
        <f t="shared" ref="BC20" si="9">+SUM(BC21:BC24)</f>
        <v>3714257.3399999994</v>
      </c>
      <c r="BD20" s="26">
        <f t="shared" ref="BD20:BO20" si="10">+SUM(BD21:BD24)</f>
        <v>4176140.8</v>
      </c>
      <c r="BE20" s="26">
        <f t="shared" si="10"/>
        <v>3124056.1099999994</v>
      </c>
      <c r="BF20" s="26">
        <f t="shared" si="10"/>
        <v>3690425.8899999997</v>
      </c>
      <c r="BG20" s="26">
        <f t="shared" si="10"/>
        <v>3872921.7600000002</v>
      </c>
      <c r="BH20" s="26">
        <f t="shared" si="10"/>
        <v>3731588.8900000006</v>
      </c>
      <c r="BI20" s="26">
        <f t="shared" si="10"/>
        <v>1645023.15</v>
      </c>
      <c r="BJ20" s="26">
        <f t="shared" si="10"/>
        <v>2618802.4699999997</v>
      </c>
      <c r="BK20" s="26">
        <f t="shared" si="10"/>
        <v>1906378.0199999998</v>
      </c>
      <c r="BL20" s="26">
        <f t="shared" si="10"/>
        <v>2606791</v>
      </c>
      <c r="BM20" s="26">
        <f t="shared" si="10"/>
        <v>5129744.21</v>
      </c>
      <c r="BN20" s="26">
        <f t="shared" si="10"/>
        <v>3362476.8499999996</v>
      </c>
      <c r="BO20" s="26">
        <f t="shared" si="10"/>
        <v>3545052.9</v>
      </c>
      <c r="BP20" s="26">
        <f t="shared" ref="BP20" si="11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2">+SUM(BT21:BT24)</f>
        <v>4714858</v>
      </c>
      <c r="BU20" s="26">
        <f t="shared" si="12"/>
        <v>3425561.38</v>
      </c>
      <c r="BV20" s="26">
        <f t="shared" si="12"/>
        <v>2403017.9300000002</v>
      </c>
      <c r="BW20" s="26">
        <f t="shared" si="12"/>
        <v>3264852.96</v>
      </c>
      <c r="BX20" s="26">
        <f t="shared" si="12"/>
        <v>4023034.33</v>
      </c>
      <c r="BY20" s="26">
        <f t="shared" si="12"/>
        <v>2502513.7100000004</v>
      </c>
      <c r="BZ20" s="26">
        <f t="shared" si="12"/>
        <v>2118402.66</v>
      </c>
      <c r="CA20" s="26">
        <v>3045237.2513709487</v>
      </c>
      <c r="CB20" s="26">
        <f t="shared" si="12"/>
        <v>0</v>
      </c>
    </row>
    <row r="21" spans="1:80" x14ac:dyDescent="0.2">
      <c r="A21" s="19" t="s">
        <v>6</v>
      </c>
      <c r="B21" s="20" t="s">
        <v>35</v>
      </c>
      <c r="C21" s="19" t="s">
        <v>38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146298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/>
    </row>
    <row r="22" spans="1:80" x14ac:dyDescent="0.2">
      <c r="A22" s="19" t="s">
        <v>8</v>
      </c>
      <c r="B22" s="20" t="s">
        <v>36</v>
      </c>
      <c r="C22" s="19" t="s">
        <v>38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1525893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/>
    </row>
    <row r="23" spans="1:80" x14ac:dyDescent="0.2">
      <c r="A23" s="19" t="s">
        <v>17</v>
      </c>
      <c r="B23" s="20" t="s">
        <v>40</v>
      </c>
      <c r="C23" s="19" t="s">
        <v>38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/>
    </row>
    <row r="24" spans="1:80" x14ac:dyDescent="0.2">
      <c r="A24" s="19" t="s">
        <v>19</v>
      </c>
      <c r="B24" s="20" t="s">
        <v>41</v>
      </c>
      <c r="C24" s="19" t="s">
        <v>38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67712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/>
    </row>
    <row r="26" spans="1:80" x14ac:dyDescent="0.2">
      <c r="C26" s="55"/>
      <c r="D26" s="55"/>
      <c r="E26" s="55"/>
      <c r="F26" s="55"/>
      <c r="G26" s="55"/>
      <c r="H26" s="55"/>
      <c r="I26" s="55"/>
      <c r="J26" s="55"/>
    </row>
    <row r="27" spans="1:80" x14ac:dyDescent="0.2">
      <c r="C27" s="55"/>
      <c r="D27" s="55"/>
      <c r="E27" s="55"/>
      <c r="F27" s="55"/>
      <c r="G27" s="55"/>
      <c r="H27" s="55"/>
      <c r="I27" s="55"/>
      <c r="J27" s="55"/>
    </row>
    <row r="28" spans="1:80" x14ac:dyDescent="0.2">
      <c r="C28" s="55"/>
      <c r="D28" s="55"/>
      <c r="E28" s="55"/>
      <c r="F28" s="55"/>
      <c r="G28" s="55"/>
      <c r="H28" s="55"/>
      <c r="I28" s="55"/>
      <c r="J28" s="55"/>
    </row>
    <row r="29" spans="1:80" x14ac:dyDescent="0.2">
      <c r="C29" s="55"/>
      <c r="D29" s="55"/>
      <c r="E29" s="55"/>
      <c r="F29" s="55"/>
      <c r="G29" s="55"/>
      <c r="H29" s="55"/>
      <c r="I29" s="55"/>
      <c r="J29" s="55"/>
    </row>
    <row r="30" spans="1:80" x14ac:dyDescent="0.2">
      <c r="C30" s="55"/>
      <c r="D30" s="55"/>
      <c r="E30" s="55"/>
      <c r="F30" s="55"/>
      <c r="G30" s="55"/>
      <c r="H30" s="55"/>
      <c r="I30" s="55"/>
      <c r="J30" s="55"/>
    </row>
  </sheetData>
  <mergeCells count="2">
    <mergeCell ref="A2:C2"/>
    <mergeCell ref="A1:C1"/>
  </mergeCells>
  <conditionalFormatting sqref="T21:BP21">
    <cfRule type="duplicateValues" dxfId="9" priority="2"/>
  </conditionalFormatting>
  <conditionalFormatting sqref="BQ21:CB21">
    <cfRule type="duplicateValues" dxfId="8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DS37"/>
  <sheetViews>
    <sheetView zoomScaleNormal="100" workbookViewId="0">
      <pane xSplit="3" ySplit="4" topLeftCell="DI11" activePane="bottomRight" state="frozen"/>
      <selection pane="topRight" activeCell="D1" sqref="D1"/>
      <selection pane="bottomLeft" activeCell="A5" sqref="A5"/>
      <selection pane="bottomRight" activeCell="DQ29" sqref="DQ29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27" width="12.7109375" style="13" customWidth="1"/>
    <col min="28" max="28" width="12.7109375" style="14" customWidth="1"/>
    <col min="29" max="38" width="10.28515625" style="14" bestFit="1" customWidth="1"/>
    <col min="39" max="39" width="11.28515625" style="14" bestFit="1" customWidth="1"/>
    <col min="40" max="49" width="10.28515625" style="14" bestFit="1" customWidth="1"/>
    <col min="50" max="51" width="11.28515625" style="14" bestFit="1" customWidth="1"/>
    <col min="52" max="60" width="10.28515625" style="14" bestFit="1" customWidth="1"/>
    <col min="61" max="65" width="11.28515625" style="14" bestFit="1" customWidth="1"/>
    <col min="66" max="71" width="10.28515625" style="14" bestFit="1" customWidth="1"/>
    <col min="72" max="77" width="11.28515625" style="14" bestFit="1" customWidth="1"/>
    <col min="78" max="84" width="10.28515625" style="14" bestFit="1" customWidth="1"/>
    <col min="85" max="87" width="11.28515625" style="14" bestFit="1" customWidth="1"/>
    <col min="88" max="99" width="12.7109375" style="14" customWidth="1"/>
    <col min="100" max="111" width="12.85546875" style="14" bestFit="1" customWidth="1"/>
    <col min="112" max="121" width="12.7109375" style="14"/>
    <col min="122" max="122" width="13.85546875" style="14" bestFit="1" customWidth="1"/>
    <col min="123" max="16384" width="12.7109375" style="14"/>
  </cols>
  <sheetData>
    <row r="1" spans="1:123" ht="16.5" x14ac:dyDescent="0.2">
      <c r="A1" s="82" t="s">
        <v>61</v>
      </c>
      <c r="B1" s="82"/>
      <c r="C1" s="82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23" ht="15" customHeight="1" x14ac:dyDescent="0.2">
      <c r="A2" s="85" t="s">
        <v>93</v>
      </c>
      <c r="B2" s="85"/>
      <c r="C2" s="85"/>
    </row>
    <row r="3" spans="1:123" x14ac:dyDescent="0.2">
      <c r="A3" s="28"/>
      <c r="B3" s="29"/>
    </row>
    <row r="4" spans="1:123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</row>
    <row r="5" spans="1:123" ht="14.25" x14ac:dyDescent="0.2">
      <c r="A5" s="19"/>
      <c r="B5" s="20" t="s">
        <v>103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/>
    </row>
    <row r="6" spans="1:123" ht="3" customHeight="1" x14ac:dyDescent="0.2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23" x14ac:dyDescent="0.2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</row>
    <row r="8" spans="1:123" x14ac:dyDescent="0.2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/>
    </row>
    <row r="9" spans="1:123" x14ac:dyDescent="0.2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/>
    </row>
    <row r="10" spans="1:123" x14ac:dyDescent="0.2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12855.900000000001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20214.16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/>
    </row>
    <row r="11" spans="1:123" x14ac:dyDescent="0.2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3978.67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3546.89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/>
    </row>
    <row r="12" spans="1:123" x14ac:dyDescent="0.2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/>
      <c r="DR12" s="22">
        <v>0</v>
      </c>
      <c r="DS12" s="22"/>
    </row>
    <row r="13" spans="1:123" x14ac:dyDescent="0.2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204744.64499999999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152985.78599999999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v>321288.00199999992</v>
      </c>
      <c r="DS13" s="64">
        <f t="shared" si="5"/>
        <v>0</v>
      </c>
    </row>
    <row r="14" spans="1:123" ht="3" customHeight="1" x14ac:dyDescent="0.2">
      <c r="A14" s="19"/>
      <c r="B14" s="20"/>
      <c r="C14" s="19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</row>
    <row r="15" spans="1:123" x14ac:dyDescent="0.2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</row>
    <row r="16" spans="1:123" ht="14.25" x14ac:dyDescent="0.2">
      <c r="A16" s="19" t="s">
        <v>3</v>
      </c>
      <c r="B16" s="20" t="s">
        <v>107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7">
        <v>31169</v>
      </c>
      <c r="CW16" s="77">
        <v>21128</v>
      </c>
      <c r="CX16" s="77">
        <v>23159</v>
      </c>
      <c r="CY16" s="77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34797</v>
      </c>
      <c r="DG16" s="22">
        <v>39708</v>
      </c>
      <c r="DH16" s="22">
        <v>34943</v>
      </c>
      <c r="DI16" s="22">
        <v>24744</v>
      </c>
      <c r="DJ16" s="77">
        <v>16976</v>
      </c>
      <c r="DK16" s="77">
        <v>17414</v>
      </c>
      <c r="DL16" s="77">
        <v>18525</v>
      </c>
      <c r="DM16" s="22">
        <v>16950</v>
      </c>
      <c r="DN16" s="22">
        <v>21127</v>
      </c>
      <c r="DO16" s="22">
        <v>27389</v>
      </c>
      <c r="DP16" s="22">
        <v>26153</v>
      </c>
      <c r="DQ16" s="22">
        <v>37801</v>
      </c>
      <c r="DR16" s="22">
        <v>43220</v>
      </c>
      <c r="DS16" s="22"/>
    </row>
    <row r="17" spans="1:123" x14ac:dyDescent="0.2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19308</v>
      </c>
      <c r="DG17" s="25">
        <v>21267</v>
      </c>
      <c r="DH17" s="25">
        <v>18122</v>
      </c>
      <c r="DI17" s="25">
        <v>13321</v>
      </c>
      <c r="DJ17" s="25">
        <v>9098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20609</v>
      </c>
      <c r="DR17" s="25">
        <v>22814</v>
      </c>
      <c r="DS17" s="25"/>
    </row>
    <row r="18" spans="1:123" ht="3" customHeight="1" x14ac:dyDescent="0.2"/>
    <row r="19" spans="1:123" x14ac:dyDescent="0.2">
      <c r="A19" s="30" t="s">
        <v>49</v>
      </c>
      <c r="B19" s="17" t="s">
        <v>39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</row>
    <row r="20" spans="1:123" x14ac:dyDescent="0.2">
      <c r="A20" s="19" t="s">
        <v>3</v>
      </c>
      <c r="B20" s="20" t="s">
        <v>10</v>
      </c>
      <c r="C20" s="19" t="s">
        <v>38</v>
      </c>
      <c r="D20" s="64">
        <f>+SUM(D21:D22)</f>
        <v>4858386.79</v>
      </c>
      <c r="E20" s="64">
        <f t="shared" ref="E20:BP20" si="6">+SUM(E21:E22)</f>
        <v>5983744.9399999995</v>
      </c>
      <c r="F20" s="64">
        <f t="shared" si="6"/>
        <v>4220578.37</v>
      </c>
      <c r="G20" s="64">
        <f t="shared" si="6"/>
        <v>3652404.69</v>
      </c>
      <c r="H20" s="64">
        <f t="shared" si="6"/>
        <v>4444686.26</v>
      </c>
      <c r="I20" s="64">
        <f t="shared" si="6"/>
        <v>4183932</v>
      </c>
      <c r="J20" s="64">
        <f t="shared" si="6"/>
        <v>4800208</v>
      </c>
      <c r="K20" s="64">
        <f t="shared" si="6"/>
        <v>4262881</v>
      </c>
      <c r="L20" s="64">
        <f t="shared" si="6"/>
        <v>4070249</v>
      </c>
      <c r="M20" s="64">
        <f t="shared" si="6"/>
        <v>3422783</v>
      </c>
      <c r="N20" s="64">
        <f t="shared" si="6"/>
        <v>4673902.3999999994</v>
      </c>
      <c r="O20" s="64">
        <f t="shared" si="6"/>
        <v>6093208</v>
      </c>
      <c r="P20" s="64">
        <f t="shared" si="6"/>
        <v>5489985.21</v>
      </c>
      <c r="Q20" s="64">
        <f t="shared" si="6"/>
        <v>5118366.0199999996</v>
      </c>
      <c r="R20" s="64">
        <f t="shared" si="6"/>
        <v>5389786</v>
      </c>
      <c r="S20" s="64">
        <f t="shared" si="6"/>
        <v>3517002.45</v>
      </c>
      <c r="T20" s="64">
        <f t="shared" si="6"/>
        <v>3487285.16</v>
      </c>
      <c r="U20" s="64">
        <f t="shared" si="6"/>
        <v>5124836.8999999994</v>
      </c>
      <c r="V20" s="64">
        <f t="shared" si="6"/>
        <v>5283625.26</v>
      </c>
      <c r="W20" s="64">
        <f t="shared" si="6"/>
        <v>4562135.75</v>
      </c>
      <c r="X20" s="64">
        <f t="shared" si="6"/>
        <v>4319625.43</v>
      </c>
      <c r="Y20" s="64">
        <f t="shared" si="6"/>
        <v>7349288.8799999999</v>
      </c>
      <c r="Z20" s="64">
        <f t="shared" si="6"/>
        <v>6652517.9399999995</v>
      </c>
      <c r="AA20" s="64">
        <f t="shared" si="6"/>
        <v>7036522.1500000004</v>
      </c>
      <c r="AB20" s="64">
        <f t="shared" si="6"/>
        <v>6237747.6800000006</v>
      </c>
      <c r="AC20" s="64">
        <f t="shared" si="6"/>
        <v>6442322.1899999995</v>
      </c>
      <c r="AD20" s="64">
        <f t="shared" si="6"/>
        <v>4522821.38</v>
      </c>
      <c r="AE20" s="64">
        <f t="shared" si="6"/>
        <v>4957616.51</v>
      </c>
      <c r="AF20" s="64">
        <f t="shared" si="6"/>
        <v>4647896.2</v>
      </c>
      <c r="AG20" s="64">
        <f t="shared" si="6"/>
        <v>6644694.4100000001</v>
      </c>
      <c r="AH20" s="64">
        <f t="shared" si="6"/>
        <v>5404805.4400000004</v>
      </c>
      <c r="AI20" s="64">
        <f t="shared" si="6"/>
        <v>5606283.5499999998</v>
      </c>
      <c r="AJ20" s="64">
        <f t="shared" si="6"/>
        <v>4659588.87</v>
      </c>
      <c r="AK20" s="64">
        <f t="shared" si="6"/>
        <v>5229583.13</v>
      </c>
      <c r="AL20" s="64">
        <f t="shared" si="6"/>
        <v>8257080.6200000001</v>
      </c>
      <c r="AM20" s="64">
        <f t="shared" si="6"/>
        <v>10723951.91</v>
      </c>
      <c r="AN20" s="64">
        <f t="shared" si="6"/>
        <v>8898296.75</v>
      </c>
      <c r="AO20" s="64">
        <f t="shared" si="6"/>
        <v>7451864.2600000007</v>
      </c>
      <c r="AP20" s="64">
        <f t="shared" si="6"/>
        <v>7693301.3999999994</v>
      </c>
      <c r="AQ20" s="64">
        <f t="shared" si="6"/>
        <v>5300744.3</v>
      </c>
      <c r="AR20" s="64">
        <f t="shared" si="6"/>
        <v>6059039.8399999999</v>
      </c>
      <c r="AS20" s="64">
        <f t="shared" si="6"/>
        <v>6270709.4600000009</v>
      </c>
      <c r="AT20" s="64">
        <f t="shared" si="6"/>
        <v>4951833.4399999995</v>
      </c>
      <c r="AU20" s="64">
        <f t="shared" si="6"/>
        <v>7132892.0199999996</v>
      </c>
      <c r="AV20" s="64">
        <f t="shared" si="6"/>
        <v>6992851.7599999998</v>
      </c>
      <c r="AW20" s="64">
        <f t="shared" si="6"/>
        <v>8076593.1500000004</v>
      </c>
      <c r="AX20" s="64">
        <f t="shared" si="6"/>
        <v>10138873.939999999</v>
      </c>
      <c r="AY20" s="64">
        <f t="shared" si="6"/>
        <v>10172919.76</v>
      </c>
      <c r="AZ20" s="64">
        <f t="shared" si="6"/>
        <v>7269638.6100000003</v>
      </c>
      <c r="BA20" s="64">
        <f t="shared" si="6"/>
        <v>8029667.0299999993</v>
      </c>
      <c r="BB20" s="64">
        <f t="shared" si="6"/>
        <v>9268969.7300000004</v>
      </c>
      <c r="BC20" s="64">
        <f t="shared" si="6"/>
        <v>7929618.4500000002</v>
      </c>
      <c r="BD20" s="64">
        <f t="shared" si="6"/>
        <v>9501138.1400000006</v>
      </c>
      <c r="BE20" s="64">
        <f t="shared" si="6"/>
        <v>8294680.1199999992</v>
      </c>
      <c r="BF20" s="64">
        <f t="shared" si="6"/>
        <v>6530742.1699999999</v>
      </c>
      <c r="BG20" s="64">
        <f t="shared" si="6"/>
        <v>5495864.5899999999</v>
      </c>
      <c r="BH20" s="64">
        <f t="shared" si="6"/>
        <v>9355932</v>
      </c>
      <c r="BI20" s="64">
        <f t="shared" si="6"/>
        <v>10654368</v>
      </c>
      <c r="BJ20" s="64">
        <f t="shared" si="6"/>
        <v>15448412</v>
      </c>
      <c r="BK20" s="64">
        <f t="shared" si="6"/>
        <v>14234884</v>
      </c>
      <c r="BL20" s="64">
        <f t="shared" si="6"/>
        <v>10979445</v>
      </c>
      <c r="BM20" s="64">
        <f t="shared" si="6"/>
        <v>10472035</v>
      </c>
      <c r="BN20" s="64">
        <f t="shared" si="6"/>
        <v>6529856</v>
      </c>
      <c r="BO20" s="64">
        <f t="shared" si="6"/>
        <v>5279235</v>
      </c>
      <c r="BP20" s="64">
        <f t="shared" si="6"/>
        <v>8371672</v>
      </c>
      <c r="BQ20" s="64">
        <f t="shared" ref="BQ20:CJ20" si="7">+SUM(BQ21:BQ22)</f>
        <v>7092151</v>
      </c>
      <c r="BR20" s="64">
        <f t="shared" si="7"/>
        <v>7714525</v>
      </c>
      <c r="BS20" s="64">
        <f t="shared" si="7"/>
        <v>8039480</v>
      </c>
      <c r="BT20" s="64">
        <f t="shared" si="7"/>
        <v>10587652</v>
      </c>
      <c r="BU20" s="64">
        <f t="shared" si="7"/>
        <v>13049073</v>
      </c>
      <c r="BV20" s="64">
        <f t="shared" si="7"/>
        <v>15879759</v>
      </c>
      <c r="BW20" s="64">
        <f t="shared" si="7"/>
        <v>19350752</v>
      </c>
      <c r="BX20" s="64">
        <f t="shared" si="7"/>
        <v>13681151</v>
      </c>
      <c r="BY20" s="64">
        <f t="shared" si="7"/>
        <v>10488168</v>
      </c>
      <c r="BZ20" s="64">
        <f t="shared" si="7"/>
        <v>9121138</v>
      </c>
      <c r="CA20" s="64">
        <f t="shared" si="7"/>
        <v>7747586</v>
      </c>
      <c r="CB20" s="64">
        <f t="shared" si="7"/>
        <v>8653151</v>
      </c>
      <c r="CC20" s="64">
        <f t="shared" si="7"/>
        <v>8603275</v>
      </c>
      <c r="CD20" s="64">
        <f t="shared" si="7"/>
        <v>6694113</v>
      </c>
      <c r="CE20" s="64">
        <f t="shared" si="7"/>
        <v>8091304</v>
      </c>
      <c r="CF20" s="64">
        <f t="shared" si="7"/>
        <v>6157625</v>
      </c>
      <c r="CG20" s="64">
        <f t="shared" si="7"/>
        <v>10168286</v>
      </c>
      <c r="CH20" s="64">
        <f t="shared" si="7"/>
        <v>11984663</v>
      </c>
      <c r="CI20" s="64">
        <f t="shared" si="7"/>
        <v>14437763</v>
      </c>
      <c r="CJ20" s="64">
        <f t="shared" si="7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8">+SUM(CQ21:CQ24)</f>
        <v>10309102</v>
      </c>
      <c r="CR20" s="64">
        <f t="shared" si="8"/>
        <v>8606254</v>
      </c>
      <c r="CS20" s="64">
        <f t="shared" si="8"/>
        <v>11925256</v>
      </c>
      <c r="CT20" s="64">
        <f t="shared" si="8"/>
        <v>16309413</v>
      </c>
      <c r="CU20" s="64">
        <f t="shared" si="8"/>
        <v>18082183</v>
      </c>
      <c r="CV20" s="64">
        <f t="shared" si="8"/>
        <v>16923996</v>
      </c>
      <c r="CW20" s="64">
        <f t="shared" si="8"/>
        <v>12517124</v>
      </c>
      <c r="CX20" s="64">
        <f t="shared" si="8"/>
        <v>11972213</v>
      </c>
      <c r="CY20" s="64">
        <f t="shared" si="8"/>
        <v>14884042</v>
      </c>
      <c r="CZ20" s="64">
        <f t="shared" si="8"/>
        <v>11691590</v>
      </c>
      <c r="DA20" s="64">
        <f t="shared" si="8"/>
        <v>11381042</v>
      </c>
      <c r="DB20" s="64">
        <f t="shared" si="8"/>
        <v>9750108</v>
      </c>
      <c r="DC20" s="64">
        <f t="shared" si="8"/>
        <v>10569785</v>
      </c>
      <c r="DD20" s="64">
        <f t="shared" si="8"/>
        <v>11579447</v>
      </c>
      <c r="DE20" s="64">
        <f t="shared" si="8"/>
        <v>14840418</v>
      </c>
      <c r="DF20" s="64">
        <f t="shared" si="8"/>
        <v>20853994.778729565</v>
      </c>
      <c r="DG20" s="64">
        <f t="shared" si="8"/>
        <v>22313062.004212841</v>
      </c>
      <c r="DH20" s="64">
        <f t="shared" si="8"/>
        <v>20591601</v>
      </c>
      <c r="DI20" s="64">
        <f t="shared" si="8"/>
        <v>15875974.141841799</v>
      </c>
      <c r="DJ20" s="64">
        <f t="shared" si="8"/>
        <v>11964897</v>
      </c>
      <c r="DK20" s="64">
        <f t="shared" si="8"/>
        <v>11890970.680728797</v>
      </c>
      <c r="DL20" s="64">
        <f t="shared" si="8"/>
        <v>9210457.1973603982</v>
      </c>
      <c r="DM20" s="64">
        <f t="shared" si="8"/>
        <v>9707590.1623899527</v>
      </c>
      <c r="DN20" s="64">
        <f t="shared" si="8"/>
        <v>14074766.179998595</v>
      </c>
      <c r="DO20" s="64">
        <f t="shared" si="8"/>
        <v>18261791.986399673</v>
      </c>
      <c r="DP20" s="64">
        <f t="shared" si="8"/>
        <v>15441927.470000001</v>
      </c>
      <c r="DQ20" s="64">
        <f t="shared" si="8"/>
        <v>23735401.317710899</v>
      </c>
      <c r="DR20" s="64">
        <v>28488434.025310732</v>
      </c>
      <c r="DS20" s="64">
        <f t="shared" si="8"/>
        <v>0</v>
      </c>
    </row>
    <row r="21" spans="1:123" x14ac:dyDescent="0.2">
      <c r="A21" s="19" t="s">
        <v>6</v>
      </c>
      <c r="B21" s="20" t="s">
        <v>35</v>
      </c>
      <c r="C21" s="19" t="s">
        <v>38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7570373.3707775157</v>
      </c>
      <c r="DS21" s="25"/>
    </row>
    <row r="22" spans="1:123" x14ac:dyDescent="0.2">
      <c r="A22" s="19" t="s">
        <v>8</v>
      </c>
      <c r="B22" s="20" t="s">
        <v>36</v>
      </c>
      <c r="C22" s="19" t="s">
        <v>38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</v>
      </c>
      <c r="DI22" s="25">
        <v>8711185.6926401183</v>
      </c>
      <c r="DJ22" s="25">
        <v>6551221</v>
      </c>
      <c r="DK22" s="25">
        <v>7182258.6197301652</v>
      </c>
      <c r="DL22" s="25">
        <v>5547526.2549699992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9751660.9553718176</v>
      </c>
      <c r="DS22" s="25"/>
    </row>
    <row r="23" spans="1:123" x14ac:dyDescent="0.2">
      <c r="A23" s="19" t="s">
        <v>17</v>
      </c>
      <c r="B23" s="20" t="s">
        <v>40</v>
      </c>
      <c r="C23" s="19" t="s">
        <v>38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9021574</v>
      </c>
      <c r="DI23" s="25">
        <v>6583859.5670614922</v>
      </c>
      <c r="DJ23" s="25">
        <v>4691066</v>
      </c>
      <c r="DK23" s="25">
        <v>4099863</v>
      </c>
      <c r="DL23" s="25">
        <v>3180912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/>
    </row>
    <row r="24" spans="1:123" x14ac:dyDescent="0.2">
      <c r="A24" s="19" t="s">
        <v>19</v>
      </c>
      <c r="B24" s="20" t="s">
        <v>41</v>
      </c>
      <c r="C24" s="19" t="s">
        <v>38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0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/>
    </row>
    <row r="25" spans="1:123" ht="3" customHeight="1" x14ac:dyDescent="0.2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23" ht="12.75" customHeight="1" x14ac:dyDescent="0.2">
      <c r="A26" s="86" t="s">
        <v>104</v>
      </c>
      <c r="B26" s="86"/>
      <c r="C26" s="86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DR26" s="88"/>
    </row>
    <row r="27" spans="1:123" ht="25.5" customHeight="1" x14ac:dyDescent="0.2">
      <c r="A27" s="84" t="s">
        <v>105</v>
      </c>
      <c r="B27" s="84"/>
      <c r="C27" s="8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23" ht="48" customHeight="1" x14ac:dyDescent="0.2">
      <c r="A28" s="84" t="s">
        <v>106</v>
      </c>
      <c r="B28" s="84"/>
      <c r="C28" s="8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23" x14ac:dyDescent="0.2">
      <c r="A29" s="74"/>
      <c r="B29" s="74"/>
      <c r="C29" s="7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23" x14ac:dyDescent="0.2">
      <c r="A30" s="74"/>
      <c r="B30" s="74"/>
      <c r="C30" s="74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23" x14ac:dyDescent="0.2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5">
    <mergeCell ref="A2:C2"/>
    <mergeCell ref="A28:C28"/>
    <mergeCell ref="A26:C26"/>
    <mergeCell ref="A27:C27"/>
    <mergeCell ref="A1:C1"/>
  </mergeCells>
  <conditionalFormatting sqref="CJ21:DG21">
    <cfRule type="duplicateValues" dxfId="7" priority="3"/>
  </conditionalFormatting>
  <conditionalFormatting sqref="DI21:DS21">
    <cfRule type="duplicateValues" dxfId="6" priority="2"/>
  </conditionalFormatting>
  <conditionalFormatting sqref="DH21">
    <cfRule type="duplicateValues" dxfId="5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AY30"/>
  <sheetViews>
    <sheetView workbookViewId="0">
      <pane xSplit="3" ySplit="4" topLeftCell="AP5" activePane="bottomRight" state="frozen"/>
      <selection pane="topRight" activeCell="D1" sqref="D1"/>
      <selection pane="bottomLeft" activeCell="A5" sqref="A5"/>
      <selection pane="bottomRight" activeCell="AW24" sqref="AW24"/>
    </sheetView>
  </sheetViews>
  <sheetFormatPr baseColWidth="10" defaultColWidth="12.7109375" defaultRowHeight="12.75" x14ac:dyDescent="0.2"/>
  <cols>
    <col min="1" max="1" width="3.42578125" style="13" bestFit="1" customWidth="1"/>
    <col min="2" max="2" width="36.140625" style="14" bestFit="1" customWidth="1"/>
    <col min="3" max="3" width="15.7109375" style="13" bestFit="1" customWidth="1"/>
    <col min="4" max="16384" width="12.7109375" style="14"/>
  </cols>
  <sheetData>
    <row r="1" spans="1:51" ht="16.5" x14ac:dyDescent="0.2">
      <c r="A1" s="82" t="s">
        <v>61</v>
      </c>
      <c r="B1" s="82"/>
      <c r="C1" s="82"/>
    </row>
    <row r="2" spans="1:51" ht="15" customHeight="1" x14ac:dyDescent="0.2">
      <c r="A2" s="85" t="s">
        <v>57</v>
      </c>
      <c r="B2" s="85"/>
      <c r="C2" s="85"/>
    </row>
    <row r="4" spans="1:51" x14ac:dyDescent="0.2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</row>
    <row r="5" spans="1:51" x14ac:dyDescent="0.2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/>
    </row>
    <row r="6" spans="1:51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51" x14ac:dyDescent="0.2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</row>
    <row r="8" spans="1:51" x14ac:dyDescent="0.2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/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218.93</v>
      </c>
      <c r="AM8" s="22">
        <v>321.52999999999997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/>
    </row>
    <row r="9" spans="1:51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/>
      <c r="AN9" s="22">
        <v>649.11</v>
      </c>
      <c r="AO9" s="22"/>
      <c r="AP9" s="22"/>
      <c r="AQ9" s="22"/>
      <c r="AR9" s="22"/>
      <c r="AS9" s="22"/>
      <c r="AT9" s="22"/>
      <c r="AU9" s="22"/>
      <c r="AV9" s="22">
        <v>1854.34</v>
      </c>
      <c r="AW9" s="22">
        <v>2369.59</v>
      </c>
      <c r="AX9" s="22">
        <v>885.93999999999994</v>
      </c>
      <c r="AY9" s="22"/>
    </row>
    <row r="10" spans="1:51" x14ac:dyDescent="0.2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/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/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/>
    </row>
    <row r="11" spans="1:51" x14ac:dyDescent="0.2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13.510699999999996</v>
      </c>
      <c r="N11" s="22">
        <v>302.27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5379.7099999999991</v>
      </c>
      <c r="W11" s="22">
        <v>12655.11</v>
      </c>
      <c r="X11" s="22">
        <v>13649.4</v>
      </c>
      <c r="Y11" s="22">
        <v>21739.679999999997</v>
      </c>
      <c r="Z11" s="22">
        <v>24896.359999999997</v>
      </c>
      <c r="AA11" s="22">
        <v>4885.2799999999979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699.56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0</v>
      </c>
      <c r="AW11" s="22">
        <v>0</v>
      </c>
      <c r="AX11" s="22">
        <v>0</v>
      </c>
      <c r="AY11" s="22"/>
    </row>
    <row r="12" spans="1:51" x14ac:dyDescent="0.2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/>
    </row>
    <row r="13" spans="1:51" x14ac:dyDescent="0.2">
      <c r="A13" s="19" t="s">
        <v>28</v>
      </c>
      <c r="B13" s="20" t="s">
        <v>10</v>
      </c>
      <c r="C13" s="19" t="s">
        <v>14</v>
      </c>
      <c r="D13" s="26">
        <f t="shared" ref="D13:H13" si="0">SUM(D8:D12)</f>
        <v>359.08000000000004</v>
      </c>
      <c r="E13" s="26">
        <f t="shared" si="0"/>
        <v>72.58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ref="I13:R13" si="1">+I8+I9+I10+I11+I12</f>
        <v>886.26</v>
      </c>
      <c r="J13" s="26">
        <f t="shared" si="1"/>
        <v>611.32000000000005</v>
      </c>
      <c r="K13" s="26">
        <f t="shared" si="1"/>
        <v>132.49</v>
      </c>
      <c r="L13" s="26">
        <f t="shared" si="1"/>
        <v>158.82000000000002</v>
      </c>
      <c r="M13" s="26">
        <f t="shared" si="1"/>
        <v>13.510699999999996</v>
      </c>
      <c r="N13" s="26">
        <f t="shared" si="1"/>
        <v>302.27</v>
      </c>
      <c r="O13" s="26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5389.5899999999992</v>
      </c>
      <c r="W13" s="26">
        <f t="shared" si="2"/>
        <v>12674.970000000001</v>
      </c>
      <c r="X13" s="26">
        <f t="shared" si="2"/>
        <v>13654.359999999999</v>
      </c>
      <c r="Y13" s="26">
        <f>+Y8+Y9+Y10+Y11+Y12</f>
        <v>21836.679999999997</v>
      </c>
      <c r="Z13" s="26">
        <f t="shared" ref="Z13:AD13" si="3">+Z8+Z9+Z10+Z11+Z12</f>
        <v>25011.799999999996</v>
      </c>
      <c r="AA13" s="26">
        <f t="shared" si="3"/>
        <v>4978.5699999999979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918.49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X13" si="6">+AW8+AW9+AW10+AW11+AW12</f>
        <v>2903.86</v>
      </c>
      <c r="AX13" s="26">
        <f t="shared" si="6"/>
        <v>1309.25</v>
      </c>
      <c r="AY13" s="26"/>
    </row>
    <row r="14" spans="1:51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51" x14ac:dyDescent="0.2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</row>
    <row r="16" spans="1:51" x14ac:dyDescent="0.2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/>
    </row>
    <row r="17" spans="1:51" x14ac:dyDescent="0.2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/>
    </row>
    <row r="18" spans="1:51" ht="3" customHeight="1" x14ac:dyDescent="0.2"/>
    <row r="19" spans="1:51" x14ac:dyDescent="0.2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</row>
    <row r="20" spans="1:51" x14ac:dyDescent="0.2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12566.029999999999</v>
      </c>
      <c r="F20" s="26">
        <f t="shared" ref="F20:O20" si="7">+SUM(F21:F24)</f>
        <v>0</v>
      </c>
      <c r="G20" s="26">
        <f t="shared" si="7"/>
        <v>283.68</v>
      </c>
      <c r="H20" s="26">
        <f t="shared" si="7"/>
        <v>0</v>
      </c>
      <c r="I20" s="26">
        <f t="shared" si="7"/>
        <v>19670.349999999999</v>
      </c>
      <c r="J20" s="26">
        <f t="shared" si="7"/>
        <v>15915.880000000001</v>
      </c>
      <c r="K20" s="26">
        <f t="shared" si="7"/>
        <v>2402.67</v>
      </c>
      <c r="L20" s="26">
        <f t="shared" si="7"/>
        <v>3079.2</v>
      </c>
      <c r="M20" s="26">
        <f t="shared" si="7"/>
        <v>5752.7400000000007</v>
      </c>
      <c r="N20" s="26">
        <f t="shared" si="7"/>
        <v>34770.559999999998</v>
      </c>
      <c r="O20" s="26">
        <f t="shared" si="7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20168.160000000003</v>
      </c>
      <c r="T20" s="26">
        <f t="shared" ref="T20:U20" si="8">+SUM(T21:T24)</f>
        <v>22683.71</v>
      </c>
      <c r="U20" s="26">
        <f t="shared" si="8"/>
        <v>16743.93</v>
      </c>
      <c r="V20" s="26">
        <f>+SUM(V21:V24)</f>
        <v>28965.86</v>
      </c>
      <c r="W20" s="26">
        <f>+SUM(W21:W24)</f>
        <v>104396.59999999999</v>
      </c>
      <c r="X20" s="26">
        <f>+SUM(X21:X24)</f>
        <v>86674.17</v>
      </c>
      <c r="Y20" s="26">
        <f>+SUM(Y21:Y24)</f>
        <v>406912.82</v>
      </c>
      <c r="Z20" s="26">
        <f t="shared" ref="Z20" si="9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</v>
      </c>
      <c r="AE20" s="26">
        <f>+SUM(AE21:AE24)</f>
        <v>20991.839999999997</v>
      </c>
      <c r="AF20" s="26">
        <f t="shared" ref="AF20:AG20" si="10">+SUM(AF21:AF24)</f>
        <v>33529.560000000005</v>
      </c>
      <c r="AG20" s="26">
        <f t="shared" si="10"/>
        <v>47099.72</v>
      </c>
      <c r="AH20" s="26">
        <f>+SUM(AH21:AH24)</f>
        <v>55013.93</v>
      </c>
      <c r="AI20" s="26">
        <f>+SUM(AI21:AI24)</f>
        <v>11606.03</v>
      </c>
      <c r="AJ20" s="26">
        <f>+SUM(AJ21:AJ24)</f>
        <v>63404.900000000009</v>
      </c>
      <c r="AK20" s="26">
        <f>+SUM(AK21:AK24)</f>
        <v>28419.79</v>
      </c>
      <c r="AL20" s="26">
        <f t="shared" ref="AL20" si="11">+SUM(AL21:AL24)</f>
        <v>17461.61</v>
      </c>
      <c r="AM20" s="26">
        <f>+SUM(AM21:AM23)</f>
        <v>30763.600000000002</v>
      </c>
      <c r="AN20" s="26">
        <f>+SUM(AN21:AN23)</f>
        <v>31939.25</v>
      </c>
      <c r="AO20" s="26">
        <f>+SUM(AO21:AO23)</f>
        <v>30331.089999999993</v>
      </c>
      <c r="AP20" s="26">
        <f>+SUM(AP21:AP23)</f>
        <v>21591.340000000004</v>
      </c>
      <c r="AQ20" s="26">
        <f t="shared" ref="AQ20:AY20" si="12">+SUM(AQ21:AQ23)</f>
        <v>9810.1499999999978</v>
      </c>
      <c r="AR20" s="26">
        <f t="shared" si="12"/>
        <v>9523.98</v>
      </c>
      <c r="AS20" s="26">
        <f t="shared" si="12"/>
        <v>76054.03</v>
      </c>
      <c r="AT20" s="26">
        <f t="shared" si="12"/>
        <v>13266.210000000003</v>
      </c>
      <c r="AU20" s="26">
        <f t="shared" si="12"/>
        <v>48254.64</v>
      </c>
      <c r="AV20" s="26">
        <f>+SUM(AV21:AV23)</f>
        <v>45241.669999999984</v>
      </c>
      <c r="AW20" s="26">
        <f t="shared" si="12"/>
        <v>58306.74</v>
      </c>
      <c r="AX20" s="26">
        <f t="shared" si="12"/>
        <v>30817.410000000003</v>
      </c>
      <c r="AY20" s="26">
        <f t="shared" si="12"/>
        <v>0</v>
      </c>
    </row>
    <row r="21" spans="1:51" x14ac:dyDescent="0.2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>
        <v>0</v>
      </c>
      <c r="G21" s="22">
        <v>0</v>
      </c>
      <c r="H21" s="22">
        <v>0</v>
      </c>
      <c r="I21" s="22">
        <v>1538.44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1534.84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20024.38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2636.2300000000005</v>
      </c>
      <c r="AK21" s="22">
        <v>2100.4800000000005</v>
      </c>
      <c r="AL21" s="22">
        <v>1661.8200000000004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850.20999999999992</v>
      </c>
      <c r="AS21" s="22">
        <v>1446.7900000000002</v>
      </c>
      <c r="AT21" s="22">
        <v>1588.7900000000002</v>
      </c>
      <c r="AU21" s="22">
        <v>3239.7200000000012</v>
      </c>
      <c r="AV21" s="22">
        <v>3309.8500000000004</v>
      </c>
      <c r="AW21" s="22">
        <v>3434.55</v>
      </c>
      <c r="AX21" s="22">
        <v>3048.2299999999996</v>
      </c>
      <c r="AY21" s="22"/>
    </row>
    <row r="22" spans="1:51" x14ac:dyDescent="0.2">
      <c r="A22" s="19" t="s">
        <v>8</v>
      </c>
      <c r="B22" s="20" t="s">
        <v>36</v>
      </c>
      <c r="C22" s="19" t="s">
        <v>38</v>
      </c>
      <c r="D22" s="22">
        <v>6780.16</v>
      </c>
      <c r="E22" s="22">
        <v>5669.27</v>
      </c>
      <c r="F22" s="22">
        <v>0</v>
      </c>
      <c r="G22" s="22">
        <v>0</v>
      </c>
      <c r="H22" s="22">
        <v>0</v>
      </c>
      <c r="I22" s="22">
        <v>18131.91</v>
      </c>
      <c r="J22" s="22">
        <v>2483.6099999999997</v>
      </c>
      <c r="K22" s="22">
        <v>2134.83</v>
      </c>
      <c r="L22" s="22">
        <v>2623.92</v>
      </c>
      <c r="M22" s="22">
        <v>5612.31</v>
      </c>
      <c r="N22" s="22">
        <v>33235.72</v>
      </c>
      <c r="O22" s="22">
        <v>19866.03</v>
      </c>
      <c r="P22" s="22">
        <v>4681.87</v>
      </c>
      <c r="Q22" s="22">
        <v>11940.97</v>
      </c>
      <c r="R22" s="22">
        <v>5627.5199999999995</v>
      </c>
      <c r="S22" s="22">
        <v>18748.010000000002</v>
      </c>
      <c r="T22" s="22">
        <v>21141.879999999997</v>
      </c>
      <c r="U22" s="22">
        <v>15838.37</v>
      </c>
      <c r="V22" s="22">
        <v>27084.799999999999</v>
      </c>
      <c r="W22" s="22">
        <v>100584.98999999999</v>
      </c>
      <c r="X22" s="22">
        <v>83005.88</v>
      </c>
      <c r="Y22" s="22">
        <v>386888.44</v>
      </c>
      <c r="Z22" s="22">
        <v>102759.47</v>
      </c>
      <c r="AA22" s="22">
        <v>31154.219999999998</v>
      </c>
      <c r="AB22" s="22">
        <v>47527.83</v>
      </c>
      <c r="AC22" s="22">
        <v>22175.439999999999</v>
      </c>
      <c r="AD22" s="22">
        <v>14324.31</v>
      </c>
      <c r="AE22" s="22">
        <v>19983.649999999998</v>
      </c>
      <c r="AF22" s="22">
        <v>28568.940000000002</v>
      </c>
      <c r="AG22" s="22">
        <v>35608.6</v>
      </c>
      <c r="AH22" s="22">
        <v>47101.8</v>
      </c>
      <c r="AI22" s="22">
        <v>10462.75</v>
      </c>
      <c r="AJ22" s="22">
        <v>60768.670000000006</v>
      </c>
      <c r="AK22" s="22">
        <v>26319.31</v>
      </c>
      <c r="AL22" s="22">
        <v>15799.79</v>
      </c>
      <c r="AM22" s="22">
        <v>28460.690000000002</v>
      </c>
      <c r="AN22" s="22">
        <v>27589.329999999998</v>
      </c>
      <c r="AO22" s="22">
        <v>28093.739999999994</v>
      </c>
      <c r="AP22" s="22">
        <v>20127.210000000003</v>
      </c>
      <c r="AQ22" s="22">
        <v>8829.1899999999987</v>
      </c>
      <c r="AR22" s="22">
        <v>8673.77</v>
      </c>
      <c r="AS22" s="22">
        <v>74607.240000000005</v>
      </c>
      <c r="AT22" s="22">
        <v>11575.380000000001</v>
      </c>
      <c r="AU22" s="22">
        <v>44905.06</v>
      </c>
      <c r="AV22" s="22">
        <v>41843.929999999986</v>
      </c>
      <c r="AW22" s="22">
        <v>54808.399999999994</v>
      </c>
      <c r="AX22" s="22">
        <v>27725.230000000003</v>
      </c>
      <c r="AY22" s="22"/>
    </row>
    <row r="23" spans="1:51" x14ac:dyDescent="0.2">
      <c r="A23" s="19" t="s">
        <v>17</v>
      </c>
      <c r="B23" s="20" t="s">
        <v>40</v>
      </c>
      <c r="C23" s="19" t="s">
        <v>38</v>
      </c>
      <c r="D23" s="22">
        <v>0</v>
      </c>
      <c r="E23" s="22">
        <v>4244.96</v>
      </c>
      <c r="F23" s="22">
        <v>0</v>
      </c>
      <c r="G23" s="22">
        <v>283.68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/>
      <c r="Y23" s="22"/>
      <c r="Z23" s="22"/>
      <c r="AA23" s="22"/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/>
      <c r="AN23" s="22"/>
      <c r="AO23" s="22"/>
      <c r="AP23" s="22"/>
      <c r="AQ23" s="22"/>
      <c r="AR23" s="22"/>
      <c r="AS23" s="22">
        <v>0</v>
      </c>
      <c r="AT23" s="22">
        <v>102.04</v>
      </c>
      <c r="AU23" s="22">
        <v>109.86</v>
      </c>
      <c r="AV23" s="22">
        <v>87.89</v>
      </c>
      <c r="AW23" s="22">
        <v>63.79</v>
      </c>
      <c r="AX23" s="22">
        <v>43.95</v>
      </c>
      <c r="AY23" s="22"/>
    </row>
    <row r="24" spans="1:51" x14ac:dyDescent="0.2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6" spans="1:51" x14ac:dyDescent="0.2">
      <c r="C26" s="55"/>
    </row>
    <row r="27" spans="1:51" x14ac:dyDescent="0.2">
      <c r="C27" s="55"/>
    </row>
    <row r="28" spans="1:51" x14ac:dyDescent="0.2">
      <c r="C28" s="55"/>
    </row>
    <row r="29" spans="1:51" x14ac:dyDescent="0.2">
      <c r="C29" s="55"/>
    </row>
    <row r="30" spans="1:51" x14ac:dyDescent="0.2">
      <c r="C30" s="55"/>
    </row>
  </sheetData>
  <mergeCells count="2">
    <mergeCell ref="A2:C2"/>
    <mergeCell ref="A1:C1"/>
  </mergeCells>
  <conditionalFormatting sqref="P21:AL21 AM22">
    <cfRule type="duplicateValues" dxfId="4" priority="3"/>
  </conditionalFormatting>
  <conditionalFormatting sqref="AR21:AY21 AN21:AP21">
    <cfRule type="duplicateValues" dxfId="3" priority="10"/>
  </conditionalFormatting>
  <conditionalFormatting sqref="AQ21">
    <cfRule type="duplicateValues" dxfId="2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C27"/>
  <sheetViews>
    <sheetView topLeftCell="A7" workbookViewId="0">
      <pane xSplit="3" topLeftCell="U1" activePane="topRight" state="frozen"/>
      <selection pane="topRight" activeCell="U1" sqref="U1"/>
    </sheetView>
  </sheetViews>
  <sheetFormatPr baseColWidth="10" defaultColWidth="12.7109375" defaultRowHeight="14.25" x14ac:dyDescent="0.2"/>
  <cols>
    <col min="1" max="1" width="3.7109375" style="65" customWidth="1"/>
    <col min="2" max="2" width="31.140625" style="65" customWidth="1"/>
    <col min="3" max="3" width="17.5703125" style="65" customWidth="1"/>
    <col min="4" max="16384" width="12.7109375" style="65"/>
  </cols>
  <sheetData>
    <row r="1" spans="1:29" ht="16.5" x14ac:dyDescent="0.2">
      <c r="A1" s="82" t="s">
        <v>61</v>
      </c>
      <c r="B1" s="82"/>
      <c r="C1" s="13"/>
      <c r="D1" s="14"/>
    </row>
    <row r="2" spans="1:29" x14ac:dyDescent="0.2">
      <c r="A2" s="81" t="s">
        <v>95</v>
      </c>
      <c r="B2" s="81"/>
      <c r="C2" s="81"/>
      <c r="D2" s="14"/>
    </row>
    <row r="3" spans="1:29" x14ac:dyDescent="0.2">
      <c r="A3" s="13"/>
      <c r="B3" s="14"/>
      <c r="C3" s="13"/>
      <c r="D3" s="14"/>
    </row>
    <row r="4" spans="1:29" x14ac:dyDescent="0.2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</row>
    <row r="5" spans="1:29" x14ac:dyDescent="0.2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/>
    </row>
    <row r="6" spans="1:29" ht="3" customHeight="1" x14ac:dyDescent="0.2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29" x14ac:dyDescent="0.2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</row>
    <row r="8" spans="1:29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/>
    </row>
    <row r="9" spans="1:29" x14ac:dyDescent="0.2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/>
    </row>
    <row r="10" spans="1:29" x14ac:dyDescent="0.2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/>
    </row>
    <row r="11" spans="1:29" x14ac:dyDescent="0.2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/>
    </row>
    <row r="12" spans="1:29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/>
    </row>
    <row r="13" spans="1:29" x14ac:dyDescent="0.2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C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0</v>
      </c>
    </row>
    <row r="14" spans="1:29" ht="3" customHeight="1" x14ac:dyDescent="0.2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29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</row>
    <row r="16" spans="1:29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/>
    </row>
    <row r="17" spans="1:29" x14ac:dyDescent="0.2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/>
    </row>
    <row r="18" spans="1:29" ht="3" customHeight="1" x14ac:dyDescent="0.2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29" x14ac:dyDescent="0.2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</row>
    <row r="20" spans="1:29" x14ac:dyDescent="0.2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C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0</v>
      </c>
    </row>
    <row r="21" spans="1:29" x14ac:dyDescent="0.2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/>
    </row>
    <row r="22" spans="1:29" x14ac:dyDescent="0.2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/>
    </row>
    <row r="23" spans="1:29" x14ac:dyDescent="0.2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/>
    </row>
    <row r="24" spans="1:29" x14ac:dyDescent="0.2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/>
    </row>
    <row r="25" spans="1:29" x14ac:dyDescent="0.2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</row>
    <row r="26" spans="1:29" ht="3" customHeight="1" x14ac:dyDescent="0.2">
      <c r="C26" s="76"/>
      <c r="P26" s="65">
        <v>67176.820000000007</v>
      </c>
      <c r="R26" s="65">
        <v>124226.109</v>
      </c>
      <c r="S26" s="65">
        <v>27277.066440000432</v>
      </c>
    </row>
    <row r="27" spans="1:29" ht="24.75" customHeight="1" x14ac:dyDescent="0.2">
      <c r="A27" s="87" t="s">
        <v>108</v>
      </c>
      <c r="B27" s="87"/>
      <c r="C27" s="87"/>
    </row>
  </sheetData>
  <mergeCells count="3">
    <mergeCell ref="A1:B1"/>
    <mergeCell ref="A2:C2"/>
    <mergeCell ref="A27:C27"/>
  </mergeCells>
  <conditionalFormatting sqref="D21:Q21">
    <cfRule type="duplicateValues" dxfId="1" priority="2"/>
  </conditionalFormatting>
  <conditionalFormatting sqref="R21:AC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Ray Carlos Vega Lugo</cp:lastModifiedBy>
  <dcterms:created xsi:type="dcterms:W3CDTF">2016-10-10T20:22:25Z</dcterms:created>
  <dcterms:modified xsi:type="dcterms:W3CDTF">2021-02-05T20:20:04Z</dcterms:modified>
</cp:coreProperties>
</file>