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rvega\Documents\OSITRAN\BOLETIN\NOVIEMBRE\LINKEADOS\"/>
    </mc:Choice>
  </mc:AlternateContent>
  <xr:revisionPtr revIDLastSave="0" documentId="13_ncr:1_{54859ED2-1B32-4B58-871F-C2D5462C0011}" xr6:coauthVersionLast="45" xr6:coauthVersionMax="45" xr10:uidLastSave="{00000000-0000-0000-0000-000000000000}"/>
  <bookViews>
    <workbookView xWindow="-120" yWindow="-120" windowWidth="20730" windowHeight="11160"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M38" i="2" s="1"/>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P38" i="2" l="1"/>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23" i="6"/>
  <c r="DC19" i="6"/>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<sst xmlns="http://schemas.openxmlformats.org/spreadsheetml/2006/main" count="1451" uniqueCount="150">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</sst>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s>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52">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cellStyleXfs>
  <cellXfs count="106">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52">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51" builtinId="8"/>
    <cellStyle name="Incorrecto" xfId="8" builtinId="27" customBuiltin="1"/>
    <cellStyle name="Millares" xfId="1" builtinId="3"/>
    <cellStyle name="Millares 2" xfId="46" xr:uid="{00000000-0005-0000-0000-000022000000}"/>
    <cellStyle name="Millares 2 2" xfId="47" xr:uid="{00000000-0005-0000-0000-000023000000}"/>
    <cellStyle name="Millares 6" xfId="49" xr:uid="{00000000-0005-0000-0000-000024000000}"/>
    <cellStyle name="Millares 8" xfId="50" xr:uid="{00000000-0005-0000-0000-000025000000}"/>
    <cellStyle name="Neutral" xfId="9" builtinId="28" customBuiltin="1"/>
    <cellStyle name="Normal" xfId="0" builtinId="0"/>
    <cellStyle name="Normal 2" xfId="44" xr:uid="{00000000-0005-0000-0000-000028000000}"/>
    <cellStyle name="Normal 2 2" xfId="45" xr:uid="{00000000-0005-0000-0000-000029000000}"/>
    <cellStyle name="Normal 3" xfId="48" xr:uid="{00000000-0005-0000-0000-00002A000000}"/>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89" t="s">
        <v>108</v>
      </c>
      <c r="D6" s="90"/>
    </row>
    <row r="7" spans="3:4" s="81" customFormat="1" ht="12" x14ac:dyDescent="0.2">
      <c r="C7" s="91"/>
      <c r="D7" s="91"/>
    </row>
    <row r="8" spans="3:4" s="82" customFormat="1" ht="24.75" customHeight="1" thickBot="1" x14ac:dyDescent="0.3">
      <c r="C8" s="92"/>
      <c r="D8" s="92"/>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C36"/>
  <sheetViews>
    <sheetView showGridLines="0" zoomScaleNormal="100" workbookViewId="0">
      <pane xSplit="2" ySplit="3" topLeftCell="CS16" activePane="bottomRight" state="frozen"/>
      <selection pane="topRight" activeCell="C1" sqref="C1"/>
      <selection pane="bottomLeft" activeCell="A4" sqref="A4"/>
      <selection pane="bottomRight" activeCell="CW24" sqref="CW24"/>
    </sheetView>
  </sheetViews>
  <sheetFormatPr baseColWidth="10"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6384" width="11.42578125" style="3"/>
  </cols>
  <sheetData>
    <row r="1" spans="1:107" ht="15" x14ac:dyDescent="0.25">
      <c r="A1" s="98" t="s">
        <v>106</v>
      </c>
      <c r="B1" s="98"/>
    </row>
    <row r="2" spans="1:107" ht="30" customHeight="1" x14ac:dyDescent="0.2">
      <c r="A2" s="99" t="s">
        <v>118</v>
      </c>
      <c r="B2" s="99"/>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07" ht="15" customHeight="1" x14ac:dyDescent="0.2">
      <c r="A3" s="100" t="s">
        <v>119</v>
      </c>
      <c r="B3" s="100"/>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07"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07"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07" ht="15" x14ac:dyDescent="0.25">
      <c r="B6" s="96" t="s">
        <v>92</v>
      </c>
      <c r="C6" s="96" t="s">
        <v>21</v>
      </c>
      <c r="D6" s="95">
        <v>2013</v>
      </c>
      <c r="E6" s="95"/>
      <c r="F6" s="95"/>
      <c r="G6" s="95"/>
      <c r="H6" s="95"/>
      <c r="I6" s="95"/>
      <c r="J6" s="95"/>
      <c r="K6" s="95"/>
      <c r="L6" s="95"/>
      <c r="M6" s="95"/>
      <c r="N6" s="95"/>
      <c r="O6" s="95"/>
      <c r="P6" s="93" t="s">
        <v>6</v>
      </c>
      <c r="Q6" s="95">
        <v>2014</v>
      </c>
      <c r="R6" s="95"/>
      <c r="S6" s="95"/>
      <c r="T6" s="95"/>
      <c r="U6" s="95"/>
      <c r="V6" s="95"/>
      <c r="W6" s="95"/>
      <c r="X6" s="95"/>
      <c r="Y6" s="95"/>
      <c r="Z6" s="95"/>
      <c r="AA6" s="95"/>
      <c r="AB6" s="95"/>
      <c r="AC6" s="93" t="s">
        <v>7</v>
      </c>
      <c r="AD6" s="95">
        <v>2015</v>
      </c>
      <c r="AE6" s="95"/>
      <c r="AF6" s="95"/>
      <c r="AG6" s="95"/>
      <c r="AH6" s="95"/>
      <c r="AI6" s="95"/>
      <c r="AJ6" s="95"/>
      <c r="AK6" s="95"/>
      <c r="AL6" s="95"/>
      <c r="AM6" s="95"/>
      <c r="AN6" s="95"/>
      <c r="AO6" s="95"/>
      <c r="AP6" s="93" t="s">
        <v>15</v>
      </c>
      <c r="AQ6" s="95">
        <v>2016</v>
      </c>
      <c r="AR6" s="95"/>
      <c r="AS6" s="95"/>
      <c r="AT6" s="95"/>
      <c r="AU6" s="95"/>
      <c r="AV6" s="95"/>
      <c r="AW6" s="95"/>
      <c r="AX6" s="95"/>
      <c r="AY6" s="95"/>
      <c r="AZ6" s="95"/>
      <c r="BA6" s="95"/>
      <c r="BB6" s="95"/>
      <c r="BC6" s="93" t="s">
        <v>9</v>
      </c>
      <c r="BD6" s="95">
        <v>2017</v>
      </c>
      <c r="BE6" s="95"/>
      <c r="BF6" s="95"/>
      <c r="BG6" s="95"/>
      <c r="BH6" s="95"/>
      <c r="BI6" s="95"/>
      <c r="BJ6" s="95"/>
      <c r="BK6" s="95"/>
      <c r="BL6" s="95"/>
      <c r="BM6" s="95"/>
      <c r="BN6" s="95"/>
      <c r="BO6" s="95"/>
      <c r="BP6" s="93" t="s">
        <v>116</v>
      </c>
      <c r="BQ6" s="95">
        <v>2018</v>
      </c>
      <c r="BR6" s="95"/>
      <c r="BS6" s="95"/>
      <c r="BT6" s="95"/>
      <c r="BU6" s="95"/>
      <c r="BV6" s="95"/>
      <c r="BW6" s="95"/>
      <c r="BX6" s="95"/>
      <c r="BY6" s="95"/>
      <c r="BZ6" s="95"/>
      <c r="CA6" s="95"/>
      <c r="CB6" s="95"/>
      <c r="CC6" s="93" t="s">
        <v>120</v>
      </c>
      <c r="CD6" s="95">
        <v>2019</v>
      </c>
      <c r="CE6" s="95"/>
      <c r="CF6" s="95"/>
      <c r="CG6" s="95"/>
      <c r="CH6" s="95"/>
      <c r="CI6" s="95"/>
      <c r="CJ6" s="95"/>
      <c r="CK6" s="95"/>
      <c r="CL6" s="95"/>
      <c r="CM6" s="95"/>
      <c r="CN6" s="95"/>
      <c r="CO6" s="95"/>
      <c r="CP6" s="93" t="s">
        <v>143</v>
      </c>
      <c r="CQ6" s="95">
        <v>2020</v>
      </c>
      <c r="CR6" s="95"/>
      <c r="CS6" s="95"/>
      <c r="CT6" s="95"/>
      <c r="CU6" s="95"/>
      <c r="CV6" s="95"/>
      <c r="CW6" s="95"/>
      <c r="CX6" s="95"/>
      <c r="CY6" s="95"/>
      <c r="CZ6" s="95"/>
      <c r="DA6" s="95"/>
      <c r="DB6" s="95"/>
      <c r="DC6" s="93" t="s">
        <v>147</v>
      </c>
    </row>
    <row r="7" spans="1:107" ht="18.75" customHeight="1" x14ac:dyDescent="0.2">
      <c r="B7" s="97"/>
      <c r="C7" s="97"/>
      <c r="D7" s="11" t="s">
        <v>121</v>
      </c>
      <c r="E7" s="11" t="s">
        <v>122</v>
      </c>
      <c r="F7" s="11" t="s">
        <v>123</v>
      </c>
      <c r="G7" s="11" t="s">
        <v>124</v>
      </c>
      <c r="H7" s="11" t="s">
        <v>125</v>
      </c>
      <c r="I7" s="11" t="s">
        <v>126</v>
      </c>
      <c r="J7" s="11" t="s">
        <v>127</v>
      </c>
      <c r="K7" s="11" t="s">
        <v>128</v>
      </c>
      <c r="L7" s="11" t="s">
        <v>129</v>
      </c>
      <c r="M7" s="11" t="s">
        <v>130</v>
      </c>
      <c r="N7" s="11" t="s">
        <v>131</v>
      </c>
      <c r="O7" s="11" t="s">
        <v>132</v>
      </c>
      <c r="P7" s="94"/>
      <c r="Q7" s="11" t="s">
        <v>121</v>
      </c>
      <c r="R7" s="11" t="s">
        <v>122</v>
      </c>
      <c r="S7" s="11" t="s">
        <v>123</v>
      </c>
      <c r="T7" s="11" t="s">
        <v>124</v>
      </c>
      <c r="U7" s="11" t="s">
        <v>125</v>
      </c>
      <c r="V7" s="11" t="s">
        <v>126</v>
      </c>
      <c r="W7" s="11" t="s">
        <v>127</v>
      </c>
      <c r="X7" s="11" t="s">
        <v>128</v>
      </c>
      <c r="Y7" s="11" t="s">
        <v>129</v>
      </c>
      <c r="Z7" s="11" t="s">
        <v>130</v>
      </c>
      <c r="AA7" s="11" t="s">
        <v>131</v>
      </c>
      <c r="AB7" s="11" t="s">
        <v>132</v>
      </c>
      <c r="AC7" s="94"/>
      <c r="AD7" s="11" t="s">
        <v>121</v>
      </c>
      <c r="AE7" s="11" t="s">
        <v>122</v>
      </c>
      <c r="AF7" s="11" t="s">
        <v>123</v>
      </c>
      <c r="AG7" s="11" t="s">
        <v>124</v>
      </c>
      <c r="AH7" s="11" t="s">
        <v>125</v>
      </c>
      <c r="AI7" s="11" t="s">
        <v>126</v>
      </c>
      <c r="AJ7" s="11" t="s">
        <v>127</v>
      </c>
      <c r="AK7" s="11" t="s">
        <v>128</v>
      </c>
      <c r="AL7" s="11" t="s">
        <v>129</v>
      </c>
      <c r="AM7" s="11" t="s">
        <v>130</v>
      </c>
      <c r="AN7" s="11" t="s">
        <v>131</v>
      </c>
      <c r="AO7" s="11" t="s">
        <v>132</v>
      </c>
      <c r="AP7" s="94"/>
      <c r="AQ7" s="11" t="s">
        <v>121</v>
      </c>
      <c r="AR7" s="11" t="s">
        <v>122</v>
      </c>
      <c r="AS7" s="11" t="s">
        <v>123</v>
      </c>
      <c r="AT7" s="11" t="s">
        <v>124</v>
      </c>
      <c r="AU7" s="11" t="s">
        <v>125</v>
      </c>
      <c r="AV7" s="11" t="s">
        <v>126</v>
      </c>
      <c r="AW7" s="11" t="s">
        <v>127</v>
      </c>
      <c r="AX7" s="11" t="s">
        <v>128</v>
      </c>
      <c r="AY7" s="11" t="s">
        <v>129</v>
      </c>
      <c r="AZ7" s="11" t="s">
        <v>130</v>
      </c>
      <c r="BA7" s="11" t="s">
        <v>131</v>
      </c>
      <c r="BB7" s="11" t="s">
        <v>132</v>
      </c>
      <c r="BC7" s="94"/>
      <c r="BD7" s="11" t="s">
        <v>121</v>
      </c>
      <c r="BE7" s="11" t="s">
        <v>122</v>
      </c>
      <c r="BF7" s="11" t="s">
        <v>123</v>
      </c>
      <c r="BG7" s="11" t="s">
        <v>124</v>
      </c>
      <c r="BH7" s="11" t="s">
        <v>125</v>
      </c>
      <c r="BI7" s="11" t="s">
        <v>126</v>
      </c>
      <c r="BJ7" s="11" t="s">
        <v>127</v>
      </c>
      <c r="BK7" s="11" t="s">
        <v>128</v>
      </c>
      <c r="BL7" s="11" t="s">
        <v>129</v>
      </c>
      <c r="BM7" s="11" t="s">
        <v>130</v>
      </c>
      <c r="BN7" s="11" t="s">
        <v>131</v>
      </c>
      <c r="BO7" s="11" t="s">
        <v>132</v>
      </c>
      <c r="BP7" s="94"/>
      <c r="BQ7" s="11" t="s">
        <v>121</v>
      </c>
      <c r="BR7" s="11" t="s">
        <v>122</v>
      </c>
      <c r="BS7" s="11" t="s">
        <v>123</v>
      </c>
      <c r="BT7" s="11" t="s">
        <v>124</v>
      </c>
      <c r="BU7" s="11" t="s">
        <v>125</v>
      </c>
      <c r="BV7" s="11" t="s">
        <v>126</v>
      </c>
      <c r="BW7" s="11" t="s">
        <v>127</v>
      </c>
      <c r="BX7" s="11" t="s">
        <v>128</v>
      </c>
      <c r="BY7" s="11" t="s">
        <v>129</v>
      </c>
      <c r="BZ7" s="11" t="s">
        <v>130</v>
      </c>
      <c r="CA7" s="11" t="s">
        <v>131</v>
      </c>
      <c r="CB7" s="11" t="s">
        <v>132</v>
      </c>
      <c r="CC7" s="94"/>
      <c r="CD7" s="11" t="s">
        <v>121</v>
      </c>
      <c r="CE7" s="11" t="s">
        <v>122</v>
      </c>
      <c r="CF7" s="11" t="s">
        <v>123</v>
      </c>
      <c r="CG7" s="11" t="s">
        <v>124</v>
      </c>
      <c r="CH7" s="11" t="s">
        <v>125</v>
      </c>
      <c r="CI7" s="11" t="s">
        <v>126</v>
      </c>
      <c r="CJ7" s="11" t="s">
        <v>127</v>
      </c>
      <c r="CK7" s="11" t="s">
        <v>128</v>
      </c>
      <c r="CL7" s="11" t="s">
        <v>129</v>
      </c>
      <c r="CM7" s="11" t="s">
        <v>130</v>
      </c>
      <c r="CN7" s="11" t="s">
        <v>131</v>
      </c>
      <c r="CO7" s="11" t="s">
        <v>132</v>
      </c>
      <c r="CP7" s="94"/>
      <c r="CQ7" s="88" t="s">
        <v>121</v>
      </c>
      <c r="CR7" s="88" t="s">
        <v>122</v>
      </c>
      <c r="CS7" s="88" t="s">
        <v>123</v>
      </c>
      <c r="CT7" s="88" t="s">
        <v>124</v>
      </c>
      <c r="CU7" s="88" t="s">
        <v>125</v>
      </c>
      <c r="CV7" s="88" t="s">
        <v>126</v>
      </c>
      <c r="CW7" s="88" t="s">
        <v>127</v>
      </c>
      <c r="CX7" s="88" t="s">
        <v>128</v>
      </c>
      <c r="CY7" s="88" t="s">
        <v>129</v>
      </c>
      <c r="CZ7" s="88" t="s">
        <v>130</v>
      </c>
      <c r="DA7" s="88" t="s">
        <v>131</v>
      </c>
      <c r="DB7" s="88" t="s">
        <v>132</v>
      </c>
      <c r="DC7" s="94"/>
    </row>
    <row r="8" spans="1:107"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c r="DC8" s="14">
        <f>+SUM(CQ8:DB8)</f>
        <v>2127449.5</v>
      </c>
    </row>
    <row r="9" spans="1:107"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c r="DC9" s="14">
        <f t="shared" ref="DC9:DC14" si="7">+SUM(CQ9:DB9)</f>
        <v>302307032.00999999</v>
      </c>
    </row>
    <row r="10" spans="1:107"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c r="DC10" s="14">
        <f t="shared" si="7"/>
        <v>0</v>
      </c>
    </row>
    <row r="11" spans="1:107"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c r="DC11" s="14">
        <f t="shared" si="7"/>
        <v>0</v>
      </c>
    </row>
    <row r="12" spans="1:107"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c r="DC12" s="14">
        <f t="shared" si="7"/>
        <v>4555452.6500000004</v>
      </c>
    </row>
    <row r="13" spans="1:107"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c r="DC13" s="14">
        <f t="shared" si="7"/>
        <v>5143227</v>
      </c>
    </row>
    <row r="14" spans="1:107"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c r="DC14" s="14">
        <f t="shared" si="7"/>
        <v>9698679.6500000022</v>
      </c>
    </row>
    <row r="15" spans="1:107"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row>
    <row r="16" spans="1:107"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row>
    <row r="17" spans="2:107" ht="15" x14ac:dyDescent="0.25">
      <c r="B17" s="96" t="s">
        <v>92</v>
      </c>
      <c r="C17" s="96" t="s">
        <v>21</v>
      </c>
      <c r="D17" s="95">
        <v>2013</v>
      </c>
      <c r="E17" s="95"/>
      <c r="F17" s="95"/>
      <c r="G17" s="95"/>
      <c r="H17" s="95"/>
      <c r="I17" s="95"/>
      <c r="J17" s="95"/>
      <c r="K17" s="95"/>
      <c r="L17" s="95"/>
      <c r="M17" s="95"/>
      <c r="N17" s="95"/>
      <c r="O17" s="95"/>
      <c r="P17" s="93" t="s">
        <v>6</v>
      </c>
      <c r="Q17" s="95">
        <v>2014</v>
      </c>
      <c r="R17" s="95"/>
      <c r="S17" s="95"/>
      <c r="T17" s="95"/>
      <c r="U17" s="95"/>
      <c r="V17" s="95"/>
      <c r="W17" s="95"/>
      <c r="X17" s="95"/>
      <c r="Y17" s="95"/>
      <c r="Z17" s="95"/>
      <c r="AA17" s="95"/>
      <c r="AB17" s="95"/>
      <c r="AC17" s="93" t="s">
        <v>7</v>
      </c>
      <c r="AD17" s="95">
        <v>2015</v>
      </c>
      <c r="AE17" s="95"/>
      <c r="AF17" s="95"/>
      <c r="AG17" s="95"/>
      <c r="AH17" s="95"/>
      <c r="AI17" s="95"/>
      <c r="AJ17" s="95"/>
      <c r="AK17" s="95"/>
      <c r="AL17" s="95"/>
      <c r="AM17" s="95"/>
      <c r="AN17" s="95"/>
      <c r="AO17" s="95"/>
      <c r="AP17" s="93" t="s">
        <v>15</v>
      </c>
      <c r="AQ17" s="95">
        <v>2016</v>
      </c>
      <c r="AR17" s="95"/>
      <c r="AS17" s="95"/>
      <c r="AT17" s="95"/>
      <c r="AU17" s="95"/>
      <c r="AV17" s="95"/>
      <c r="AW17" s="95"/>
      <c r="AX17" s="95"/>
      <c r="AY17" s="95"/>
      <c r="AZ17" s="95"/>
      <c r="BA17" s="95"/>
      <c r="BB17" s="95"/>
      <c r="BC17" s="93" t="s">
        <v>9</v>
      </c>
      <c r="BD17" s="95">
        <v>2017</v>
      </c>
      <c r="BE17" s="95"/>
      <c r="BF17" s="95"/>
      <c r="BG17" s="95"/>
      <c r="BH17" s="95"/>
      <c r="BI17" s="95"/>
      <c r="BJ17" s="95"/>
      <c r="BK17" s="95"/>
      <c r="BL17" s="95"/>
      <c r="BM17" s="95"/>
      <c r="BN17" s="95"/>
      <c r="BO17" s="95"/>
      <c r="BP17" s="93" t="s">
        <v>116</v>
      </c>
      <c r="BQ17" s="95">
        <v>2018</v>
      </c>
      <c r="BR17" s="95"/>
      <c r="BS17" s="95"/>
      <c r="BT17" s="95"/>
      <c r="BU17" s="95"/>
      <c r="BV17" s="95"/>
      <c r="BW17" s="95"/>
      <c r="BX17" s="95"/>
      <c r="BY17" s="95"/>
      <c r="BZ17" s="95"/>
      <c r="CA17" s="95"/>
      <c r="CB17" s="95"/>
      <c r="CC17" s="93" t="s">
        <v>120</v>
      </c>
      <c r="CD17" s="95">
        <v>2019</v>
      </c>
      <c r="CE17" s="95"/>
      <c r="CF17" s="95"/>
      <c r="CG17" s="95"/>
      <c r="CH17" s="95"/>
      <c r="CI17" s="95"/>
      <c r="CJ17" s="95"/>
      <c r="CK17" s="95"/>
      <c r="CL17" s="95"/>
      <c r="CM17" s="95"/>
      <c r="CN17" s="95"/>
      <c r="CO17" s="95"/>
      <c r="CP17" s="93" t="s">
        <v>143</v>
      </c>
      <c r="CQ17" s="95">
        <v>2020</v>
      </c>
      <c r="CR17" s="95"/>
      <c r="CS17" s="95"/>
      <c r="CT17" s="95"/>
      <c r="CU17" s="95"/>
      <c r="CV17" s="95"/>
      <c r="CW17" s="95"/>
      <c r="CX17" s="95"/>
      <c r="CY17" s="95"/>
      <c r="CZ17" s="95"/>
      <c r="DA17" s="95"/>
      <c r="DB17" s="95"/>
      <c r="DC17" s="93" t="s">
        <v>147</v>
      </c>
    </row>
    <row r="18" spans="2:107" ht="15" x14ac:dyDescent="0.2">
      <c r="B18" s="97"/>
      <c r="C18" s="97"/>
      <c r="D18" s="11" t="s">
        <v>121</v>
      </c>
      <c r="E18" s="11" t="s">
        <v>122</v>
      </c>
      <c r="F18" s="11" t="s">
        <v>123</v>
      </c>
      <c r="G18" s="11" t="s">
        <v>124</v>
      </c>
      <c r="H18" s="11" t="s">
        <v>125</v>
      </c>
      <c r="I18" s="11" t="s">
        <v>126</v>
      </c>
      <c r="J18" s="11" t="s">
        <v>127</v>
      </c>
      <c r="K18" s="11" t="s">
        <v>128</v>
      </c>
      <c r="L18" s="11" t="s">
        <v>129</v>
      </c>
      <c r="M18" s="11" t="s">
        <v>130</v>
      </c>
      <c r="N18" s="11" t="s">
        <v>131</v>
      </c>
      <c r="O18" s="11" t="s">
        <v>132</v>
      </c>
      <c r="P18" s="94"/>
      <c r="Q18" s="11" t="s">
        <v>121</v>
      </c>
      <c r="R18" s="11" t="s">
        <v>122</v>
      </c>
      <c r="S18" s="11" t="s">
        <v>123</v>
      </c>
      <c r="T18" s="11" t="s">
        <v>124</v>
      </c>
      <c r="U18" s="11" t="s">
        <v>125</v>
      </c>
      <c r="V18" s="11" t="s">
        <v>126</v>
      </c>
      <c r="W18" s="11" t="s">
        <v>127</v>
      </c>
      <c r="X18" s="11" t="s">
        <v>128</v>
      </c>
      <c r="Y18" s="11" t="s">
        <v>129</v>
      </c>
      <c r="Z18" s="11" t="s">
        <v>130</v>
      </c>
      <c r="AA18" s="11" t="s">
        <v>131</v>
      </c>
      <c r="AB18" s="11" t="s">
        <v>132</v>
      </c>
      <c r="AC18" s="94"/>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4"/>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4"/>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4"/>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4"/>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4"/>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94"/>
    </row>
    <row r="19" spans="2:107"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c r="DC19" s="14">
        <f t="shared" ref="DC19:DC23" si="8">+SUM(CQ19:DB19)</f>
        <v>22708614.059999999</v>
      </c>
    </row>
    <row r="20" spans="2:107"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9">+SUM(D20:O20)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0">+SUM(Q20:AB20)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1">+SUM(AD20:AO20)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2">+SUM(AQ20:BB20)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3">+SUM(BD20:BO20)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4">+SUM(BQ20:CB20)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5">+SUM(CD20:CO20)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c r="DC20" s="14">
        <f t="shared" si="8"/>
        <v>124109.87000000001</v>
      </c>
    </row>
    <row r="21" spans="2:107"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9"/>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0"/>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1"/>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2"/>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3"/>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4"/>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5"/>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c r="DC21" s="14">
        <f t="shared" si="8"/>
        <v>19065816.259999998</v>
      </c>
    </row>
    <row r="22" spans="2:107"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9"/>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0"/>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1"/>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2"/>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3"/>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4"/>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5"/>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c r="DC22" s="14">
        <f t="shared" si="8"/>
        <v>611088.23</v>
      </c>
    </row>
    <row r="23" spans="2:107" s="20" customFormat="1" ht="15" x14ac:dyDescent="0.25">
      <c r="B23" s="17" t="s">
        <v>8</v>
      </c>
      <c r="C23" s="18" t="s">
        <v>97</v>
      </c>
      <c r="D23" s="19">
        <f t="shared" ref="D23:AV23" si="16">D19+D20+D21+D22</f>
        <v>2325907.4699999997</v>
      </c>
      <c r="E23" s="19">
        <f t="shared" si="16"/>
        <v>2243702.9500000002</v>
      </c>
      <c r="F23" s="19">
        <f t="shared" si="16"/>
        <v>2436230.15</v>
      </c>
      <c r="G23" s="19">
        <f t="shared" si="16"/>
        <v>2511826.7100000004</v>
      </c>
      <c r="H23" s="19">
        <f t="shared" si="16"/>
        <v>2927742.41</v>
      </c>
      <c r="I23" s="19">
        <f t="shared" si="16"/>
        <v>2682522.4699999997</v>
      </c>
      <c r="J23" s="19">
        <f t="shared" si="16"/>
        <v>2894831.0100000002</v>
      </c>
      <c r="K23" s="19">
        <f t="shared" si="16"/>
        <v>2916651.73</v>
      </c>
      <c r="L23" s="19">
        <f t="shared" si="16"/>
        <v>2690452.86</v>
      </c>
      <c r="M23" s="19">
        <f t="shared" si="16"/>
        <v>3018886.0700000003</v>
      </c>
      <c r="N23" s="19">
        <f t="shared" si="16"/>
        <v>3654338.52</v>
      </c>
      <c r="O23" s="19">
        <f t="shared" si="16"/>
        <v>2962881.6700000009</v>
      </c>
      <c r="P23" s="19">
        <f t="shared" si="9"/>
        <v>33265974.020000003</v>
      </c>
      <c r="Q23" s="19">
        <f t="shared" si="16"/>
        <v>2916542.2</v>
      </c>
      <c r="R23" s="19">
        <f t="shared" si="16"/>
        <v>2696197.85</v>
      </c>
      <c r="S23" s="19">
        <f t="shared" si="16"/>
        <v>2282842.85</v>
      </c>
      <c r="T23" s="19">
        <f t="shared" si="16"/>
        <v>2676358.4000000004</v>
      </c>
      <c r="U23" s="19">
        <f t="shared" si="16"/>
        <v>2605896.6100000003</v>
      </c>
      <c r="V23" s="19">
        <f t="shared" si="16"/>
        <v>2527959.0100000002</v>
      </c>
      <c r="W23" s="19">
        <f t="shared" si="16"/>
        <v>2698422.92</v>
      </c>
      <c r="X23" s="19">
        <f t="shared" si="16"/>
        <v>2622607.2399999998</v>
      </c>
      <c r="Y23" s="19">
        <f t="shared" si="16"/>
        <v>2768711.14</v>
      </c>
      <c r="Z23" s="19">
        <f t="shared" si="16"/>
        <v>2749731.8339999998</v>
      </c>
      <c r="AA23" s="19">
        <f t="shared" si="16"/>
        <v>2693426.59</v>
      </c>
      <c r="AB23" s="19">
        <f t="shared" si="16"/>
        <v>2794484.91</v>
      </c>
      <c r="AC23" s="19">
        <f t="shared" si="10"/>
        <v>32033181.553999998</v>
      </c>
      <c r="AD23" s="19">
        <f t="shared" si="16"/>
        <v>3702920.8499999996</v>
      </c>
      <c r="AE23" s="19">
        <f t="shared" si="16"/>
        <v>2884018.91</v>
      </c>
      <c r="AF23" s="19">
        <f t="shared" si="16"/>
        <v>3285067.15</v>
      </c>
      <c r="AG23" s="19">
        <f t="shared" si="16"/>
        <v>3042822.5100000002</v>
      </c>
      <c r="AH23" s="19">
        <f t="shared" si="16"/>
        <v>3283276.3200000003</v>
      </c>
      <c r="AI23" s="19">
        <f t="shared" si="16"/>
        <v>3249532.36</v>
      </c>
      <c r="AJ23" s="19">
        <f t="shared" si="16"/>
        <v>3215548.3299999996</v>
      </c>
      <c r="AK23" s="19">
        <f t="shared" si="16"/>
        <v>3453985.6599999997</v>
      </c>
      <c r="AL23" s="19">
        <f t="shared" si="16"/>
        <v>3388469.97</v>
      </c>
      <c r="AM23" s="19">
        <f t="shared" si="16"/>
        <v>3611970.5399999996</v>
      </c>
      <c r="AN23" s="19">
        <f t="shared" si="16"/>
        <v>3720309.7499999995</v>
      </c>
      <c r="AO23" s="19">
        <f t="shared" si="16"/>
        <v>3654625.4299999997</v>
      </c>
      <c r="AP23" s="19">
        <f t="shared" si="11"/>
        <v>40492547.779999994</v>
      </c>
      <c r="AQ23" s="19">
        <f t="shared" si="16"/>
        <v>3677976.04</v>
      </c>
      <c r="AR23" s="19">
        <f t="shared" si="16"/>
        <v>3478768.27</v>
      </c>
      <c r="AS23" s="19">
        <f t="shared" si="16"/>
        <v>3587672.41</v>
      </c>
      <c r="AT23" s="19">
        <f t="shared" si="16"/>
        <v>3299219.04</v>
      </c>
      <c r="AU23" s="19">
        <f t="shared" si="16"/>
        <v>3545840.95</v>
      </c>
      <c r="AV23" s="19">
        <f t="shared" si="16"/>
        <v>3449266.15</v>
      </c>
      <c r="AW23" s="19">
        <f>AW19+AW20+AW21+AW22</f>
        <v>3602197.12</v>
      </c>
      <c r="AX23" s="19">
        <f>AX19+AX20+AX21+AX22</f>
        <v>3788487.94</v>
      </c>
      <c r="AY23" s="19">
        <f t="shared" ref="AY23:BB23" si="17">AY19+AY20+AY21+AY22</f>
        <v>3728087.2199999993</v>
      </c>
      <c r="AZ23" s="19">
        <f t="shared" si="17"/>
        <v>4021580.7499999995</v>
      </c>
      <c r="BA23" s="19">
        <f t="shared" si="17"/>
        <v>4323354.9799999995</v>
      </c>
      <c r="BB23" s="19">
        <f t="shared" si="17"/>
        <v>4238371.1800000006</v>
      </c>
      <c r="BC23" s="19">
        <f t="shared" si="12"/>
        <v>44740822.049999997</v>
      </c>
      <c r="BD23" s="19">
        <f t="shared" ref="BD23:BH23" si="18">BD19+BD20+BD21+BD22</f>
        <v>3870353.9099999997</v>
      </c>
      <c r="BE23" s="19">
        <f t="shared" si="18"/>
        <v>3478768.27</v>
      </c>
      <c r="BF23" s="19">
        <f t="shared" si="18"/>
        <v>2243702.34</v>
      </c>
      <c r="BG23" s="19">
        <f t="shared" si="18"/>
        <v>3680344.5099999993</v>
      </c>
      <c r="BH23" s="19">
        <f t="shared" si="18"/>
        <v>3776441.3</v>
      </c>
      <c r="BI23" s="19">
        <f t="shared" ref="BI23:BN23" si="19">BI19+BI20+BI21+BI22</f>
        <v>3716095.21</v>
      </c>
      <c r="BJ23" s="19">
        <f t="shared" si="19"/>
        <v>3860243.3800000004</v>
      </c>
      <c r="BK23" s="19">
        <f t="shared" si="19"/>
        <v>3536093.9499999997</v>
      </c>
      <c r="BL23" s="19">
        <f t="shared" si="19"/>
        <v>3364409.07</v>
      </c>
      <c r="BM23" s="19">
        <f t="shared" si="19"/>
        <v>3521770.2800000007</v>
      </c>
      <c r="BN23" s="19">
        <f t="shared" si="19"/>
        <v>3529664.3800000004</v>
      </c>
      <c r="BO23" s="19">
        <v>3791262.48</v>
      </c>
      <c r="BP23" s="19">
        <f t="shared" si="13"/>
        <v>42369149.079999998</v>
      </c>
      <c r="BQ23" s="19">
        <f>+BQ19+BQ20+BQ21+BQ22</f>
        <v>4008942.3899999997</v>
      </c>
      <c r="BR23" s="19">
        <f t="shared" ref="BR23:BT23" si="20">+BR19+BR20+BR21+BR22</f>
        <v>3335795.3</v>
      </c>
      <c r="BS23" s="19">
        <f t="shared" si="20"/>
        <v>3595699.2299999995</v>
      </c>
      <c r="BT23" s="19">
        <f t="shared" si="20"/>
        <v>3457480.6799999997</v>
      </c>
      <c r="BU23" s="19">
        <f t="shared" ref="BU23:BV23" si="21">+BU19+BU20+BU21+BU22</f>
        <v>3701192.4499999997</v>
      </c>
      <c r="BV23" s="19">
        <f t="shared" si="21"/>
        <v>3463069.96</v>
      </c>
      <c r="BW23" s="19">
        <f t="shared" ref="BW23:CB23" si="22">+BW19+BW20+BW21+BW22</f>
        <v>3697513.4299999997</v>
      </c>
      <c r="BX23" s="19">
        <f t="shared" si="22"/>
        <v>3572468.1399999997</v>
      </c>
      <c r="BY23" s="19">
        <f t="shared" si="22"/>
        <v>5512682.9400000004</v>
      </c>
      <c r="BZ23" s="19">
        <f t="shared" si="22"/>
        <v>1547252.9200000002</v>
      </c>
      <c r="CA23" s="19">
        <f t="shared" si="22"/>
        <v>6618609.6799999997</v>
      </c>
      <c r="CB23" s="19">
        <f t="shared" si="22"/>
        <v>3675910.78</v>
      </c>
      <c r="CC23" s="16">
        <f t="shared" si="14"/>
        <v>46186617.899999999</v>
      </c>
      <c r="CD23" s="19">
        <f>+CD19+CD20+CD21+CD22</f>
        <v>4047576.7700000005</v>
      </c>
      <c r="CE23" s="19">
        <f t="shared" ref="CE23:CO23" si="23">+CE19+CE20+CE21+CE22</f>
        <v>3188637.1599999997</v>
      </c>
      <c r="CF23" s="19">
        <f t="shared" si="23"/>
        <v>3295346.96</v>
      </c>
      <c r="CG23" s="19">
        <f t="shared" si="23"/>
        <v>3678016.4</v>
      </c>
      <c r="CH23" s="19">
        <f t="shared" si="23"/>
        <v>3670483.43</v>
      </c>
      <c r="CI23" s="19">
        <f t="shared" si="23"/>
        <v>3636325.12</v>
      </c>
      <c r="CJ23" s="19">
        <f t="shared" si="23"/>
        <v>3527290.96</v>
      </c>
      <c r="CK23" s="19">
        <f t="shared" si="23"/>
        <v>3607689.18</v>
      </c>
      <c r="CL23" s="19">
        <f t="shared" si="23"/>
        <v>3566328.44</v>
      </c>
      <c r="CM23" s="19">
        <f t="shared" si="23"/>
        <v>3853815.9499999997</v>
      </c>
      <c r="CN23" s="19">
        <f t="shared" si="23"/>
        <v>3895310.61</v>
      </c>
      <c r="CO23" s="19">
        <f t="shared" si="23"/>
        <v>3884554.4000000004</v>
      </c>
      <c r="CP23" s="16">
        <f t="shared" si="15"/>
        <v>43851375.380000003</v>
      </c>
      <c r="CQ23" s="19">
        <v>3769579.5</v>
      </c>
      <c r="CR23" s="19">
        <v>4235566.34</v>
      </c>
      <c r="CS23" s="19">
        <v>3363495.0900000003</v>
      </c>
      <c r="CT23" s="19">
        <v>3301012.2399999998</v>
      </c>
      <c r="CU23" s="19">
        <v>2990875.75</v>
      </c>
      <c r="CV23" s="19">
        <v>3507081.47</v>
      </c>
      <c r="CW23" s="19">
        <v>4323712.21</v>
      </c>
      <c r="CX23" s="19">
        <v>4135619.9299999997</v>
      </c>
      <c r="CY23" s="19">
        <v>3824379.61</v>
      </c>
      <c r="CZ23" s="19">
        <v>4416490.37</v>
      </c>
      <c r="DA23" s="19">
        <v>4527497.4800000004</v>
      </c>
      <c r="DB23" s="19"/>
      <c r="DC23" s="14">
        <f t="shared" si="8"/>
        <v>42395309.989999995</v>
      </c>
    </row>
    <row r="24" spans="2:107"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07"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07"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07"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07"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07"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07"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07"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07"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39">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D6:O6"/>
    <mergeCell ref="A1:B1"/>
    <mergeCell ref="A2:B2"/>
    <mergeCell ref="A3:B3"/>
    <mergeCell ref="B6:B7"/>
    <mergeCell ref="C6:C7"/>
    <mergeCell ref="P6:P7"/>
    <mergeCell ref="Q6:AB6"/>
    <mergeCell ref="AC6:AC7"/>
    <mergeCell ref="AD6:AO6"/>
    <mergeCell ref="AP6:AP7"/>
    <mergeCell ref="B17:B18"/>
    <mergeCell ref="C17:C18"/>
    <mergeCell ref="D17:O17"/>
    <mergeCell ref="P17:P18"/>
    <mergeCell ref="Q17:AB17"/>
    <mergeCell ref="CC17:CC18"/>
    <mergeCell ref="CC6:CC7"/>
    <mergeCell ref="AC17:AC18"/>
    <mergeCell ref="AD17:AO17"/>
    <mergeCell ref="AP17:AP18"/>
    <mergeCell ref="AQ17:BB17"/>
    <mergeCell ref="BC17:B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S40"/>
  <sheetViews>
    <sheetView zoomScaleNormal="100" workbookViewId="0">
      <pane xSplit="2" ySplit="3" topLeftCell="CJ31" activePane="bottomRight" state="frozen"/>
      <selection pane="topRight" activeCell="C1" sqref="C1"/>
      <selection pane="bottomLeft" activeCell="A4" sqref="A4"/>
      <selection pane="bottomRight" activeCell="CO40" sqref="CO40"/>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6384" width="11.42578125" style="26"/>
  </cols>
  <sheetData>
    <row r="1" spans="1:97" ht="15" x14ac:dyDescent="0.25">
      <c r="A1" s="98" t="s">
        <v>106</v>
      </c>
      <c r="B1" s="98"/>
    </row>
    <row r="2" spans="1:97" ht="30" customHeight="1" x14ac:dyDescent="0.2">
      <c r="A2" s="99" t="s">
        <v>133</v>
      </c>
      <c r="B2" s="99"/>
    </row>
    <row r="3" spans="1:97" ht="15" customHeight="1" x14ac:dyDescent="0.2">
      <c r="A3" s="100" t="s">
        <v>119</v>
      </c>
      <c r="B3" s="100"/>
    </row>
    <row r="5" spans="1:97"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97" s="3" customFormat="1" ht="15" x14ac:dyDescent="0.25">
      <c r="B6" s="96" t="s">
        <v>92</v>
      </c>
      <c r="C6" s="95">
        <v>2013</v>
      </c>
      <c r="D6" s="95"/>
      <c r="E6" s="95"/>
      <c r="F6" s="93" t="s">
        <v>6</v>
      </c>
      <c r="G6" s="95">
        <v>2014</v>
      </c>
      <c r="H6" s="95"/>
      <c r="I6" s="95"/>
      <c r="J6" s="95"/>
      <c r="K6" s="95"/>
      <c r="L6" s="95"/>
      <c r="M6" s="95"/>
      <c r="N6" s="95"/>
      <c r="O6" s="95"/>
      <c r="P6" s="95"/>
      <c r="Q6" s="95"/>
      <c r="R6" s="95"/>
      <c r="S6" s="93" t="s">
        <v>7</v>
      </c>
      <c r="T6" s="95">
        <v>2015</v>
      </c>
      <c r="U6" s="95"/>
      <c r="V6" s="95"/>
      <c r="W6" s="95"/>
      <c r="X6" s="95"/>
      <c r="Y6" s="95"/>
      <c r="Z6" s="95"/>
      <c r="AA6" s="95"/>
      <c r="AB6" s="95"/>
      <c r="AC6" s="95"/>
      <c r="AD6" s="95"/>
      <c r="AE6" s="95"/>
      <c r="AF6" s="93" t="s">
        <v>15</v>
      </c>
      <c r="AG6" s="95">
        <v>2016</v>
      </c>
      <c r="AH6" s="95"/>
      <c r="AI6" s="95"/>
      <c r="AJ6" s="95"/>
      <c r="AK6" s="95"/>
      <c r="AL6" s="95"/>
      <c r="AM6" s="95"/>
      <c r="AN6" s="95"/>
      <c r="AO6" s="95"/>
      <c r="AP6" s="95"/>
      <c r="AQ6" s="95"/>
      <c r="AR6" s="95"/>
      <c r="AS6" s="93" t="s">
        <v>9</v>
      </c>
      <c r="AT6" s="95">
        <v>2017</v>
      </c>
      <c r="AU6" s="95"/>
      <c r="AV6" s="95"/>
      <c r="AW6" s="95"/>
      <c r="AX6" s="95"/>
      <c r="AY6" s="95"/>
      <c r="AZ6" s="95"/>
      <c r="BA6" s="95"/>
      <c r="BB6" s="95"/>
      <c r="BC6" s="95"/>
      <c r="BD6" s="95"/>
      <c r="BE6" s="95"/>
      <c r="BF6" s="93" t="s">
        <v>116</v>
      </c>
      <c r="BG6" s="95">
        <v>2018</v>
      </c>
      <c r="BH6" s="95"/>
      <c r="BI6" s="95"/>
      <c r="BJ6" s="95"/>
      <c r="BK6" s="95"/>
      <c r="BL6" s="95"/>
      <c r="BM6" s="95"/>
      <c r="BN6" s="95"/>
      <c r="BO6" s="95"/>
      <c r="BP6" s="95"/>
      <c r="BQ6" s="95"/>
      <c r="BR6" s="95"/>
      <c r="BS6" s="93" t="s">
        <v>120</v>
      </c>
      <c r="BT6" s="95">
        <v>2019</v>
      </c>
      <c r="BU6" s="95"/>
      <c r="BV6" s="95"/>
      <c r="BW6" s="95"/>
      <c r="BX6" s="95"/>
      <c r="BY6" s="95"/>
      <c r="BZ6" s="95"/>
      <c r="CA6" s="95"/>
      <c r="CB6" s="95"/>
      <c r="CC6" s="95"/>
      <c r="CD6" s="95"/>
      <c r="CE6" s="95"/>
      <c r="CF6" s="93" t="s">
        <v>143</v>
      </c>
      <c r="CG6" s="95">
        <v>2020</v>
      </c>
      <c r="CH6" s="95"/>
      <c r="CI6" s="95"/>
      <c r="CJ6" s="95"/>
      <c r="CK6" s="95"/>
      <c r="CL6" s="95"/>
      <c r="CM6" s="95"/>
      <c r="CN6" s="95"/>
      <c r="CO6" s="95"/>
      <c r="CP6" s="95"/>
      <c r="CQ6" s="95"/>
      <c r="CR6" s="95"/>
      <c r="CS6" s="93" t="s">
        <v>147</v>
      </c>
    </row>
    <row r="7" spans="1:97" s="3" customFormat="1" ht="22.5" customHeight="1" x14ac:dyDescent="0.2">
      <c r="B7" s="97"/>
      <c r="C7" s="11" t="s">
        <v>130</v>
      </c>
      <c r="D7" s="11" t="s">
        <v>131</v>
      </c>
      <c r="E7" s="11" t="s">
        <v>132</v>
      </c>
      <c r="F7" s="94"/>
      <c r="G7" s="11" t="s">
        <v>121</v>
      </c>
      <c r="H7" s="11" t="s">
        <v>122</v>
      </c>
      <c r="I7" s="11" t="s">
        <v>123</v>
      </c>
      <c r="J7" s="11" t="s">
        <v>124</v>
      </c>
      <c r="K7" s="11" t="s">
        <v>125</v>
      </c>
      <c r="L7" s="11" t="s">
        <v>126</v>
      </c>
      <c r="M7" s="11" t="s">
        <v>127</v>
      </c>
      <c r="N7" s="11" t="s">
        <v>128</v>
      </c>
      <c r="O7" s="11" t="s">
        <v>129</v>
      </c>
      <c r="P7" s="11" t="s">
        <v>130</v>
      </c>
      <c r="Q7" s="11" t="s">
        <v>131</v>
      </c>
      <c r="R7" s="11" t="s">
        <v>132</v>
      </c>
      <c r="S7" s="101"/>
      <c r="T7" s="11" t="s">
        <v>121</v>
      </c>
      <c r="U7" s="11" t="s">
        <v>122</v>
      </c>
      <c r="V7" s="11" t="s">
        <v>123</v>
      </c>
      <c r="W7" s="11" t="s">
        <v>124</v>
      </c>
      <c r="X7" s="11" t="s">
        <v>125</v>
      </c>
      <c r="Y7" s="11" t="s">
        <v>126</v>
      </c>
      <c r="Z7" s="11" t="s">
        <v>127</v>
      </c>
      <c r="AA7" s="11" t="s">
        <v>128</v>
      </c>
      <c r="AB7" s="11" t="s">
        <v>129</v>
      </c>
      <c r="AC7" s="11" t="s">
        <v>130</v>
      </c>
      <c r="AD7" s="11" t="s">
        <v>131</v>
      </c>
      <c r="AE7" s="11" t="s">
        <v>132</v>
      </c>
      <c r="AF7" s="101"/>
      <c r="AG7" s="11" t="s">
        <v>121</v>
      </c>
      <c r="AH7" s="11" t="s">
        <v>122</v>
      </c>
      <c r="AI7" s="11" t="s">
        <v>123</v>
      </c>
      <c r="AJ7" s="11" t="s">
        <v>124</v>
      </c>
      <c r="AK7" s="11" t="s">
        <v>125</v>
      </c>
      <c r="AL7" s="11" t="s">
        <v>126</v>
      </c>
      <c r="AM7" s="11" t="s">
        <v>127</v>
      </c>
      <c r="AN7" s="11" t="s">
        <v>128</v>
      </c>
      <c r="AO7" s="11" t="s">
        <v>129</v>
      </c>
      <c r="AP7" s="11" t="s">
        <v>130</v>
      </c>
      <c r="AQ7" s="11" t="s">
        <v>131</v>
      </c>
      <c r="AR7" s="11" t="s">
        <v>132</v>
      </c>
      <c r="AS7" s="101"/>
      <c r="AT7" s="11" t="s">
        <v>121</v>
      </c>
      <c r="AU7" s="11" t="s">
        <v>122</v>
      </c>
      <c r="AV7" s="11" t="s">
        <v>123</v>
      </c>
      <c r="AW7" s="11" t="s">
        <v>124</v>
      </c>
      <c r="AX7" s="11" t="s">
        <v>125</v>
      </c>
      <c r="AY7" s="11" t="s">
        <v>126</v>
      </c>
      <c r="AZ7" s="11" t="s">
        <v>127</v>
      </c>
      <c r="BA7" s="11" t="s">
        <v>128</v>
      </c>
      <c r="BB7" s="11" t="s">
        <v>129</v>
      </c>
      <c r="BC7" s="11" t="s">
        <v>130</v>
      </c>
      <c r="BD7" s="11" t="s">
        <v>131</v>
      </c>
      <c r="BE7" s="11" t="s">
        <v>132</v>
      </c>
      <c r="BF7" s="101"/>
      <c r="BG7" s="11" t="s">
        <v>121</v>
      </c>
      <c r="BH7" s="11" t="s">
        <v>122</v>
      </c>
      <c r="BI7" s="11" t="s">
        <v>123</v>
      </c>
      <c r="BJ7" s="11" t="s">
        <v>124</v>
      </c>
      <c r="BK7" s="11" t="s">
        <v>125</v>
      </c>
      <c r="BL7" s="11" t="s">
        <v>126</v>
      </c>
      <c r="BM7" s="11" t="s">
        <v>127</v>
      </c>
      <c r="BN7" s="11" t="s">
        <v>128</v>
      </c>
      <c r="BO7" s="11" t="s">
        <v>129</v>
      </c>
      <c r="BP7" s="11" t="s">
        <v>130</v>
      </c>
      <c r="BQ7" s="11" t="s">
        <v>131</v>
      </c>
      <c r="BR7" s="11" t="s">
        <v>132</v>
      </c>
      <c r="BS7" s="94"/>
      <c r="BT7" s="11" t="s">
        <v>121</v>
      </c>
      <c r="BU7" s="11" t="s">
        <v>122</v>
      </c>
      <c r="BV7" s="11" t="s">
        <v>123</v>
      </c>
      <c r="BW7" s="11" t="s">
        <v>124</v>
      </c>
      <c r="BX7" s="11" t="s">
        <v>125</v>
      </c>
      <c r="BY7" s="11" t="s">
        <v>126</v>
      </c>
      <c r="BZ7" s="11" t="s">
        <v>127</v>
      </c>
      <c r="CA7" s="11" t="s">
        <v>128</v>
      </c>
      <c r="CB7" s="11" t="s">
        <v>129</v>
      </c>
      <c r="CC7" s="11" t="s">
        <v>130</v>
      </c>
      <c r="CD7" s="11" t="s">
        <v>131</v>
      </c>
      <c r="CE7" s="11" t="s">
        <v>132</v>
      </c>
      <c r="CF7" s="94"/>
      <c r="CG7" s="88" t="s">
        <v>121</v>
      </c>
      <c r="CH7" s="88" t="s">
        <v>122</v>
      </c>
      <c r="CI7" s="88" t="s">
        <v>123</v>
      </c>
      <c r="CJ7" s="88" t="s">
        <v>124</v>
      </c>
      <c r="CK7" s="88" t="s">
        <v>125</v>
      </c>
      <c r="CL7" s="88" t="s">
        <v>126</v>
      </c>
      <c r="CM7" s="88" t="s">
        <v>127</v>
      </c>
      <c r="CN7" s="88" t="s">
        <v>128</v>
      </c>
      <c r="CO7" s="88" t="s">
        <v>129</v>
      </c>
      <c r="CP7" s="88" t="s">
        <v>130</v>
      </c>
      <c r="CQ7" s="88" t="s">
        <v>131</v>
      </c>
      <c r="CR7" s="88" t="s">
        <v>132</v>
      </c>
      <c r="CS7" s="94"/>
    </row>
    <row r="8" spans="1:97"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c r="CS8" s="14">
        <f>+SUM(CG8:CR8)</f>
        <v>2463425.7509730002</v>
      </c>
    </row>
    <row r="9" spans="1:97" s="27" customFormat="1" ht="1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31"/>
      <c r="CS9" s="14">
        <f t="shared" ref="CS9:CS22" si="11">+SUM(CG9:CR9)</f>
        <v>2454790.7509730002</v>
      </c>
    </row>
    <row r="10" spans="1:97" s="27" customFormat="1" ht="15" x14ac:dyDescent="0.2">
      <c r="B10" s="32" t="s">
        <v>91</v>
      </c>
      <c r="C10" s="14">
        <v>1376</v>
      </c>
      <c r="D10" s="14">
        <v>1251</v>
      </c>
      <c r="E10" s="14">
        <v>1303</v>
      </c>
      <c r="F10" s="14">
        <f t="shared" ref="F10:F22" si="12">+SUM(C10:E10)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3">+SUM(G10:R10)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4">+SUM(T10:AE10)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5">+SUM(AG10:AR10)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6">+SUM(AT10:BE10)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7">+SUM(BG10:BR10)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18">+SUM(BT10:CE10)</f>
        <v>23354</v>
      </c>
      <c r="CG10" s="14">
        <v>1892</v>
      </c>
      <c r="CH10" s="14">
        <v>2029</v>
      </c>
      <c r="CI10" s="14">
        <v>1071</v>
      </c>
      <c r="CJ10" s="14">
        <v>104</v>
      </c>
      <c r="CK10" s="14">
        <v>90</v>
      </c>
      <c r="CL10" s="14">
        <v>191</v>
      </c>
      <c r="CM10" s="14">
        <v>397</v>
      </c>
      <c r="CN10" s="14">
        <v>547</v>
      </c>
      <c r="CO10" s="14">
        <v>507</v>
      </c>
      <c r="CP10" s="14">
        <v>711</v>
      </c>
      <c r="CQ10" s="14">
        <v>1096</v>
      </c>
      <c r="CR10" s="31"/>
      <c r="CS10" s="14">
        <f t="shared" si="11"/>
        <v>8635</v>
      </c>
    </row>
    <row r="11" spans="1:97"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19">SUM(H12:H13)</f>
        <v>12820721.8508</v>
      </c>
      <c r="I11" s="31">
        <f t="shared" si="19"/>
        <v>10117873.212300001</v>
      </c>
      <c r="J11" s="31">
        <f t="shared" si="19"/>
        <v>13240818.3367</v>
      </c>
      <c r="K11" s="31">
        <f t="shared" si="19"/>
        <v>10202108.134599999</v>
      </c>
      <c r="L11" s="31">
        <f t="shared" si="19"/>
        <v>13952588.5999</v>
      </c>
      <c r="M11" s="31">
        <f t="shared" si="19"/>
        <v>15942551.549899999</v>
      </c>
      <c r="N11" s="31">
        <f t="shared" si="19"/>
        <v>15213573.6807</v>
      </c>
      <c r="O11" s="31">
        <f t="shared" si="19"/>
        <v>12237710.9033</v>
      </c>
      <c r="P11" s="31">
        <f t="shared" si="19"/>
        <v>13311402.338500001</v>
      </c>
      <c r="Q11" s="31">
        <f t="shared" si="19"/>
        <v>14583836.1788</v>
      </c>
      <c r="R11" s="31">
        <f t="shared" si="19"/>
        <v>16064724.3455</v>
      </c>
      <c r="S11" s="31">
        <f t="shared" si="13"/>
        <v>163239195.04899999</v>
      </c>
      <c r="T11" s="31">
        <f>SUM(T12:T13)</f>
        <v>7957258.1914000008</v>
      </c>
      <c r="U11" s="31">
        <f t="shared" ref="U11:AE11" si="20">SUM(U12:U13)</f>
        <v>7322325.3604000006</v>
      </c>
      <c r="V11" s="31">
        <f t="shared" si="20"/>
        <v>13844433.076200001</v>
      </c>
      <c r="W11" s="31">
        <f t="shared" si="20"/>
        <v>11622391.942399999</v>
      </c>
      <c r="X11" s="31">
        <f t="shared" si="20"/>
        <v>11502859.0459</v>
      </c>
      <c r="Y11" s="31">
        <f t="shared" si="20"/>
        <v>11544513.027000001</v>
      </c>
      <c r="Z11" s="31">
        <f t="shared" si="20"/>
        <v>12591718.578799998</v>
      </c>
      <c r="AA11" s="31">
        <f t="shared" si="20"/>
        <v>16138780.455599999</v>
      </c>
      <c r="AB11" s="31">
        <f t="shared" si="20"/>
        <v>16441139.603599999</v>
      </c>
      <c r="AC11" s="31">
        <f t="shared" si="20"/>
        <v>15878521.448199999</v>
      </c>
      <c r="AD11" s="31">
        <f t="shared" si="20"/>
        <v>16122210.164800001</v>
      </c>
      <c r="AE11" s="31">
        <f t="shared" si="20"/>
        <v>18381076.326699998</v>
      </c>
      <c r="AF11" s="31">
        <f t="shared" si="14"/>
        <v>159347227.22099999</v>
      </c>
      <c r="AG11" s="31">
        <f>SUM(AG12:AG13)</f>
        <v>20477623.643999998</v>
      </c>
      <c r="AH11" s="31">
        <f t="shared" ref="AH11:AR11" si="21">SUM(AH12:AH13)</f>
        <v>22189802.547200002</v>
      </c>
      <c r="AI11" s="31">
        <f t="shared" si="21"/>
        <v>27705393.8024</v>
      </c>
      <c r="AJ11" s="31">
        <f t="shared" si="21"/>
        <v>26529060.6085</v>
      </c>
      <c r="AK11" s="31">
        <f t="shared" si="21"/>
        <v>31229298.033199999</v>
      </c>
      <c r="AL11" s="31">
        <f t="shared" si="21"/>
        <v>31442217.776099999</v>
      </c>
      <c r="AM11" s="31">
        <f t="shared" si="21"/>
        <v>28308806.373300001</v>
      </c>
      <c r="AN11" s="31">
        <f t="shared" si="21"/>
        <v>25959094.357699998</v>
      </c>
      <c r="AO11" s="31">
        <f t="shared" si="21"/>
        <v>38977605.936399996</v>
      </c>
      <c r="AP11" s="31">
        <f t="shared" si="21"/>
        <v>38062028.688499995</v>
      </c>
      <c r="AQ11" s="31">
        <f t="shared" si="21"/>
        <v>44967007.997500002</v>
      </c>
      <c r="AR11" s="31">
        <f t="shared" si="21"/>
        <v>46227602.142439999</v>
      </c>
      <c r="AS11" s="31">
        <f t="shared" si="15"/>
        <v>382075541.90724003</v>
      </c>
      <c r="AT11" s="31">
        <f t="shared" ref="AT11:BD11" si="22">SUM(AT12:AT13)</f>
        <v>37442997.845000006</v>
      </c>
      <c r="AU11" s="31">
        <f t="shared" si="22"/>
        <v>35313734.748799995</v>
      </c>
      <c r="AV11" s="31">
        <f t="shared" si="22"/>
        <v>36669388.6448</v>
      </c>
      <c r="AW11" s="31">
        <f t="shared" si="22"/>
        <v>40322026.533</v>
      </c>
      <c r="AX11" s="31">
        <f t="shared" si="22"/>
        <v>43216739.336600006</v>
      </c>
      <c r="AY11" s="31">
        <f t="shared" si="22"/>
        <v>42478741.937600002</v>
      </c>
      <c r="AZ11" s="31">
        <f t="shared" si="22"/>
        <v>41053716.213199988</v>
      </c>
      <c r="BA11" s="31">
        <f t="shared" si="22"/>
        <v>31466456.238599997</v>
      </c>
      <c r="BB11" s="31">
        <f t="shared" si="22"/>
        <v>46027425.141800009</v>
      </c>
      <c r="BC11" s="31">
        <f t="shared" si="22"/>
        <v>47446533.760000005</v>
      </c>
      <c r="BD11" s="31">
        <f t="shared" si="22"/>
        <v>44819397.177999996</v>
      </c>
      <c r="BE11" s="31">
        <f t="shared" ref="BE11" si="23">SUM(BE12:BE13)</f>
        <v>42637040.741000012</v>
      </c>
      <c r="BF11" s="31">
        <f t="shared" si="16"/>
        <v>488894198.31839997</v>
      </c>
      <c r="BG11" s="31">
        <f t="shared" ref="BG11:BH11" si="24">SUM(BG12:BG13)</f>
        <v>42328823.179000005</v>
      </c>
      <c r="BH11" s="31">
        <f t="shared" si="24"/>
        <v>31553924.115000002</v>
      </c>
      <c r="BI11" s="31">
        <f t="shared" ref="BI11:BJ11" si="25">SUM(BI12:BI13)</f>
        <v>42377850.507999994</v>
      </c>
      <c r="BJ11" s="31">
        <f t="shared" si="25"/>
        <v>32434938.7608</v>
      </c>
      <c r="BK11" s="31">
        <f t="shared" ref="BK11:BL11" si="26">SUM(BK12:BK13)</f>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17"/>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18"/>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c r="CS11" s="14">
        <f t="shared" si="11"/>
        <v>398255298.21754801</v>
      </c>
    </row>
    <row r="12" spans="1:97" s="27" customFormat="1" ht="15" x14ac:dyDescent="0.2">
      <c r="B12" s="32" t="s">
        <v>90</v>
      </c>
      <c r="C12" s="14">
        <v>15238275.6019</v>
      </c>
      <c r="D12" s="14">
        <v>15815787.049799999</v>
      </c>
      <c r="E12" s="14">
        <v>16176301.639</v>
      </c>
      <c r="F12" s="14">
        <f t="shared" si="12"/>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3"/>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4"/>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5"/>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6"/>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7"/>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18"/>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31"/>
      <c r="CS12" s="14">
        <f t="shared" si="11"/>
        <v>397570227.91754794</v>
      </c>
    </row>
    <row r="13" spans="1:97" s="27" customFormat="1" ht="15" x14ac:dyDescent="0.2">
      <c r="B13" s="32" t="s">
        <v>91</v>
      </c>
      <c r="C13" s="14">
        <v>104818.4</v>
      </c>
      <c r="D13" s="14">
        <v>102120.3</v>
      </c>
      <c r="E13" s="14">
        <v>110269.1</v>
      </c>
      <c r="F13" s="14">
        <f t="shared" si="12"/>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3"/>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4"/>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5"/>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6"/>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7"/>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18"/>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31"/>
      <c r="CS13" s="14">
        <f t="shared" si="11"/>
        <v>685070.3</v>
      </c>
    </row>
    <row r="14" spans="1:97" s="29" customFormat="1" ht="15" x14ac:dyDescent="0.25">
      <c r="B14" s="30" t="s">
        <v>2</v>
      </c>
      <c r="C14" s="31">
        <f>SUM(C15:C16)</f>
        <v>224526</v>
      </c>
      <c r="D14" s="31">
        <f>SUM(D15:D16)</f>
        <v>188149</v>
      </c>
      <c r="E14" s="31">
        <f>SUM(E15:E16)</f>
        <v>141919</v>
      </c>
      <c r="F14" s="31">
        <f t="shared" si="12"/>
        <v>554594</v>
      </c>
      <c r="G14" s="31">
        <f>SUM(G15:G16)</f>
        <v>156418</v>
      </c>
      <c r="H14" s="31">
        <f t="shared" ref="H14:R14" si="29">SUM(H15:H16)</f>
        <v>119865</v>
      </c>
      <c r="I14" s="31">
        <f t="shared" si="29"/>
        <v>152361</v>
      </c>
      <c r="J14" s="31">
        <f t="shared" si="29"/>
        <v>180193</v>
      </c>
      <c r="K14" s="31">
        <f t="shared" si="29"/>
        <v>199900</v>
      </c>
      <c r="L14" s="31">
        <f t="shared" si="29"/>
        <v>177298</v>
      </c>
      <c r="M14" s="31">
        <f t="shared" si="29"/>
        <v>226958</v>
      </c>
      <c r="N14" s="31">
        <f t="shared" si="29"/>
        <v>250390</v>
      </c>
      <c r="O14" s="31">
        <f t="shared" si="29"/>
        <v>213939</v>
      </c>
      <c r="P14" s="31">
        <f t="shared" si="29"/>
        <v>237876</v>
      </c>
      <c r="Q14" s="31">
        <f t="shared" si="29"/>
        <v>202749</v>
      </c>
      <c r="R14" s="31">
        <f t="shared" si="29"/>
        <v>164975</v>
      </c>
      <c r="S14" s="31">
        <f t="shared" si="13"/>
        <v>2282922</v>
      </c>
      <c r="T14" s="31">
        <f>SUM(T15:T16)</f>
        <v>188555</v>
      </c>
      <c r="U14" s="31">
        <f t="shared" ref="U14:AE14" si="30">SUM(U15:U16)</f>
        <v>149113</v>
      </c>
      <c r="V14" s="31">
        <f t="shared" si="30"/>
        <v>169515</v>
      </c>
      <c r="W14" s="31">
        <f t="shared" si="30"/>
        <v>191393</v>
      </c>
      <c r="X14" s="31">
        <f t="shared" si="30"/>
        <v>214820</v>
      </c>
      <c r="Y14" s="31">
        <f t="shared" si="30"/>
        <v>194362</v>
      </c>
      <c r="Z14" s="31">
        <f t="shared" si="30"/>
        <v>256087</v>
      </c>
      <c r="AA14" s="31">
        <f t="shared" si="30"/>
        <v>263161</v>
      </c>
      <c r="AB14" s="31">
        <f t="shared" si="30"/>
        <v>230849</v>
      </c>
      <c r="AC14" s="31">
        <f t="shared" si="30"/>
        <v>242064</v>
      </c>
      <c r="AD14" s="31">
        <f t="shared" si="30"/>
        <v>204879</v>
      </c>
      <c r="AE14" s="31">
        <f t="shared" si="30"/>
        <v>171257</v>
      </c>
      <c r="AF14" s="31">
        <f t="shared" si="14"/>
        <v>2476055</v>
      </c>
      <c r="AG14" s="31">
        <f>SUM(AG15:AG16)</f>
        <v>193437</v>
      </c>
      <c r="AH14" s="31">
        <f t="shared" ref="AH14:AR14" si="31">SUM(AH15:AH16)</f>
        <v>169467</v>
      </c>
      <c r="AI14" s="31">
        <f t="shared" si="31"/>
        <v>209995</v>
      </c>
      <c r="AJ14" s="31">
        <f t="shared" si="31"/>
        <v>187591</v>
      </c>
      <c r="AK14" s="31">
        <f t="shared" si="31"/>
        <v>244123</v>
      </c>
      <c r="AL14" s="31">
        <f t="shared" si="31"/>
        <v>220177</v>
      </c>
      <c r="AM14" s="31">
        <f t="shared" si="31"/>
        <v>278582</v>
      </c>
      <c r="AN14" s="31">
        <f t="shared" si="31"/>
        <v>280316</v>
      </c>
      <c r="AO14" s="31">
        <f t="shared" si="31"/>
        <v>238736</v>
      </c>
      <c r="AP14" s="31">
        <f t="shared" si="31"/>
        <v>259378</v>
      </c>
      <c r="AQ14" s="31">
        <f t="shared" si="31"/>
        <v>201431</v>
      </c>
      <c r="AR14" s="31">
        <f t="shared" si="31"/>
        <v>181413</v>
      </c>
      <c r="AS14" s="31">
        <f t="shared" si="15"/>
        <v>2664646</v>
      </c>
      <c r="AT14" s="31">
        <f t="shared" ref="AT14:BD14" si="32">SUM(AT15:AT16)</f>
        <v>178702</v>
      </c>
      <c r="AU14" s="31">
        <f t="shared" si="32"/>
        <v>146851</v>
      </c>
      <c r="AV14" s="31">
        <f t="shared" si="32"/>
        <v>170255</v>
      </c>
      <c r="AW14" s="31">
        <f t="shared" si="32"/>
        <v>217350</v>
      </c>
      <c r="AX14" s="31">
        <f t="shared" si="32"/>
        <v>229884</v>
      </c>
      <c r="AY14" s="31">
        <f t="shared" si="32"/>
        <v>228151</v>
      </c>
      <c r="AZ14" s="31">
        <f t="shared" si="32"/>
        <v>272357</v>
      </c>
      <c r="BA14" s="31">
        <f t="shared" si="32"/>
        <v>292462</v>
      </c>
      <c r="BB14" s="31">
        <f t="shared" si="32"/>
        <v>255495</v>
      </c>
      <c r="BC14" s="31">
        <f t="shared" si="32"/>
        <v>277243</v>
      </c>
      <c r="BD14" s="31">
        <f t="shared" si="32"/>
        <v>229054</v>
      </c>
      <c r="BE14" s="31">
        <f t="shared" ref="BE14" si="33">SUM(BE15:BE16)</f>
        <v>198742</v>
      </c>
      <c r="BF14" s="31">
        <f t="shared" si="16"/>
        <v>2696546</v>
      </c>
      <c r="BG14" s="31">
        <f t="shared" ref="BG14:BH14" si="34">SUM(BG15:BG16)</f>
        <v>219591</v>
      </c>
      <c r="BH14" s="31">
        <f t="shared" si="34"/>
        <v>172081</v>
      </c>
      <c r="BI14" s="31">
        <f t="shared" ref="BI14:BJ14" si="35">SUM(BI15:BI16)</f>
        <v>207776</v>
      </c>
      <c r="BJ14" s="31">
        <f t="shared" si="35"/>
        <v>220249</v>
      </c>
      <c r="BK14" s="31">
        <f t="shared" ref="BK14:BL14" si="36">SUM(BK15:BK16)</f>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17"/>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18"/>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c r="CS14" s="14">
        <f t="shared" si="11"/>
        <v>566897</v>
      </c>
    </row>
    <row r="15" spans="1:97" s="27" customFormat="1" ht="15" x14ac:dyDescent="0.2">
      <c r="B15" s="32" t="s">
        <v>90</v>
      </c>
      <c r="C15" s="14">
        <v>2174</v>
      </c>
      <c r="D15" s="14">
        <v>1578</v>
      </c>
      <c r="E15" s="14">
        <v>842</v>
      </c>
      <c r="F15" s="14">
        <f t="shared" si="12"/>
        <v>4594</v>
      </c>
      <c r="G15" s="14">
        <v>888</v>
      </c>
      <c r="H15" s="14">
        <v>693</v>
      </c>
      <c r="I15" s="14">
        <v>809</v>
      </c>
      <c r="J15" s="14">
        <v>2269</v>
      </c>
      <c r="K15" s="14">
        <v>2598</v>
      </c>
      <c r="L15" s="14">
        <v>1461</v>
      </c>
      <c r="M15" s="14">
        <v>1837</v>
      </c>
      <c r="N15" s="14">
        <v>2440</v>
      </c>
      <c r="O15" s="14">
        <v>2553</v>
      </c>
      <c r="P15" s="14">
        <v>2888</v>
      </c>
      <c r="Q15" s="14">
        <v>1641</v>
      </c>
      <c r="R15" s="14">
        <v>1175</v>
      </c>
      <c r="S15" s="14">
        <f t="shared" si="13"/>
        <v>21252</v>
      </c>
      <c r="T15" s="14">
        <v>816</v>
      </c>
      <c r="U15" s="14">
        <v>727</v>
      </c>
      <c r="V15" s="14">
        <v>1174</v>
      </c>
      <c r="W15" s="14">
        <v>2266</v>
      </c>
      <c r="X15" s="14">
        <v>2500</v>
      </c>
      <c r="Y15" s="14">
        <v>1638</v>
      </c>
      <c r="Z15" s="14">
        <v>2378</v>
      </c>
      <c r="AA15" s="14">
        <v>2365</v>
      </c>
      <c r="AB15" s="14">
        <v>2625</v>
      </c>
      <c r="AC15" s="14">
        <v>2651</v>
      </c>
      <c r="AD15" s="14">
        <v>1762</v>
      </c>
      <c r="AE15" s="14">
        <v>1073</v>
      </c>
      <c r="AF15" s="14">
        <f t="shared" si="14"/>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5"/>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6"/>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7"/>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18"/>
        <v>21118</v>
      </c>
      <c r="CG15" s="14">
        <v>1208</v>
      </c>
      <c r="CH15" s="14">
        <v>730</v>
      </c>
      <c r="CI15" s="14">
        <v>489</v>
      </c>
      <c r="CJ15" s="14">
        <v>0</v>
      </c>
      <c r="CK15" s="14">
        <v>0</v>
      </c>
      <c r="CL15" s="14"/>
      <c r="CM15" s="14">
        <v>0</v>
      </c>
      <c r="CN15" s="14">
        <v>0</v>
      </c>
      <c r="CO15" s="14">
        <v>0</v>
      </c>
      <c r="CP15" s="14">
        <v>0</v>
      </c>
      <c r="CQ15" s="14"/>
      <c r="CR15" s="31"/>
      <c r="CS15" s="14">
        <f t="shared" si="11"/>
        <v>2427</v>
      </c>
    </row>
    <row r="16" spans="1:97" s="27" customFormat="1" ht="15" x14ac:dyDescent="0.2">
      <c r="B16" s="32" t="s">
        <v>91</v>
      </c>
      <c r="C16" s="14">
        <v>222352</v>
      </c>
      <c r="D16" s="14">
        <v>186571</v>
      </c>
      <c r="E16" s="14">
        <v>141077</v>
      </c>
      <c r="F16" s="14">
        <f t="shared" si="12"/>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3"/>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4"/>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5"/>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6"/>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7"/>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18"/>
        <v>2860058</v>
      </c>
      <c r="CG16" s="14">
        <v>208643</v>
      </c>
      <c r="CH16" s="14">
        <v>168596</v>
      </c>
      <c r="CI16" s="14">
        <v>90618</v>
      </c>
      <c r="CJ16" s="14">
        <v>270</v>
      </c>
      <c r="CK16" s="14">
        <v>772</v>
      </c>
      <c r="CL16" s="14">
        <v>757</v>
      </c>
      <c r="CM16" s="14">
        <v>7911</v>
      </c>
      <c r="CN16" s="14">
        <v>9298</v>
      </c>
      <c r="CO16" s="14">
        <v>11394</v>
      </c>
      <c r="CP16" s="14">
        <v>18652</v>
      </c>
      <c r="CQ16" s="14">
        <v>47559</v>
      </c>
      <c r="CR16" s="31"/>
      <c r="CS16" s="14">
        <f t="shared" si="11"/>
        <v>564470</v>
      </c>
    </row>
    <row r="17" spans="2:97"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39">SUM(H18:H19)</f>
        <v>6156826.0999999996</v>
      </c>
      <c r="I17" s="31">
        <f t="shared" si="39"/>
        <v>6952111.5</v>
      </c>
      <c r="J17" s="31">
        <f t="shared" si="39"/>
        <v>8658894.8000000007</v>
      </c>
      <c r="K17" s="31">
        <f t="shared" si="39"/>
        <v>11359280.100000001</v>
      </c>
      <c r="L17" s="31">
        <f t="shared" si="39"/>
        <v>9804503.7999999989</v>
      </c>
      <c r="M17" s="31">
        <f t="shared" si="39"/>
        <v>12340565.6</v>
      </c>
      <c r="N17" s="31">
        <f t="shared" si="39"/>
        <v>14476977.9</v>
      </c>
      <c r="O17" s="31">
        <f t="shared" si="39"/>
        <v>12103039.100000001</v>
      </c>
      <c r="P17" s="31">
        <f t="shared" si="39"/>
        <v>14316382</v>
      </c>
      <c r="Q17" s="31">
        <f t="shared" si="39"/>
        <v>11118388.1</v>
      </c>
      <c r="R17" s="31">
        <f t="shared" si="39"/>
        <v>9070718.5</v>
      </c>
      <c r="S17" s="31">
        <f t="shared" si="13"/>
        <v>123934093</v>
      </c>
      <c r="T17" s="31">
        <f>SUM(T18:T19)</f>
        <v>8840797.0999999996</v>
      </c>
      <c r="U17" s="31">
        <f t="shared" ref="U17:AE17" si="40">SUM(U18:U19)</f>
        <v>6712784.7999999998</v>
      </c>
      <c r="V17" s="31">
        <f t="shared" si="40"/>
        <v>7826543.7000000002</v>
      </c>
      <c r="W17" s="31">
        <f t="shared" si="40"/>
        <v>9204725</v>
      </c>
      <c r="X17" s="31">
        <f t="shared" si="40"/>
        <v>12208533.9</v>
      </c>
      <c r="Y17" s="31">
        <f t="shared" si="40"/>
        <v>10782127.4</v>
      </c>
      <c r="Z17" s="31">
        <f t="shared" si="40"/>
        <v>14151056.800000001</v>
      </c>
      <c r="AA17" s="31">
        <f t="shared" si="40"/>
        <v>14207267.5</v>
      </c>
      <c r="AB17" s="31">
        <f t="shared" si="40"/>
        <v>12729896.4</v>
      </c>
      <c r="AC17" s="31">
        <f t="shared" si="40"/>
        <v>13065877.6</v>
      </c>
      <c r="AD17" s="31">
        <f t="shared" si="40"/>
        <v>11058719</v>
      </c>
      <c r="AE17" s="31">
        <f t="shared" si="40"/>
        <v>9138053.8000000007</v>
      </c>
      <c r="AF17" s="31">
        <f t="shared" si="14"/>
        <v>129926383</v>
      </c>
      <c r="AG17" s="31">
        <f>SUM(AG18:AG19)</f>
        <v>8476452.4000000004</v>
      </c>
      <c r="AH17" s="31">
        <f t="shared" ref="AH17:AR17" si="41">SUM(AH18:AH19)</f>
        <v>7443190.0000000009</v>
      </c>
      <c r="AI17" s="31">
        <f t="shared" si="41"/>
        <v>9476856.9000000004</v>
      </c>
      <c r="AJ17" s="31">
        <f t="shared" si="41"/>
        <v>8694670.5999999996</v>
      </c>
      <c r="AK17" s="31">
        <f t="shared" si="41"/>
        <v>13357835.5</v>
      </c>
      <c r="AL17" s="31">
        <f t="shared" si="41"/>
        <v>11935806.4</v>
      </c>
      <c r="AM17" s="31">
        <f t="shared" si="41"/>
        <v>15007843.700000001</v>
      </c>
      <c r="AN17" s="31">
        <f t="shared" si="41"/>
        <v>14972263.299999999</v>
      </c>
      <c r="AO17" s="31">
        <f t="shared" si="41"/>
        <v>12919070.200000001</v>
      </c>
      <c r="AP17" s="31">
        <f t="shared" si="41"/>
        <v>13904683.700000001</v>
      </c>
      <c r="AQ17" s="31">
        <f t="shared" si="41"/>
        <v>10537334.5</v>
      </c>
      <c r="AR17" s="31">
        <f t="shared" si="41"/>
        <v>9500288.3999999985</v>
      </c>
      <c r="AS17" s="31">
        <f t="shared" si="15"/>
        <v>136226295.59999999</v>
      </c>
      <c r="AT17" s="31">
        <f t="shared" ref="AT17:BD17" si="42">SUM(AT18:AT19)</f>
        <v>7552619.5</v>
      </c>
      <c r="AU17" s="31">
        <f t="shared" si="42"/>
        <v>6191896.8000000007</v>
      </c>
      <c r="AV17" s="31">
        <f t="shared" si="42"/>
        <v>7476416.7999999998</v>
      </c>
      <c r="AW17" s="31">
        <f t="shared" si="42"/>
        <v>9567692.5</v>
      </c>
      <c r="AX17" s="31">
        <f t="shared" si="42"/>
        <v>11880767.4</v>
      </c>
      <c r="AY17" s="31">
        <f t="shared" si="42"/>
        <v>11973592.300000001</v>
      </c>
      <c r="AZ17" s="31">
        <f t="shared" si="42"/>
        <v>13895708.5</v>
      </c>
      <c r="BA17" s="31">
        <f t="shared" si="42"/>
        <v>14847563.5</v>
      </c>
      <c r="BB17" s="31">
        <f t="shared" si="42"/>
        <v>13153173.400000002</v>
      </c>
      <c r="BC17" s="31">
        <f t="shared" si="42"/>
        <v>13977672.4</v>
      </c>
      <c r="BD17" s="31">
        <f t="shared" si="42"/>
        <v>11607265.5</v>
      </c>
      <c r="BE17" s="31">
        <f t="shared" ref="BE17" si="43">SUM(BE18:BE19)</f>
        <v>10222939</v>
      </c>
      <c r="BF17" s="31">
        <f t="shared" si="16"/>
        <v>132347307.60000001</v>
      </c>
      <c r="BG17" s="31">
        <f t="shared" ref="BG17:BH17" si="44">SUM(BG18:BG19)</f>
        <v>9429501.7000000011</v>
      </c>
      <c r="BH17" s="31">
        <f t="shared" si="44"/>
        <v>7201532.2000000002</v>
      </c>
      <c r="BI17" s="31">
        <f t="shared" ref="BI17:BJ17" si="45">SUM(BI18:BI19)</f>
        <v>9340760.8000000007</v>
      </c>
      <c r="BJ17" s="31">
        <f t="shared" si="45"/>
        <v>10035672.200000001</v>
      </c>
      <c r="BK17" s="31">
        <f t="shared" ref="BK17:BL17" si="46">SUM(BK18:BK19)</f>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17"/>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18"/>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c r="CS17" s="14">
        <f t="shared" si="11"/>
        <v>26239059.800000001</v>
      </c>
    </row>
    <row r="18" spans="2:97" s="27" customFormat="1" ht="15" x14ac:dyDescent="0.2">
      <c r="B18" s="32" t="s">
        <v>90</v>
      </c>
      <c r="C18" s="14">
        <v>835033.4</v>
      </c>
      <c r="D18" s="14">
        <v>606109.80000000005</v>
      </c>
      <c r="E18" s="14">
        <v>323412.2</v>
      </c>
      <c r="F18" s="14">
        <f t="shared" si="12"/>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3"/>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4"/>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5"/>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6"/>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7"/>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18"/>
        <v>9065029.5999999996</v>
      </c>
      <c r="CG18" s="14">
        <v>531226.1</v>
      </c>
      <c r="CH18" s="14">
        <v>283589.8</v>
      </c>
      <c r="CI18" s="14">
        <v>220178.1</v>
      </c>
      <c r="CJ18" s="14">
        <v>0</v>
      </c>
      <c r="CK18" s="14">
        <v>0</v>
      </c>
      <c r="CL18" s="14">
        <v>0</v>
      </c>
      <c r="CM18" s="14">
        <v>0</v>
      </c>
      <c r="CN18" s="14">
        <v>0</v>
      </c>
      <c r="CO18" s="14"/>
      <c r="CP18" s="14">
        <v>0</v>
      </c>
      <c r="CQ18" s="14"/>
      <c r="CR18" s="31"/>
      <c r="CS18" s="14">
        <f t="shared" si="11"/>
        <v>1034993.9999999999</v>
      </c>
    </row>
    <row r="19" spans="2:97" s="27" customFormat="1" ht="15" x14ac:dyDescent="0.2">
      <c r="B19" s="32" t="s">
        <v>91</v>
      </c>
      <c r="C19" s="14">
        <v>11617242.1</v>
      </c>
      <c r="D19" s="14">
        <v>9827818.8000000007</v>
      </c>
      <c r="E19" s="14">
        <v>7505495.2999999998</v>
      </c>
      <c r="F19" s="14">
        <f t="shared" si="12"/>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3"/>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4"/>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5"/>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6"/>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7"/>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18"/>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31"/>
      <c r="CS19" s="14">
        <f t="shared" si="11"/>
        <v>25204065.800000004</v>
      </c>
    </row>
    <row r="20" spans="2:97"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0">SUM(H21:H22)</f>
        <v>804625.60000000009</v>
      </c>
      <c r="I20" s="31">
        <f t="shared" si="50"/>
        <v>938132.89999999991</v>
      </c>
      <c r="J20" s="31">
        <f t="shared" si="50"/>
        <v>930969.3</v>
      </c>
      <c r="K20" s="31">
        <f t="shared" si="50"/>
        <v>843520.4</v>
      </c>
      <c r="L20" s="31">
        <f t="shared" si="50"/>
        <v>1041763.4</v>
      </c>
      <c r="M20" s="31">
        <f t="shared" si="50"/>
        <v>1107647.8</v>
      </c>
      <c r="N20" s="31">
        <f t="shared" si="50"/>
        <v>1137455.8999999999</v>
      </c>
      <c r="O20" s="31">
        <f t="shared" si="50"/>
        <v>944877</v>
      </c>
      <c r="P20" s="31">
        <f t="shared" si="50"/>
        <v>1033965.1399999999</v>
      </c>
      <c r="Q20" s="31">
        <f t="shared" si="50"/>
        <v>1025615.8999999999</v>
      </c>
      <c r="R20" s="31">
        <f t="shared" si="50"/>
        <v>1036739.6</v>
      </c>
      <c r="S20" s="31">
        <f t="shared" si="13"/>
        <v>11839188.640000001</v>
      </c>
      <c r="T20" s="31">
        <f>SUM(T21:T22)</f>
        <v>670372.30000000005</v>
      </c>
      <c r="U20" s="31">
        <f t="shared" ref="U20:AE20" si="51">SUM(U21:U22)</f>
        <v>554946.4</v>
      </c>
      <c r="V20" s="31">
        <f t="shared" si="51"/>
        <v>922621.39999999991</v>
      </c>
      <c r="W20" s="31">
        <f t="shared" si="51"/>
        <v>900047.70000000007</v>
      </c>
      <c r="X20" s="31">
        <f t="shared" si="51"/>
        <v>919525.3</v>
      </c>
      <c r="Y20" s="31">
        <f t="shared" si="51"/>
        <v>910877.9</v>
      </c>
      <c r="Z20" s="31">
        <f t="shared" si="51"/>
        <v>1050235.5</v>
      </c>
      <c r="AA20" s="31">
        <f t="shared" si="51"/>
        <v>1184595.2000000002</v>
      </c>
      <c r="AB20" s="31">
        <f t="shared" si="51"/>
        <v>1189352.8999999999</v>
      </c>
      <c r="AC20" s="31">
        <f t="shared" si="51"/>
        <v>1233053.3</v>
      </c>
      <c r="AD20" s="31">
        <f t="shared" si="51"/>
        <v>1090539.3999999999</v>
      </c>
      <c r="AE20" s="31">
        <f t="shared" si="51"/>
        <v>1211661.7</v>
      </c>
      <c r="AF20" s="31">
        <f t="shared" si="14"/>
        <v>11837829.000000002</v>
      </c>
      <c r="AG20" s="31">
        <f>SUM(AG21:AG22)</f>
        <v>1207216.3</v>
      </c>
      <c r="AH20" s="31">
        <f t="shared" ref="AH20:AR20" si="52">SUM(AH21:AH22)</f>
        <v>1206757.7</v>
      </c>
      <c r="AI20" s="31">
        <f t="shared" si="52"/>
        <v>1516874.1</v>
      </c>
      <c r="AJ20" s="31">
        <f t="shared" si="52"/>
        <v>1453185.5</v>
      </c>
      <c r="AK20" s="31">
        <f t="shared" si="52"/>
        <v>1777360.4</v>
      </c>
      <c r="AL20" s="31">
        <f t="shared" si="52"/>
        <v>1726669.3</v>
      </c>
      <c r="AM20" s="31">
        <f t="shared" si="52"/>
        <v>1638676.8</v>
      </c>
      <c r="AN20" s="31">
        <f t="shared" si="52"/>
        <v>1529085.1</v>
      </c>
      <c r="AO20" s="31">
        <f t="shared" si="52"/>
        <v>2071520.2</v>
      </c>
      <c r="AP20" s="31">
        <f t="shared" si="52"/>
        <v>2084254.2</v>
      </c>
      <c r="AQ20" s="31">
        <f t="shared" si="52"/>
        <v>2219994.5</v>
      </c>
      <c r="AR20" s="31">
        <f t="shared" si="52"/>
        <v>2239716.2000000002</v>
      </c>
      <c r="AS20" s="31">
        <f t="shared" si="15"/>
        <v>20671310.300000001</v>
      </c>
      <c r="AT20" s="31">
        <f t="shared" ref="AT20:BD20" si="53">SUM(AT21:AT22)</f>
        <v>1845195.3</v>
      </c>
      <c r="AU20" s="31">
        <f t="shared" si="53"/>
        <v>1702602.8</v>
      </c>
      <c r="AV20" s="31">
        <f t="shared" si="53"/>
        <v>1834493.1</v>
      </c>
      <c r="AW20" s="31">
        <f t="shared" si="53"/>
        <v>2032113.8</v>
      </c>
      <c r="AX20" s="31">
        <f t="shared" si="53"/>
        <v>2328720.5</v>
      </c>
      <c r="AY20" s="31">
        <f t="shared" si="53"/>
        <v>2303523.7000000002</v>
      </c>
      <c r="AZ20" s="31">
        <f t="shared" si="53"/>
        <v>2245025.2000000002</v>
      </c>
      <c r="BA20" s="31">
        <f t="shared" si="53"/>
        <v>1852862.9000000001</v>
      </c>
      <c r="BB20" s="31">
        <f t="shared" si="53"/>
        <v>2420824.4</v>
      </c>
      <c r="BC20" s="31">
        <f t="shared" si="53"/>
        <v>2532991.6</v>
      </c>
      <c r="BD20" s="31">
        <f t="shared" si="53"/>
        <v>367769.4</v>
      </c>
      <c r="BE20" s="31">
        <f t="shared" ref="BE20" si="54">SUM(BE21:BE22)</f>
        <v>2232507.6</v>
      </c>
      <c r="BF20" s="31">
        <f t="shared" si="16"/>
        <v>23698630.300000001</v>
      </c>
      <c r="BG20" s="31">
        <f t="shared" ref="BG20:BH20" si="55">SUM(BG21:BG22)</f>
        <v>2190505.6</v>
      </c>
      <c r="BH20" s="31">
        <f t="shared" si="55"/>
        <v>1560389</v>
      </c>
      <c r="BI20" s="31">
        <f t="shared" ref="BI20:BJ20" si="56">SUM(BI21:BI22)</f>
        <v>2194367</v>
      </c>
      <c r="BJ20" s="31">
        <f t="shared" si="56"/>
        <v>1858010.7000000002</v>
      </c>
      <c r="BK20" s="31">
        <f t="shared" ref="BK20:BL20" si="57">SUM(BK21:BK22)</f>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17"/>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18"/>
        <v>24351245.800000001</v>
      </c>
      <c r="CG20" s="31">
        <f t="shared" si="59"/>
        <v>2290688</v>
      </c>
      <c r="CH20" s="31">
        <f t="shared" si="59"/>
        <v>1681931.4</v>
      </c>
      <c r="CI20" s="31">
        <f t="shared" si="59"/>
        <v>1402009.3</v>
      </c>
      <c r="CJ20" s="31">
        <f t="shared" si="59"/>
        <v>397259.5</v>
      </c>
      <c r="CK20" s="31">
        <f t="shared" si="59"/>
        <v>1467869.5999999999</v>
      </c>
      <c r="CL20" s="31">
        <f t="shared" si="59"/>
        <v>1784679</v>
      </c>
      <c r="CM20" s="31">
        <f t="shared" si="59"/>
        <v>1313063.4000000001</v>
      </c>
      <c r="CN20" s="31">
        <f t="shared" si="59"/>
        <v>1194195.4000000001</v>
      </c>
      <c r="CO20" s="31">
        <f t="shared" si="59"/>
        <v>1859663.1</v>
      </c>
      <c r="CP20" s="31">
        <f t="shared" si="59"/>
        <v>1683294.8</v>
      </c>
      <c r="CQ20" s="31">
        <f t="shared" si="59"/>
        <v>2059258.6</v>
      </c>
      <c r="CR20" s="31"/>
      <c r="CS20" s="14">
        <f t="shared" si="11"/>
        <v>17133912.100000001</v>
      </c>
    </row>
    <row r="21" spans="2:97" s="27" customFormat="1" ht="15" x14ac:dyDescent="0.2">
      <c r="B21" s="32" t="s">
        <v>90</v>
      </c>
      <c r="C21" s="14">
        <v>753205.3</v>
      </c>
      <c r="D21" s="14">
        <v>771607.3</v>
      </c>
      <c r="E21" s="14">
        <v>773057.8</v>
      </c>
      <c r="F21" s="14">
        <f t="shared" si="12"/>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3"/>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4"/>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5"/>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6"/>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7"/>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18"/>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31"/>
      <c r="CS21" s="14">
        <f t="shared" si="11"/>
        <v>16008142.299999999</v>
      </c>
    </row>
    <row r="22" spans="2:97" s="27" customFormat="1" ht="15" x14ac:dyDescent="0.2">
      <c r="B22" s="32" t="s">
        <v>91</v>
      </c>
      <c r="C22" s="14">
        <v>316158.60800000001</v>
      </c>
      <c r="D22" s="14">
        <v>286098.59999999998</v>
      </c>
      <c r="E22" s="14">
        <v>263066.09999999998</v>
      </c>
      <c r="F22" s="14">
        <f t="shared" si="12"/>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3"/>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4"/>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7"/>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18"/>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31"/>
      <c r="CS22" s="14">
        <f t="shared" si="11"/>
        <v>1125769.8</v>
      </c>
    </row>
    <row r="23" spans="2:97" s="33" customFormat="1" ht="24" x14ac:dyDescent="0.2">
      <c r="B23" s="77" t="s">
        <v>144</v>
      </c>
    </row>
    <row r="24" spans="2:97" s="33" customFormat="1" ht="3" customHeight="1" x14ac:dyDescent="0.2"/>
    <row r="25" spans="2:97"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97" s="3" customFormat="1" ht="15" x14ac:dyDescent="0.25">
      <c r="B26" s="96" t="s">
        <v>92</v>
      </c>
      <c r="C26" s="95">
        <v>2013</v>
      </c>
      <c r="D26" s="95"/>
      <c r="E26" s="95"/>
      <c r="F26" s="93" t="s">
        <v>6</v>
      </c>
      <c r="G26" s="95">
        <v>2014</v>
      </c>
      <c r="H26" s="95"/>
      <c r="I26" s="95"/>
      <c r="J26" s="95"/>
      <c r="K26" s="95"/>
      <c r="L26" s="95"/>
      <c r="M26" s="95"/>
      <c r="N26" s="95"/>
      <c r="O26" s="95"/>
      <c r="P26" s="95"/>
      <c r="Q26" s="95"/>
      <c r="R26" s="95"/>
      <c r="S26" s="93" t="s">
        <v>7</v>
      </c>
      <c r="T26" s="95">
        <v>2015</v>
      </c>
      <c r="U26" s="95"/>
      <c r="V26" s="95"/>
      <c r="W26" s="95"/>
      <c r="X26" s="95"/>
      <c r="Y26" s="95"/>
      <c r="Z26" s="95"/>
      <c r="AA26" s="95"/>
      <c r="AB26" s="95"/>
      <c r="AC26" s="95"/>
      <c r="AD26" s="95"/>
      <c r="AE26" s="95"/>
      <c r="AF26" s="93" t="s">
        <v>15</v>
      </c>
      <c r="AG26" s="95">
        <v>2016</v>
      </c>
      <c r="AH26" s="95"/>
      <c r="AI26" s="95"/>
      <c r="AJ26" s="95"/>
      <c r="AK26" s="95"/>
      <c r="AL26" s="95"/>
      <c r="AM26" s="95"/>
      <c r="AN26" s="95"/>
      <c r="AO26" s="95"/>
      <c r="AP26" s="95"/>
      <c r="AQ26" s="95"/>
      <c r="AR26" s="95"/>
      <c r="AS26" s="93" t="s">
        <v>9</v>
      </c>
      <c r="AT26" s="95">
        <v>2017</v>
      </c>
      <c r="AU26" s="95"/>
      <c r="AV26" s="95"/>
      <c r="AW26" s="95"/>
      <c r="AX26" s="95"/>
      <c r="AY26" s="95"/>
      <c r="AZ26" s="95"/>
      <c r="BA26" s="95"/>
      <c r="BB26" s="95"/>
      <c r="BC26" s="95"/>
      <c r="BD26" s="95"/>
      <c r="BE26" s="95"/>
      <c r="BF26" s="93" t="s">
        <v>116</v>
      </c>
      <c r="BG26" s="95">
        <v>2018</v>
      </c>
      <c r="BH26" s="95"/>
      <c r="BI26" s="95"/>
      <c r="BJ26" s="95"/>
      <c r="BK26" s="95"/>
      <c r="BL26" s="95"/>
      <c r="BM26" s="95"/>
      <c r="BN26" s="95"/>
      <c r="BO26" s="95"/>
      <c r="BP26" s="95"/>
      <c r="BQ26" s="95"/>
      <c r="BR26" s="95"/>
      <c r="BS26" s="93" t="s">
        <v>120</v>
      </c>
      <c r="BT26" s="95">
        <v>2019</v>
      </c>
      <c r="BU26" s="95"/>
      <c r="BV26" s="95"/>
      <c r="BW26" s="95"/>
      <c r="BX26" s="95"/>
      <c r="BY26" s="95"/>
      <c r="BZ26" s="95"/>
      <c r="CA26" s="95"/>
      <c r="CB26" s="95"/>
      <c r="CC26" s="95"/>
      <c r="CD26" s="95"/>
      <c r="CE26" s="95"/>
      <c r="CF26" s="93" t="s">
        <v>143</v>
      </c>
      <c r="CG26" s="95">
        <v>2020</v>
      </c>
      <c r="CH26" s="95"/>
      <c r="CI26" s="95"/>
      <c r="CJ26" s="95"/>
      <c r="CK26" s="95"/>
      <c r="CL26" s="95"/>
      <c r="CM26" s="95"/>
      <c r="CN26" s="95"/>
      <c r="CO26" s="95"/>
      <c r="CP26" s="95"/>
      <c r="CQ26" s="95"/>
      <c r="CR26" s="95"/>
      <c r="CS26" s="93" t="s">
        <v>147</v>
      </c>
    </row>
    <row r="27" spans="2:97" s="3" customFormat="1" ht="15" x14ac:dyDescent="0.2">
      <c r="B27" s="97"/>
      <c r="C27" s="11" t="s">
        <v>130</v>
      </c>
      <c r="D27" s="11" t="s">
        <v>131</v>
      </c>
      <c r="E27" s="11" t="s">
        <v>132</v>
      </c>
      <c r="F27" s="94"/>
      <c r="G27" s="11" t="s">
        <v>121</v>
      </c>
      <c r="H27" s="11" t="s">
        <v>122</v>
      </c>
      <c r="I27" s="11" t="s">
        <v>123</v>
      </c>
      <c r="J27" s="11" t="s">
        <v>124</v>
      </c>
      <c r="K27" s="11" t="s">
        <v>125</v>
      </c>
      <c r="L27" s="11" t="s">
        <v>126</v>
      </c>
      <c r="M27" s="11" t="s">
        <v>127</v>
      </c>
      <c r="N27" s="11" t="s">
        <v>128</v>
      </c>
      <c r="O27" s="11" t="s">
        <v>129</v>
      </c>
      <c r="P27" s="11" t="s">
        <v>130</v>
      </c>
      <c r="Q27" s="11" t="s">
        <v>131</v>
      </c>
      <c r="R27" s="11" t="s">
        <v>132</v>
      </c>
      <c r="S27" s="101"/>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1"/>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1"/>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1"/>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4"/>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4"/>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94"/>
    </row>
    <row r="28" spans="2:97"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0">SUM(H29:H30)</f>
        <v>3301806.4004432601</v>
      </c>
      <c r="I28" s="31">
        <f t="shared" si="60"/>
        <v>4053694.41645966</v>
      </c>
      <c r="J28" s="31">
        <f t="shared" si="60"/>
        <v>4242727.1193128601</v>
      </c>
      <c r="K28" s="31">
        <f t="shared" si="60"/>
        <v>4729277.6021155603</v>
      </c>
      <c r="L28" s="31">
        <f t="shared" si="60"/>
        <v>4940390.6992188198</v>
      </c>
      <c r="M28" s="31">
        <f t="shared" si="60"/>
        <v>5376381.58924272</v>
      </c>
      <c r="N28" s="31">
        <f t="shared" si="60"/>
        <v>5686602.7469445597</v>
      </c>
      <c r="O28" s="31">
        <f t="shared" si="60"/>
        <v>5177174.31954714</v>
      </c>
      <c r="P28" s="31">
        <f t="shared" si="60"/>
        <v>5685849.8956495998</v>
      </c>
      <c r="Q28" s="31">
        <f t="shared" si="60"/>
        <v>5287537.2432191996</v>
      </c>
      <c r="R28" s="31">
        <f t="shared" si="60"/>
        <v>5189838.0377479997</v>
      </c>
      <c r="S28" s="31">
        <f>SUM(G28:R28)</f>
        <v>57765308.142049775</v>
      </c>
      <c r="T28" s="31">
        <f t="shared" ref="T28:AD28" si="61">SUM(T29:T30)</f>
        <v>3966722.88805936</v>
      </c>
      <c r="U28" s="31">
        <f t="shared" si="61"/>
        <v>3316323.6909147999</v>
      </c>
      <c r="V28" s="31">
        <f t="shared" si="61"/>
        <v>4728794.5260287998</v>
      </c>
      <c r="W28" s="31">
        <f t="shared" si="61"/>
        <v>5044033.4413481597</v>
      </c>
      <c r="X28" s="31">
        <f t="shared" si="61"/>
        <v>6061780.0488104001</v>
      </c>
      <c r="Y28" s="31">
        <f t="shared" si="61"/>
        <v>5784358.2790408004</v>
      </c>
      <c r="Z28" s="31">
        <f t="shared" si="61"/>
        <v>6711945.1443908801</v>
      </c>
      <c r="AA28" s="31">
        <f t="shared" si="61"/>
        <v>7076783.6136312</v>
      </c>
      <c r="AB28" s="31">
        <f t="shared" si="61"/>
        <v>6659992.0678816801</v>
      </c>
      <c r="AC28" s="31">
        <f t="shared" si="61"/>
        <v>7018410.0974966008</v>
      </c>
      <c r="AD28" s="31">
        <f t="shared" si="61"/>
        <v>6452332.0956960004</v>
      </c>
      <c r="AE28" s="31">
        <f>SUM(AE29:AE30)</f>
        <v>6347952.7064624</v>
      </c>
      <c r="AF28" s="31">
        <f>SUM(T28:AE28)</f>
        <v>69169428.599761084</v>
      </c>
      <c r="AG28" s="31">
        <f>SUM(AG29:AG30)</f>
        <v>5914823.5507027199</v>
      </c>
      <c r="AH28" s="31">
        <f t="shared" ref="AH28:AR28" si="62">SUM(AH29:AH30)</f>
        <v>5604084.3672000002</v>
      </c>
      <c r="AI28" s="31">
        <f t="shared" si="62"/>
        <v>6876003.3383618407</v>
      </c>
      <c r="AJ28" s="31">
        <f t="shared" si="62"/>
        <v>6311215.5759711992</v>
      </c>
      <c r="AK28" s="31">
        <f t="shared" si="62"/>
        <v>8900977.334084399</v>
      </c>
      <c r="AL28" s="31">
        <f t="shared" si="62"/>
        <v>8395114.8442209605</v>
      </c>
      <c r="AM28" s="31">
        <f t="shared" si="62"/>
        <v>8880914.1437183991</v>
      </c>
      <c r="AN28" s="31">
        <f t="shared" si="62"/>
        <v>8629810.5280538406</v>
      </c>
      <c r="AO28" s="31">
        <f t="shared" si="62"/>
        <v>9652794.2164178006</v>
      </c>
      <c r="AP28" s="31">
        <f t="shared" si="62"/>
        <v>10065173.057427481</v>
      </c>
      <c r="AQ28" s="31">
        <f t="shared" si="62"/>
        <v>9736734.3572480399</v>
      </c>
      <c r="AR28" s="31">
        <f t="shared" si="62"/>
        <v>9316633.1468448006</v>
      </c>
      <c r="AS28" s="31">
        <f>SUM(AG28:AR28)</f>
        <v>98284278.46025148</v>
      </c>
      <c r="AT28" s="31">
        <f t="shared" ref="AT28:BD28" si="63">SUM(AT29:AT30)</f>
        <v>7488903.46</v>
      </c>
      <c r="AU28" s="31">
        <f t="shared" si="63"/>
        <v>6493927.3804713003</v>
      </c>
      <c r="AV28" s="31">
        <f t="shared" si="63"/>
        <v>7513554.0052594999</v>
      </c>
      <c r="AW28" s="31">
        <f t="shared" si="63"/>
        <v>8696186.5234699808</v>
      </c>
      <c r="AX28" s="31">
        <f t="shared" si="63"/>
        <v>10639860.238754621</v>
      </c>
      <c r="AY28" s="31">
        <f t="shared" si="63"/>
        <v>10277037.1952304</v>
      </c>
      <c r="AZ28" s="31">
        <f t="shared" si="63"/>
        <v>10244257.6384525</v>
      </c>
      <c r="BA28" s="31">
        <f t="shared" si="63"/>
        <v>9878445.0030420013</v>
      </c>
      <c r="BB28" s="31">
        <f t="shared" si="63"/>
        <v>10891315.122859601</v>
      </c>
      <c r="BC28" s="31">
        <f t="shared" si="63"/>
        <v>11513130.01971134</v>
      </c>
      <c r="BD28" s="31">
        <f t="shared" si="63"/>
        <v>10281580.122423459</v>
      </c>
      <c r="BE28" s="31">
        <f t="shared" ref="BE28" si="64">SUM(BE29:BE30)</f>
        <v>9582581.7579822</v>
      </c>
      <c r="BF28" s="31">
        <f>SUM(AT28:BE28)</f>
        <v>113500778.4676569</v>
      </c>
      <c r="BG28" s="31">
        <f t="shared" ref="BG28:BH28" si="65">SUM(BG29:BG30)</f>
        <v>8876873.7723966613</v>
      </c>
      <c r="BH28" s="31">
        <f t="shared" si="65"/>
        <v>6742302.9828960001</v>
      </c>
      <c r="BI28" s="31">
        <f t="shared" ref="BI28:BJ28" si="66">SUM(BI29:BI30)</f>
        <v>9114103.9305410199</v>
      </c>
      <c r="BJ28" s="31">
        <f t="shared" si="66"/>
        <v>8536438.7699999996</v>
      </c>
      <c r="BK28" s="31">
        <f t="shared" ref="BK28:BL28" si="67">SUM(BK29:BK30)</f>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CR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c r="CS28" s="14">
        <f t="shared" ref="CS28:CS38" si="70">+SUM(CG28:CR28)</f>
        <v>60071219.894400008</v>
      </c>
    </row>
    <row r="29" spans="2:97" s="27" customFormat="1" ht="1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1">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2">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3">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4">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75">+SUM(BG29:BR29)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76">+SUM(BT29:CE29)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31"/>
      <c r="CS29" s="14">
        <f t="shared" si="70"/>
        <v>45177509.536600009</v>
      </c>
    </row>
    <row r="30" spans="2:97" s="27" customFormat="1" ht="1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1"/>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2"/>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3"/>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4"/>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75"/>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76"/>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31"/>
      <c r="CS30" s="14">
        <f t="shared" si="70"/>
        <v>14893710.357799999</v>
      </c>
    </row>
    <row r="31" spans="2:97" s="29" customFormat="1" ht="15" x14ac:dyDescent="0.25">
      <c r="B31" s="30" t="s">
        <v>26</v>
      </c>
      <c r="C31" s="31">
        <f>SUM(C32:C33)</f>
        <v>152182.72387079999</v>
      </c>
      <c r="D31" s="31">
        <f>SUM(D32:D33)</f>
        <v>150328.41855840001</v>
      </c>
      <c r="E31" s="31">
        <f>SUM(E32:E33)</f>
        <v>150520.36582608</v>
      </c>
      <c r="F31" s="31">
        <f t="shared" ref="F31:F38" si="77">SUM(C31:E31)</f>
        <v>453031.50825527997</v>
      </c>
      <c r="G31" s="31">
        <f>SUM(G32:G33)</f>
        <v>147517.51281659998</v>
      </c>
      <c r="H31" s="31">
        <f t="shared" ref="H31:R31" si="78">SUM(H32:H33)</f>
        <v>121042.8706728</v>
      </c>
      <c r="I31" s="31">
        <f t="shared" si="78"/>
        <v>133358.38482479998</v>
      </c>
      <c r="J31" s="31">
        <f t="shared" si="78"/>
        <v>135035.96689440002</v>
      </c>
      <c r="K31" s="31">
        <f t="shared" si="78"/>
        <v>128943.4556646</v>
      </c>
      <c r="L31" s="31">
        <f t="shared" si="78"/>
        <v>156186.2478482</v>
      </c>
      <c r="M31" s="31">
        <f t="shared" si="78"/>
        <v>161703.250776</v>
      </c>
      <c r="N31" s="31">
        <f t="shared" si="78"/>
        <v>173855.48053999999</v>
      </c>
      <c r="O31" s="31">
        <f t="shared" si="78"/>
        <v>156567.65170799999</v>
      </c>
      <c r="P31" s="31">
        <f t="shared" si="78"/>
        <v>165619.91286480002</v>
      </c>
      <c r="Q31" s="31">
        <f t="shared" si="78"/>
        <v>159075.87504800002</v>
      </c>
      <c r="R31" s="31">
        <f t="shared" si="78"/>
        <v>170656.17615800002</v>
      </c>
      <c r="S31" s="31">
        <f t="shared" si="71"/>
        <v>1809562.7858161998</v>
      </c>
      <c r="T31" s="31">
        <f>SUM(T32:T33)</f>
        <v>119078.1230716</v>
      </c>
      <c r="U31" s="31">
        <f t="shared" ref="U31:AE31" si="79">SUM(U32:U33)</f>
        <v>105517.422746</v>
      </c>
      <c r="V31" s="31">
        <f t="shared" si="79"/>
        <v>161720.0745552</v>
      </c>
      <c r="W31" s="31">
        <f t="shared" si="79"/>
        <v>155520.2870592</v>
      </c>
      <c r="X31" s="31">
        <f t="shared" si="79"/>
        <v>155887.86640480001</v>
      </c>
      <c r="Y31" s="31">
        <f t="shared" si="79"/>
        <v>161300.8086018</v>
      </c>
      <c r="Z31" s="31">
        <f t="shared" si="79"/>
        <v>182730.00213179999</v>
      </c>
      <c r="AA31" s="31">
        <f t="shared" si="79"/>
        <v>199633.965447</v>
      </c>
      <c r="AB31" s="31">
        <f t="shared" si="79"/>
        <v>186828.9731114</v>
      </c>
      <c r="AC31" s="31">
        <f t="shared" si="79"/>
        <v>185380.3995536</v>
      </c>
      <c r="AD31" s="31">
        <f t="shared" si="79"/>
        <v>166215.27707400001</v>
      </c>
      <c r="AE31" s="31">
        <f t="shared" si="79"/>
        <v>178278.96565600001</v>
      </c>
      <c r="AF31" s="31">
        <f t="shared" si="72"/>
        <v>1958092.1654123999</v>
      </c>
      <c r="AG31" s="31">
        <f>SUM(AG32:AG33)</f>
        <v>159481.549608</v>
      </c>
      <c r="AH31" s="31">
        <f t="shared" ref="AH31:AR31" si="80">SUM(AH32:AH33)</f>
        <v>145759.82398079999</v>
      </c>
      <c r="AI31" s="31">
        <f t="shared" si="80"/>
        <v>155009.2930683</v>
      </c>
      <c r="AJ31" s="31">
        <f t="shared" si="80"/>
        <v>153859.34992092001</v>
      </c>
      <c r="AK31" s="31">
        <f t="shared" si="80"/>
        <v>175302.29253480001</v>
      </c>
      <c r="AL31" s="31">
        <f t="shared" si="80"/>
        <v>156509.21521463999</v>
      </c>
      <c r="AM31" s="31">
        <f t="shared" si="80"/>
        <v>179490.94847040001</v>
      </c>
      <c r="AN31" s="31">
        <f t="shared" si="80"/>
        <v>176576.30340148002</v>
      </c>
      <c r="AO31" s="31">
        <f t="shared" si="80"/>
        <v>170943.6882792</v>
      </c>
      <c r="AP31" s="31">
        <f t="shared" si="80"/>
        <v>183377.21362703998</v>
      </c>
      <c r="AQ31" s="31">
        <f t="shared" si="80"/>
        <v>173095.82893808</v>
      </c>
      <c r="AR31" s="31">
        <f t="shared" si="80"/>
        <v>174190.58576640001</v>
      </c>
      <c r="AS31" s="31">
        <f t="shared" si="73"/>
        <v>2003596.0928100597</v>
      </c>
      <c r="AT31" s="31">
        <f t="shared" ref="AT31:BD31" si="81">SUM(AT32:AT33)</f>
        <v>152294.16</v>
      </c>
      <c r="AU31" s="31">
        <f t="shared" si="81"/>
        <v>142349.37323670002</v>
      </c>
      <c r="AV31" s="31">
        <f t="shared" si="81"/>
        <v>157463.4896186</v>
      </c>
      <c r="AW31" s="31">
        <f t="shared" si="81"/>
        <v>171014.95811508002</v>
      </c>
      <c r="AX31" s="31">
        <f t="shared" si="81"/>
        <v>186086.54063588</v>
      </c>
      <c r="AY31" s="31">
        <f t="shared" si="81"/>
        <v>173253.6540903</v>
      </c>
      <c r="AZ31" s="31">
        <f t="shared" si="81"/>
        <v>172115.29855000001</v>
      </c>
      <c r="BA31" s="31">
        <f t="shared" si="81"/>
        <v>181136.4</v>
      </c>
      <c r="BB31" s="31">
        <f t="shared" si="81"/>
        <v>170332.09939921999</v>
      </c>
      <c r="BC31" s="31">
        <f t="shared" si="81"/>
        <v>166212.37871197995</v>
      </c>
      <c r="BD31" s="31">
        <f t="shared" si="81"/>
        <v>154104.11481696001</v>
      </c>
      <c r="BE31" s="31">
        <f t="shared" ref="BE31" si="82">SUM(BE32:BE33)</f>
        <v>158579.89435640001</v>
      </c>
      <c r="BF31" s="31">
        <f t="shared" si="74"/>
        <v>1984942.3615311196</v>
      </c>
      <c r="BG31" s="31">
        <f t="shared" ref="BG31:BH31" si="83">SUM(BG32:BG33)</f>
        <v>158222.34</v>
      </c>
      <c r="BH31" s="31">
        <f t="shared" si="83"/>
        <v>135155.17157999999</v>
      </c>
      <c r="BI31" s="31">
        <f t="shared" ref="BI31:BJ31" si="84">SUM(BI32:BI33)</f>
        <v>159774.80493906001</v>
      </c>
      <c r="BJ31" s="31">
        <f t="shared" si="84"/>
        <v>166956.13129244</v>
      </c>
      <c r="BK31" s="31">
        <f t="shared" ref="BK31:BL31" si="85">SUM(BK32:BK33)</f>
        <v>184728.16</v>
      </c>
      <c r="BL31" s="31">
        <f t="shared" si="85"/>
        <v>172560.93</v>
      </c>
      <c r="BM31" s="31">
        <f t="shared" ref="BM31:BR31" si="86">SUM(BM32:BM33)</f>
        <v>169423.71</v>
      </c>
      <c r="BN31" s="31">
        <f t="shared" si="86"/>
        <v>173082.93836792</v>
      </c>
      <c r="BO31" s="31">
        <f t="shared" si="86"/>
        <v>172300.18</v>
      </c>
      <c r="BP31" s="31">
        <f t="shared" si="86"/>
        <v>181679.27</v>
      </c>
      <c r="BQ31" s="31">
        <f t="shared" si="86"/>
        <v>162118.97</v>
      </c>
      <c r="BR31" s="31">
        <f t="shared" si="86"/>
        <v>164378.22</v>
      </c>
      <c r="BS31" s="31">
        <f t="shared" si="75"/>
        <v>2000380.8261794199</v>
      </c>
      <c r="BT31" s="31">
        <f t="shared" ref="BT31:CE31" si="87">SUM(BT32:BT33)</f>
        <v>149119.60125919999</v>
      </c>
      <c r="BU31" s="31">
        <f t="shared" si="87"/>
        <v>135963.88999999998</v>
      </c>
      <c r="BV31" s="31">
        <f t="shared" si="87"/>
        <v>156851.52860556002</v>
      </c>
      <c r="BW31" s="31">
        <f t="shared" si="87"/>
        <v>161517.03</v>
      </c>
      <c r="BX31" s="31">
        <f t="shared" si="87"/>
        <v>168662.03999999998</v>
      </c>
      <c r="BY31" s="31">
        <f t="shared" si="87"/>
        <v>149088.18</v>
      </c>
      <c r="BZ31" s="31">
        <f t="shared" si="87"/>
        <v>134139.269814</v>
      </c>
      <c r="CA31" s="31">
        <f t="shared" si="87"/>
        <v>155194.58886359999</v>
      </c>
      <c r="CB31" s="31">
        <f t="shared" si="87"/>
        <v>165914.58000000002</v>
      </c>
      <c r="CC31" s="31">
        <f t="shared" si="87"/>
        <v>168514.8</v>
      </c>
      <c r="CD31" s="31">
        <f t="shared" si="87"/>
        <v>160086.31729266001</v>
      </c>
      <c r="CE31" s="31">
        <f t="shared" si="87"/>
        <v>153849.09500347998</v>
      </c>
      <c r="CF31" s="31">
        <f t="shared" si="76"/>
        <v>1858900.9208384999</v>
      </c>
      <c r="CG31" s="31">
        <f t="shared" ref="CG31:CR31" si="88">SUM(CG32:CG33)</f>
        <v>152835.29999999999</v>
      </c>
      <c r="CH31" s="31">
        <f t="shared" si="88"/>
        <v>137851.62</v>
      </c>
      <c r="CI31" s="31">
        <f t="shared" si="88"/>
        <v>92132.47</v>
      </c>
      <c r="CJ31" s="31">
        <f t="shared" si="88"/>
        <v>45379.327401600007</v>
      </c>
      <c r="CK31" s="31">
        <f t="shared" si="88"/>
        <v>53407.922213039994</v>
      </c>
      <c r="CL31" s="31">
        <f t="shared" si="88"/>
        <v>55471.115045399994</v>
      </c>
      <c r="CM31" s="31">
        <f t="shared" si="88"/>
        <v>57090.082467600005</v>
      </c>
      <c r="CN31" s="31">
        <f t="shared" si="88"/>
        <v>68970.049958400021</v>
      </c>
      <c r="CO31" s="31">
        <f t="shared" si="88"/>
        <v>61151.01</v>
      </c>
      <c r="CP31" s="31">
        <f t="shared" si="88"/>
        <v>68934.42</v>
      </c>
      <c r="CQ31" s="31">
        <f t="shared" si="88"/>
        <v>97673.940992700023</v>
      </c>
      <c r="CR31" s="31"/>
      <c r="CS31" s="14">
        <f t="shared" si="70"/>
        <v>890897.25807874021</v>
      </c>
    </row>
    <row r="32" spans="2:97" s="27" customFormat="1" ht="15" x14ac:dyDescent="0.2">
      <c r="B32" s="32" t="s">
        <v>25</v>
      </c>
      <c r="C32" s="14">
        <v>86675.240164799994</v>
      </c>
      <c r="D32" s="14">
        <v>89845.009760400004</v>
      </c>
      <c r="E32" s="14">
        <v>90572.326152719994</v>
      </c>
      <c r="F32" s="14">
        <f t="shared" si="77"/>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1"/>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2"/>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3"/>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4"/>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75"/>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76"/>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31"/>
      <c r="CS32" s="14">
        <f t="shared" si="70"/>
        <v>691288.44089542003</v>
      </c>
    </row>
    <row r="33" spans="2:97" s="27" customFormat="1" ht="15" x14ac:dyDescent="0.2">
      <c r="B33" s="32" t="s">
        <v>24</v>
      </c>
      <c r="C33" s="14">
        <v>65507.483705999999</v>
      </c>
      <c r="D33" s="14">
        <v>60483.408797999997</v>
      </c>
      <c r="E33" s="14">
        <v>59948.039673359999</v>
      </c>
      <c r="F33" s="14">
        <f t="shared" si="77"/>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1"/>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2"/>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3"/>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4"/>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75"/>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76"/>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31"/>
      <c r="CS33" s="14">
        <f t="shared" si="70"/>
        <v>199608.81718331997</v>
      </c>
    </row>
    <row r="34" spans="2:97" s="29" customFormat="1" ht="15" x14ac:dyDescent="0.25">
      <c r="B34" s="30" t="s">
        <v>27</v>
      </c>
      <c r="C34" s="14">
        <f>SUM(C35:C36)</f>
        <v>0</v>
      </c>
      <c r="D34" s="14">
        <f>SUM(D35:D36)</f>
        <v>0</v>
      </c>
      <c r="E34" s="14">
        <f>SUM(E35:E36)</f>
        <v>644603.03993597196</v>
      </c>
      <c r="F34" s="14">
        <f t="shared" si="77"/>
        <v>644603.03993597196</v>
      </c>
      <c r="G34" s="14">
        <v>0</v>
      </c>
      <c r="H34" s="14">
        <v>0</v>
      </c>
      <c r="I34" s="14">
        <v>0</v>
      </c>
      <c r="J34" s="14">
        <v>0</v>
      </c>
      <c r="K34" s="14">
        <v>0</v>
      </c>
      <c r="L34" s="14">
        <v>0</v>
      </c>
      <c r="M34" s="14">
        <v>0</v>
      </c>
      <c r="N34" s="14">
        <v>0</v>
      </c>
      <c r="O34" s="14">
        <v>0</v>
      </c>
      <c r="P34" s="14">
        <v>0</v>
      </c>
      <c r="Q34" s="14">
        <v>0</v>
      </c>
      <c r="R34" s="14">
        <v>0</v>
      </c>
      <c r="S34" s="14">
        <f t="shared" si="71"/>
        <v>0</v>
      </c>
      <c r="T34" s="14">
        <f>SUM(T35:T36)</f>
        <v>0</v>
      </c>
      <c r="U34" s="14">
        <f t="shared" ref="U34:AE34" si="89">SUM(U35:U36)</f>
        <v>0</v>
      </c>
      <c r="V34" s="14">
        <f t="shared" si="89"/>
        <v>0</v>
      </c>
      <c r="W34" s="14">
        <f t="shared" si="89"/>
        <v>0</v>
      </c>
      <c r="X34" s="14">
        <f t="shared" si="89"/>
        <v>0</v>
      </c>
      <c r="Y34" s="14">
        <f t="shared" si="89"/>
        <v>0</v>
      </c>
      <c r="Z34" s="14">
        <f t="shared" si="89"/>
        <v>0</v>
      </c>
      <c r="AA34" s="14">
        <f t="shared" si="89"/>
        <v>0</v>
      </c>
      <c r="AB34" s="14">
        <f t="shared" si="89"/>
        <v>0</v>
      </c>
      <c r="AC34" s="14">
        <f t="shared" si="89"/>
        <v>0</v>
      </c>
      <c r="AD34" s="14">
        <f t="shared" si="89"/>
        <v>0</v>
      </c>
      <c r="AE34" s="14">
        <f t="shared" si="89"/>
        <v>926033.52450457995</v>
      </c>
      <c r="AF34" s="14">
        <f t="shared" si="72"/>
        <v>926033.52450457995</v>
      </c>
      <c r="AG34" s="14">
        <f>SUM(AG35:AG36)</f>
        <v>0</v>
      </c>
      <c r="AH34" s="14">
        <f t="shared" ref="AH34:AR34" si="90">SUM(AH35:AH36)</f>
        <v>0</v>
      </c>
      <c r="AI34" s="14">
        <f t="shared" si="90"/>
        <v>0</v>
      </c>
      <c r="AJ34" s="14">
        <f t="shared" si="90"/>
        <v>0</v>
      </c>
      <c r="AK34" s="14">
        <f t="shared" si="90"/>
        <v>0</v>
      </c>
      <c r="AL34" s="14">
        <f t="shared" si="90"/>
        <v>0</v>
      </c>
      <c r="AM34" s="14">
        <f t="shared" si="90"/>
        <v>0</v>
      </c>
      <c r="AN34" s="14">
        <f t="shared" si="90"/>
        <v>0</v>
      </c>
      <c r="AO34" s="14">
        <f t="shared" si="90"/>
        <v>0</v>
      </c>
      <c r="AP34" s="14">
        <f t="shared" si="90"/>
        <v>0</v>
      </c>
      <c r="AQ34" s="14">
        <f t="shared" si="90"/>
        <v>0</v>
      </c>
      <c r="AR34" s="14">
        <f t="shared" si="90"/>
        <v>1391804.437970533</v>
      </c>
      <c r="AS34" s="14">
        <f t="shared" si="73"/>
        <v>1391804.437970533</v>
      </c>
      <c r="AT34" s="14">
        <f t="shared" ref="AT34:AY34" si="91">SUM(AS35:AS36)</f>
        <v>1391804.437970533</v>
      </c>
      <c r="AU34" s="14">
        <f t="shared" si="91"/>
        <v>0</v>
      </c>
      <c r="AV34" s="14">
        <f t="shared" si="91"/>
        <v>0</v>
      </c>
      <c r="AW34" s="14">
        <f t="shared" si="91"/>
        <v>0</v>
      </c>
      <c r="AX34" s="14">
        <f t="shared" si="91"/>
        <v>0</v>
      </c>
      <c r="AY34" s="14">
        <f t="shared" si="91"/>
        <v>0</v>
      </c>
      <c r="AZ34" s="14">
        <v>0</v>
      </c>
      <c r="BA34" s="14">
        <v>0</v>
      </c>
      <c r="BB34" s="14">
        <v>0</v>
      </c>
      <c r="BC34" s="14">
        <v>0</v>
      </c>
      <c r="BD34" s="14">
        <f t="shared" ref="BD34:BH34" si="92">SUM(BD35:BD36)</f>
        <v>0</v>
      </c>
      <c r="BE34" s="14">
        <f t="shared" si="92"/>
        <v>1348406.116769145</v>
      </c>
      <c r="BF34" s="14">
        <f t="shared" si="74"/>
        <v>2740210.5547396783</v>
      </c>
      <c r="BG34" s="14">
        <f t="shared" si="92"/>
        <v>0</v>
      </c>
      <c r="BH34" s="14">
        <f t="shared" si="92"/>
        <v>0</v>
      </c>
      <c r="BI34" s="14">
        <f t="shared" ref="BI34:BQ34" si="93">SUM(BI35:BI36)</f>
        <v>0</v>
      </c>
      <c r="BJ34" s="14">
        <f t="shared" si="93"/>
        <v>0</v>
      </c>
      <c r="BK34" s="14">
        <f t="shared" si="93"/>
        <v>0</v>
      </c>
      <c r="BL34" s="14">
        <f t="shared" si="93"/>
        <v>0</v>
      </c>
      <c r="BM34" s="14">
        <f t="shared" si="93"/>
        <v>0</v>
      </c>
      <c r="BN34" s="14">
        <f t="shared" si="93"/>
        <v>0</v>
      </c>
      <c r="BO34" s="14">
        <f t="shared" si="93"/>
        <v>0</v>
      </c>
      <c r="BP34" s="14">
        <f t="shared" si="93"/>
        <v>0</v>
      </c>
      <c r="BQ34" s="14">
        <f t="shared" si="93"/>
        <v>0</v>
      </c>
      <c r="BR34" s="14">
        <f>SUM(BR35:BR36)</f>
        <v>1652180.591</v>
      </c>
      <c r="BS34" s="14">
        <f t="shared" si="75"/>
        <v>1652180.591</v>
      </c>
      <c r="BT34" s="14">
        <f t="shared" ref="BT34:CC34" si="94">SUM(BT35:BT36)</f>
        <v>0</v>
      </c>
      <c r="BU34" s="14">
        <f t="shared" si="94"/>
        <v>0</v>
      </c>
      <c r="BV34" s="14">
        <f t="shared" si="94"/>
        <v>0</v>
      </c>
      <c r="BW34" s="14">
        <f t="shared" si="94"/>
        <v>0</v>
      </c>
      <c r="BX34" s="14">
        <f t="shared" si="94"/>
        <v>0</v>
      </c>
      <c r="BY34" s="14">
        <f t="shared" si="94"/>
        <v>0</v>
      </c>
      <c r="BZ34" s="14">
        <f t="shared" si="94"/>
        <v>0</v>
      </c>
      <c r="CA34" s="14">
        <f t="shared" si="94"/>
        <v>0</v>
      </c>
      <c r="CB34" s="14">
        <f t="shared" si="94"/>
        <v>0</v>
      </c>
      <c r="CC34" s="14">
        <f t="shared" si="94"/>
        <v>0</v>
      </c>
      <c r="CD34" s="14">
        <f>SUM(CD35:CD36)</f>
        <v>0</v>
      </c>
      <c r="CE34" s="14">
        <f>SUM(CE35:CE36)</f>
        <v>1669839.3228436538</v>
      </c>
      <c r="CF34" s="14">
        <f t="shared" si="76"/>
        <v>1669839.3228436538</v>
      </c>
      <c r="CG34" s="14">
        <f>SUM(CG35:CG36)</f>
        <v>0</v>
      </c>
      <c r="CH34" s="14">
        <f>SUM(CH35:CH36)</f>
        <v>0</v>
      </c>
      <c r="CI34" s="14">
        <f>SUM(CI35:CI36)</f>
        <v>0</v>
      </c>
      <c r="CJ34" s="14">
        <f t="shared" ref="CJ34:CR34" si="95">SUM(CJ35:CJ36)</f>
        <v>0</v>
      </c>
      <c r="CK34" s="14">
        <f t="shared" si="95"/>
        <v>0</v>
      </c>
      <c r="CL34" s="14">
        <f t="shared" si="95"/>
        <v>0</v>
      </c>
      <c r="CM34" s="14">
        <f t="shared" si="95"/>
        <v>0</v>
      </c>
      <c r="CN34" s="14">
        <f t="shared" si="95"/>
        <v>0</v>
      </c>
      <c r="CO34" s="14">
        <f t="shared" si="95"/>
        <v>0</v>
      </c>
      <c r="CP34" s="14">
        <f t="shared" si="95"/>
        <v>0</v>
      </c>
      <c r="CQ34" s="14">
        <f t="shared" si="95"/>
        <v>0</v>
      </c>
      <c r="CR34" s="31"/>
      <c r="CS34" s="14">
        <f t="shared" si="70"/>
        <v>0</v>
      </c>
    </row>
    <row r="35" spans="2:97" s="37" customFormat="1" ht="28.5" x14ac:dyDescent="0.2">
      <c r="B35" s="34" t="s">
        <v>25</v>
      </c>
      <c r="C35" s="35" t="s">
        <v>28</v>
      </c>
      <c r="D35" s="35" t="s">
        <v>28</v>
      </c>
      <c r="E35" s="36">
        <v>442093.90151485399</v>
      </c>
      <c r="F35" s="36">
        <f t="shared" si="77"/>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1"/>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2"/>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3"/>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4"/>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75"/>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76"/>
        <v>1113845.4412135384</v>
      </c>
      <c r="CG35" s="87" t="s">
        <v>29</v>
      </c>
      <c r="CH35" s="87" t="s">
        <v>29</v>
      </c>
      <c r="CI35" s="87" t="s">
        <v>29</v>
      </c>
      <c r="CJ35" s="87" t="s">
        <v>29</v>
      </c>
      <c r="CK35" s="87" t="s">
        <v>29</v>
      </c>
      <c r="CL35" s="87" t="s">
        <v>29</v>
      </c>
      <c r="CM35" s="87" t="s">
        <v>29</v>
      </c>
      <c r="CN35" s="87" t="s">
        <v>29</v>
      </c>
      <c r="CO35" s="87" t="s">
        <v>29</v>
      </c>
      <c r="CP35" s="87" t="s">
        <v>29</v>
      </c>
      <c r="CQ35" s="87" t="s">
        <v>29</v>
      </c>
      <c r="CR35" s="31"/>
      <c r="CS35" s="14">
        <f t="shared" si="70"/>
        <v>0</v>
      </c>
    </row>
    <row r="36" spans="2:97" s="37" customFormat="1" ht="28.5" x14ac:dyDescent="0.2">
      <c r="B36" s="34" t="s">
        <v>24</v>
      </c>
      <c r="C36" s="35" t="s">
        <v>28</v>
      </c>
      <c r="D36" s="35" t="s">
        <v>28</v>
      </c>
      <c r="E36" s="36">
        <v>202509.138421118</v>
      </c>
      <c r="F36" s="36">
        <f t="shared" si="77"/>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1"/>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2"/>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3"/>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4"/>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75"/>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76"/>
        <v>555993.88163011544</v>
      </c>
      <c r="CG36" s="87" t="s">
        <v>29</v>
      </c>
      <c r="CH36" s="87" t="s">
        <v>29</v>
      </c>
      <c r="CI36" s="87" t="s">
        <v>29</v>
      </c>
      <c r="CJ36" s="87" t="s">
        <v>29</v>
      </c>
      <c r="CK36" s="87" t="s">
        <v>29</v>
      </c>
      <c r="CL36" s="87" t="s">
        <v>29</v>
      </c>
      <c r="CM36" s="87" t="s">
        <v>29</v>
      </c>
      <c r="CN36" s="87" t="s">
        <v>29</v>
      </c>
      <c r="CO36" s="87" t="s">
        <v>29</v>
      </c>
      <c r="CP36" s="87" t="s">
        <v>29</v>
      </c>
      <c r="CQ36" s="87" t="s">
        <v>29</v>
      </c>
      <c r="CR36" s="31"/>
      <c r="CS36" s="14">
        <f t="shared" si="70"/>
        <v>0</v>
      </c>
    </row>
    <row r="37" spans="2:97" s="29" customFormat="1" ht="15" x14ac:dyDescent="0.25">
      <c r="B37" s="30" t="s">
        <v>20</v>
      </c>
      <c r="C37" s="31">
        <v>0</v>
      </c>
      <c r="D37" s="31">
        <v>0</v>
      </c>
      <c r="E37" s="31">
        <v>0</v>
      </c>
      <c r="F37" s="31">
        <f t="shared" si="77"/>
        <v>0</v>
      </c>
      <c r="G37" s="31">
        <v>0</v>
      </c>
      <c r="H37" s="31">
        <v>0</v>
      </c>
      <c r="I37" s="31">
        <v>0</v>
      </c>
      <c r="J37" s="31">
        <v>0</v>
      </c>
      <c r="K37" s="31">
        <v>0</v>
      </c>
      <c r="L37" s="31">
        <v>0</v>
      </c>
      <c r="M37" s="31">
        <v>0</v>
      </c>
      <c r="N37" s="31">
        <v>0</v>
      </c>
      <c r="O37" s="31">
        <v>0</v>
      </c>
      <c r="P37" s="31">
        <v>0</v>
      </c>
      <c r="Q37" s="31">
        <v>0</v>
      </c>
      <c r="R37" s="31">
        <v>0</v>
      </c>
      <c r="S37" s="31">
        <f t="shared" si="71"/>
        <v>0</v>
      </c>
      <c r="T37" s="31">
        <v>0</v>
      </c>
      <c r="U37" s="31">
        <v>0</v>
      </c>
      <c r="V37" s="31">
        <v>0</v>
      </c>
      <c r="W37" s="31">
        <v>0</v>
      </c>
      <c r="X37" s="31">
        <v>0</v>
      </c>
      <c r="Y37" s="31">
        <v>0</v>
      </c>
      <c r="Z37" s="31">
        <v>0</v>
      </c>
      <c r="AA37" s="31">
        <v>0</v>
      </c>
      <c r="AB37" s="31">
        <v>0</v>
      </c>
      <c r="AC37" s="31">
        <v>0</v>
      </c>
      <c r="AD37" s="31">
        <v>0</v>
      </c>
      <c r="AE37" s="31">
        <v>0</v>
      </c>
      <c r="AF37" s="31">
        <f t="shared" si="72"/>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75"/>
        <v>0</v>
      </c>
      <c r="BT37" s="31">
        <v>0</v>
      </c>
      <c r="BU37" s="31">
        <v>0</v>
      </c>
      <c r="BV37" s="31">
        <v>0</v>
      </c>
      <c r="BW37" s="31">
        <v>0</v>
      </c>
      <c r="BX37" s="31">
        <v>0</v>
      </c>
      <c r="BY37" s="31">
        <v>0</v>
      </c>
      <c r="BZ37" s="31">
        <v>0</v>
      </c>
      <c r="CA37" s="31">
        <v>0</v>
      </c>
      <c r="CB37" s="31">
        <v>0</v>
      </c>
      <c r="CC37" s="31">
        <v>0</v>
      </c>
      <c r="CD37" s="31">
        <v>0</v>
      </c>
      <c r="CE37" s="31">
        <v>0</v>
      </c>
      <c r="CF37" s="31">
        <f t="shared" si="76"/>
        <v>0</v>
      </c>
      <c r="CG37" s="31">
        <v>0</v>
      </c>
      <c r="CH37" s="31">
        <v>0</v>
      </c>
      <c r="CI37" s="31">
        <v>0</v>
      </c>
      <c r="CJ37" s="31"/>
      <c r="CK37" s="31"/>
      <c r="CL37" s="31"/>
      <c r="CM37" s="31"/>
      <c r="CN37" s="31"/>
      <c r="CO37" s="31"/>
      <c r="CP37" s="31"/>
      <c r="CQ37" s="31"/>
      <c r="CR37" s="31"/>
      <c r="CS37" s="14">
        <f t="shared" si="70"/>
        <v>0</v>
      </c>
    </row>
    <row r="38" spans="2:97" s="29" customFormat="1" ht="15" x14ac:dyDescent="0.25">
      <c r="B38" s="30" t="s">
        <v>8</v>
      </c>
      <c r="C38" s="31">
        <f>+C28+C31+C34</f>
        <v>5287747.3582285</v>
      </c>
      <c r="D38" s="31">
        <f>+D28+D31+D34</f>
        <v>4991504.7907684799</v>
      </c>
      <c r="E38" s="31">
        <f>+E28+E31+E34</f>
        <v>5319983.946996822</v>
      </c>
      <c r="F38" s="31">
        <f t="shared" si="77"/>
        <v>15599236.095993802</v>
      </c>
      <c r="G38" s="31">
        <f>SUM(G28:G37)</f>
        <v>8483091.1699299999</v>
      </c>
      <c r="H38" s="31">
        <f t="shared" ref="H38:R38" si="96">SUM(H28:H37)</f>
        <v>6845698.5422321213</v>
      </c>
      <c r="I38" s="31">
        <f t="shared" si="96"/>
        <v>8374105.6025689207</v>
      </c>
      <c r="J38" s="31">
        <f t="shared" si="96"/>
        <v>8755526.1724145189</v>
      </c>
      <c r="K38" s="31">
        <f t="shared" si="96"/>
        <v>9716442.1155603211</v>
      </c>
      <c r="L38" s="31">
        <f t="shared" si="96"/>
        <v>10193153.894134039</v>
      </c>
      <c r="M38" s="31">
        <f t="shared" si="96"/>
        <v>11076169.680037439</v>
      </c>
      <c r="N38" s="31">
        <f t="shared" si="96"/>
        <v>11720916.454969119</v>
      </c>
      <c r="O38" s="31">
        <f t="shared" si="96"/>
        <v>10667483.942510281</v>
      </c>
      <c r="P38" s="31">
        <f t="shared" si="96"/>
        <v>11702939.617028799</v>
      </c>
      <c r="Q38" s="31">
        <f t="shared" si="96"/>
        <v>10893226.236534398</v>
      </c>
      <c r="R38" s="31">
        <f t="shared" si="96"/>
        <v>11691247.926594615</v>
      </c>
      <c r="S38" s="31">
        <f t="shared" si="71"/>
        <v>120120001.35451457</v>
      </c>
      <c r="T38" s="31">
        <v>0</v>
      </c>
      <c r="U38" s="31">
        <v>0</v>
      </c>
      <c r="V38" s="31">
        <v>0</v>
      </c>
      <c r="W38" s="31">
        <v>0</v>
      </c>
      <c r="X38" s="31">
        <v>0</v>
      </c>
      <c r="Y38" s="31">
        <v>0</v>
      </c>
      <c r="Z38" s="31">
        <v>0</v>
      </c>
      <c r="AA38" s="31">
        <v>0</v>
      </c>
      <c r="AB38" s="31">
        <v>0</v>
      </c>
      <c r="AC38" s="31">
        <v>0</v>
      </c>
      <c r="AD38" s="31">
        <v>0</v>
      </c>
      <c r="AE38" s="31">
        <v>0</v>
      </c>
      <c r="AF38" s="31">
        <f t="shared" si="72"/>
        <v>0</v>
      </c>
      <c r="AG38" s="31">
        <f>+AG28+AG31+AG34+AG37</f>
        <v>6074305.1003107196</v>
      </c>
      <c r="AH38" s="31">
        <f t="shared" ref="AH38:AO38" si="97">+AH28+AH31+AH34+AH37</f>
        <v>5749844.1911808001</v>
      </c>
      <c r="AI38" s="31">
        <f t="shared" si="97"/>
        <v>7031012.6314301407</v>
      </c>
      <c r="AJ38" s="31">
        <f t="shared" si="97"/>
        <v>6465074.9258921193</v>
      </c>
      <c r="AK38" s="31">
        <f t="shared" si="97"/>
        <v>9076279.6266191993</v>
      </c>
      <c r="AL38" s="31">
        <f t="shared" si="97"/>
        <v>8551624.0594356004</v>
      </c>
      <c r="AM38" s="31">
        <f t="shared" si="97"/>
        <v>9060405.0921887998</v>
      </c>
      <c r="AN38" s="31">
        <f t="shared" si="97"/>
        <v>8806386.8314553201</v>
      </c>
      <c r="AO38" s="31">
        <f t="shared" si="97"/>
        <v>9823737.904697001</v>
      </c>
      <c r="AP38" s="31">
        <f>+AP28+AP31+AP34+AP37</f>
        <v>10248550.271054521</v>
      </c>
      <c r="AQ38" s="31">
        <f>+AQ28+AQ31+AQ34+AQ37</f>
        <v>9909830.1861861199</v>
      </c>
      <c r="AR38" s="31">
        <f>+AR28+AR31+AR34+AR37</f>
        <v>10882628.170581732</v>
      </c>
      <c r="AS38" s="31">
        <f>SUM(AG38:AR38)</f>
        <v>101679678.99103206</v>
      </c>
      <c r="AT38" s="31">
        <f t="shared" ref="AT38:BD38" si="98">+AT28+AT31+AT34+AT37</f>
        <v>9033002.0579705331</v>
      </c>
      <c r="AU38" s="31">
        <f t="shared" si="98"/>
        <v>6636276.7537080003</v>
      </c>
      <c r="AV38" s="31">
        <f t="shared" si="98"/>
        <v>7671017.4948781002</v>
      </c>
      <c r="AW38" s="31">
        <f t="shared" si="98"/>
        <v>8867201.4815850612</v>
      </c>
      <c r="AX38" s="31">
        <f t="shared" si="98"/>
        <v>10825946.779390501</v>
      </c>
      <c r="AY38" s="31">
        <f t="shared" si="98"/>
        <v>10450290.8493207</v>
      </c>
      <c r="AZ38" s="31">
        <f t="shared" si="98"/>
        <v>10416372.937002501</v>
      </c>
      <c r="BA38" s="31">
        <f t="shared" si="98"/>
        <v>10059581.403042002</v>
      </c>
      <c r="BB38" s="31">
        <f t="shared" si="98"/>
        <v>11061647.222258821</v>
      </c>
      <c r="BC38" s="31">
        <f t="shared" si="98"/>
        <v>11679342.39842332</v>
      </c>
      <c r="BD38" s="31">
        <f t="shared" si="98"/>
        <v>10435684.237240419</v>
      </c>
      <c r="BE38" s="31">
        <f t="shared" ref="BE38" si="99">+BE28+BE31+BE34+BE37</f>
        <v>11089567.769107744</v>
      </c>
      <c r="BF38" s="31">
        <f>SUM(AT38:BE38)</f>
        <v>118225931.3839277</v>
      </c>
      <c r="BG38" s="31">
        <f t="shared" ref="BG38:BH38" si="100">+BG28+BG31+BG34+BG37</f>
        <v>9035096.1123966612</v>
      </c>
      <c r="BH38" s="31">
        <f t="shared" si="100"/>
        <v>6877458.154476</v>
      </c>
      <c r="BI38" s="31">
        <f t="shared" ref="BI38:BJ38" si="101">+BI28+BI31+BI34+BI37</f>
        <v>9273878.7354800794</v>
      </c>
      <c r="BJ38" s="31">
        <f t="shared" si="101"/>
        <v>8703394.9012924396</v>
      </c>
      <c r="BK38" s="31">
        <f t="shared" ref="BK38:BL38" si="102">+BK28+BK31+BK34+BK37</f>
        <v>12875347.609999999</v>
      </c>
      <c r="BL38" s="31">
        <f t="shared" si="102"/>
        <v>11928644.359999999</v>
      </c>
      <c r="BM38" s="31">
        <f t="shared" ref="BM38:BQ38" si="103">+BM28+BM31+BM34+BM37</f>
        <v>11967965.740000002</v>
      </c>
      <c r="BN38" s="31">
        <f t="shared" si="103"/>
        <v>11623544.84836792</v>
      </c>
      <c r="BO38" s="31">
        <f t="shared" si="103"/>
        <v>12108722.85</v>
      </c>
      <c r="BP38" s="31">
        <f t="shared" si="103"/>
        <v>12646673.189999999</v>
      </c>
      <c r="BQ38" s="31">
        <f t="shared" si="103"/>
        <v>11694604.700000001</v>
      </c>
      <c r="BR38" s="31">
        <f>+BR28+BR31+BR34+BR37</f>
        <v>13059999.311000001</v>
      </c>
      <c r="BS38" s="31">
        <f t="shared" si="75"/>
        <v>131795330.51301309</v>
      </c>
      <c r="BT38" s="31">
        <f t="shared" ref="BT38:CD38" si="104">+BT28+BT31+BT34+BT37</f>
        <v>10064159.864586299</v>
      </c>
      <c r="BU38" s="31">
        <f t="shared" si="104"/>
        <v>5880426.3499999996</v>
      </c>
      <c r="BV38" s="31">
        <f t="shared" si="104"/>
        <v>7381761.8386055594</v>
      </c>
      <c r="BW38" s="31">
        <f>+BW28+BW31+BW34+BW37</f>
        <v>9643972.4499999993</v>
      </c>
      <c r="BX38" s="31">
        <f t="shared" si="104"/>
        <v>12983475.299999999</v>
      </c>
      <c r="BY38" s="31">
        <f t="shared" si="104"/>
        <v>12390944.705623759</v>
      </c>
      <c r="BZ38" s="31">
        <f t="shared" si="104"/>
        <v>10829023.039813999</v>
      </c>
      <c r="CA38" s="31">
        <f t="shared" si="104"/>
        <v>12312298.162570691</v>
      </c>
      <c r="CB38" s="31">
        <f t="shared" si="104"/>
        <v>12270760.020000001</v>
      </c>
      <c r="CC38" s="31">
        <f t="shared" si="104"/>
        <v>11546597.068790391</v>
      </c>
      <c r="CD38" s="31">
        <f t="shared" si="104"/>
        <v>12957037.212142831</v>
      </c>
      <c r="CE38" s="31">
        <f>+CE28+CE31+CE34+CE37</f>
        <v>13858160.557847135</v>
      </c>
      <c r="CF38" s="31">
        <f t="shared" si="76"/>
        <v>132118616.56998065</v>
      </c>
      <c r="CG38" s="31">
        <f>+CG28+CG31+CG34+CG37</f>
        <v>10346329.409400001</v>
      </c>
      <c r="CH38" s="31">
        <f>+CH28+CH31+CH34+CH37</f>
        <v>8319670.7000000002</v>
      </c>
      <c r="CI38" s="31">
        <f t="shared" ref="CI38:CR38" si="105">+CI28+CI31+CI34+CI37</f>
        <v>5917747.3799999999</v>
      </c>
      <c r="CJ38" s="31">
        <f t="shared" si="105"/>
        <v>1193768.7794016013</v>
      </c>
      <c r="CK38" s="31">
        <f t="shared" si="105"/>
        <v>4114135.1018130388</v>
      </c>
      <c r="CL38" s="31">
        <f t="shared" si="105"/>
        <v>5155417.5050454009</v>
      </c>
      <c r="CM38" s="31">
        <f t="shared" si="105"/>
        <v>3895789.8898676028</v>
      </c>
      <c r="CN38" s="31">
        <f t="shared" si="105"/>
        <v>3630063.9659584006</v>
      </c>
      <c r="CO38" s="31">
        <f t="shared" si="105"/>
        <v>5549293.7000000002</v>
      </c>
      <c r="CP38" s="31">
        <f t="shared" si="105"/>
        <v>5287128.99</v>
      </c>
      <c r="CQ38" s="31">
        <f t="shared" si="105"/>
        <v>7552771.7309927</v>
      </c>
      <c r="CR38" s="31"/>
      <c r="CS38" s="14">
        <f t="shared" si="70"/>
        <v>60962117.152478747</v>
      </c>
    </row>
    <row r="39" spans="2:97" ht="24" x14ac:dyDescent="0.2">
      <c r="B39" s="78" t="s">
        <v>146</v>
      </c>
    </row>
    <row r="40" spans="2:97" x14ac:dyDescent="0.2">
      <c r="B40" s="76"/>
    </row>
  </sheetData>
  <mergeCells count="37">
    <mergeCell ref="CG6:CR6"/>
    <mergeCell ref="CS6:CS7"/>
    <mergeCell ref="CG26:CR26"/>
    <mergeCell ref="CS26:CS27"/>
    <mergeCell ref="A1:B1"/>
    <mergeCell ref="A2:B2"/>
    <mergeCell ref="A3:B3"/>
    <mergeCell ref="S6:S7"/>
    <mergeCell ref="T6:AE6"/>
    <mergeCell ref="AF6:AF7"/>
    <mergeCell ref="S26:S27"/>
    <mergeCell ref="T26:AE26"/>
    <mergeCell ref="AF26:AF27"/>
    <mergeCell ref="B26:B27"/>
    <mergeCell ref="C26:E26"/>
    <mergeCell ref="F26:F27"/>
    <mergeCell ref="G26:R26"/>
    <mergeCell ref="C6:E6"/>
    <mergeCell ref="G6:R6"/>
    <mergeCell ref="B6:B7"/>
    <mergeCell ref="F6:F7"/>
    <mergeCell ref="AG26:AR26"/>
    <mergeCell ref="AS26:AS27"/>
    <mergeCell ref="AT26:BE26"/>
    <mergeCell ref="BF26:BF27"/>
    <mergeCell ref="BG26:BR26"/>
    <mergeCell ref="AG6:AR6"/>
    <mergeCell ref="AS6:AS7"/>
    <mergeCell ref="AT6:BE6"/>
    <mergeCell ref="BF6:BF7"/>
    <mergeCell ref="BG6:BR6"/>
    <mergeCell ref="BT6:CE6"/>
    <mergeCell ref="CF6:CF7"/>
    <mergeCell ref="BT26:CE26"/>
    <mergeCell ref="CF26:CF27"/>
    <mergeCell ref="BS26:BS27"/>
    <mergeCell ref="BS6:BS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O110"/>
  <sheetViews>
    <sheetView tabSelected="1" zoomScaleNormal="100" workbookViewId="0">
      <pane xSplit="2" ySplit="3" topLeftCell="CE4" activePane="bottomRight" state="frozen"/>
      <selection pane="topRight" activeCell="C1" sqref="C1"/>
      <selection pane="bottomLeft" activeCell="A4" sqref="A4"/>
      <selection pane="bottomRight" activeCell="CI3" sqref="CI3"/>
    </sheetView>
  </sheetViews>
  <sheetFormatPr baseColWidth="10"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16384" width="11.42578125" style="26"/>
  </cols>
  <sheetData>
    <row r="1" spans="1:93" ht="15" x14ac:dyDescent="0.25">
      <c r="A1" s="98" t="s">
        <v>106</v>
      </c>
      <c r="B1" s="98"/>
    </row>
    <row r="2" spans="1:93" ht="30" customHeight="1" x14ac:dyDescent="0.2">
      <c r="A2" s="99" t="s">
        <v>134</v>
      </c>
      <c r="B2" s="99"/>
    </row>
    <row r="3" spans="1:93" ht="15" customHeight="1" x14ac:dyDescent="0.2">
      <c r="A3" s="100" t="s">
        <v>119</v>
      </c>
      <c r="B3" s="100"/>
      <c r="AE3" s="39"/>
    </row>
    <row r="4" spans="1:93" x14ac:dyDescent="0.2">
      <c r="AE4" s="39"/>
    </row>
    <row r="5" spans="1:93" s="33" customFormat="1" ht="15" x14ac:dyDescent="0.2">
      <c r="B5" s="40" t="s">
        <v>98</v>
      </c>
      <c r="C5" s="41"/>
      <c r="AU5" s="42"/>
      <c r="AV5" s="42"/>
      <c r="AW5" s="42"/>
      <c r="AX5" s="42"/>
      <c r="AY5" s="42"/>
      <c r="AZ5" s="42"/>
      <c r="BA5" s="42"/>
    </row>
    <row r="6" spans="1:93" s="3" customFormat="1" ht="15" x14ac:dyDescent="0.25">
      <c r="B6" s="96" t="s">
        <v>92</v>
      </c>
      <c r="C6" s="95">
        <v>2013</v>
      </c>
      <c r="D6" s="95"/>
      <c r="E6" s="95"/>
      <c r="F6" s="95">
        <v>2014</v>
      </c>
      <c r="G6" s="95"/>
      <c r="H6" s="95"/>
      <c r="I6" s="95"/>
      <c r="J6" s="95"/>
      <c r="K6" s="95"/>
      <c r="L6" s="95"/>
      <c r="M6" s="95"/>
      <c r="N6" s="95"/>
      <c r="O6" s="95"/>
      <c r="P6" s="95"/>
      <c r="Q6" s="95"/>
      <c r="R6" s="95">
        <v>2015</v>
      </c>
      <c r="S6" s="95"/>
      <c r="T6" s="95"/>
      <c r="U6" s="95"/>
      <c r="V6" s="95"/>
      <c r="W6" s="95"/>
      <c r="X6" s="95"/>
      <c r="Y6" s="95"/>
      <c r="Z6" s="95"/>
      <c r="AA6" s="95"/>
      <c r="AB6" s="95"/>
      <c r="AC6" s="95"/>
      <c r="AD6" s="95">
        <v>2016</v>
      </c>
      <c r="AE6" s="95"/>
      <c r="AF6" s="95"/>
      <c r="AG6" s="95"/>
      <c r="AH6" s="95"/>
      <c r="AI6" s="95"/>
      <c r="AJ6" s="95"/>
      <c r="AK6" s="95"/>
      <c r="AL6" s="95"/>
      <c r="AM6" s="95"/>
      <c r="AN6" s="95"/>
      <c r="AO6" s="95"/>
      <c r="AP6" s="95">
        <v>2017</v>
      </c>
      <c r="AQ6" s="95"/>
      <c r="AR6" s="95"/>
      <c r="AS6" s="95"/>
      <c r="AT6" s="95"/>
      <c r="AU6" s="95"/>
      <c r="AV6" s="95"/>
      <c r="AW6" s="95"/>
      <c r="AX6" s="95"/>
      <c r="AY6" s="95"/>
      <c r="AZ6" s="95"/>
      <c r="BA6" s="95"/>
      <c r="BB6" s="95">
        <v>2018</v>
      </c>
      <c r="BC6" s="95"/>
      <c r="BD6" s="95"/>
      <c r="BE6" s="95"/>
      <c r="BF6" s="95"/>
      <c r="BG6" s="95"/>
      <c r="BH6" s="95"/>
      <c r="BI6" s="95"/>
      <c r="BJ6" s="95"/>
      <c r="BK6" s="95"/>
      <c r="BL6" s="95"/>
      <c r="BM6" s="95"/>
      <c r="BN6" s="95">
        <v>2019</v>
      </c>
      <c r="BO6" s="95"/>
      <c r="BP6" s="95"/>
      <c r="BQ6" s="95"/>
      <c r="BR6" s="95"/>
      <c r="BS6" s="95"/>
      <c r="BT6" s="95"/>
      <c r="BU6" s="95"/>
      <c r="BV6" s="95"/>
      <c r="BW6" s="95"/>
      <c r="BX6" s="95"/>
      <c r="BY6" s="95"/>
      <c r="BZ6" s="93" t="s">
        <v>143</v>
      </c>
      <c r="CA6" s="95">
        <v>2020</v>
      </c>
      <c r="CB6" s="95"/>
      <c r="CC6" s="95"/>
      <c r="CD6" s="95"/>
      <c r="CE6" s="95"/>
      <c r="CF6" s="95"/>
      <c r="CG6" s="95"/>
      <c r="CH6" s="95"/>
      <c r="CI6" s="95"/>
      <c r="CJ6" s="95"/>
      <c r="CK6" s="95"/>
      <c r="CL6" s="95"/>
      <c r="CM6" s="93" t="s">
        <v>147</v>
      </c>
      <c r="CO6" s="9"/>
    </row>
    <row r="7" spans="1:93" s="3" customFormat="1" ht="30" x14ac:dyDescent="0.2">
      <c r="B7" s="97"/>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4"/>
      <c r="CA7" s="88" t="s">
        <v>121</v>
      </c>
      <c r="CB7" s="88" t="s">
        <v>122</v>
      </c>
      <c r="CC7" s="88" t="s">
        <v>123</v>
      </c>
      <c r="CD7" s="88" t="s">
        <v>124</v>
      </c>
      <c r="CE7" s="88" t="s">
        <v>125</v>
      </c>
      <c r="CF7" s="88" t="s">
        <v>126</v>
      </c>
      <c r="CG7" s="88" t="s">
        <v>127</v>
      </c>
      <c r="CH7" s="88" t="s">
        <v>128</v>
      </c>
      <c r="CI7" s="88" t="s">
        <v>129</v>
      </c>
      <c r="CJ7" s="88" t="s">
        <v>130</v>
      </c>
      <c r="CK7" s="88" t="s">
        <v>131</v>
      </c>
      <c r="CL7" s="88" t="s">
        <v>132</v>
      </c>
      <c r="CM7" s="94"/>
      <c r="CO7" s="9"/>
    </row>
    <row r="8" spans="1:93"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c r="CM8" s="44">
        <f>+AVERAGE(CA8:CL8)</f>
        <v>0.99760884922641313</v>
      </c>
    </row>
    <row r="9" spans="1:93"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c r="CM9" s="44">
        <f t="shared" ref="CM9:CM13" si="1">+AVERAGE(CA9:CL9)</f>
        <v>0.97691534701857285</v>
      </c>
    </row>
    <row r="10" spans="1:93"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c r="CM10" s="44">
        <f t="shared" si="1"/>
        <v>0.93414114698416695</v>
      </c>
    </row>
    <row r="11" spans="1:93"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c r="CM11" s="44">
        <f t="shared" si="1"/>
        <v>0.9388216783216784</v>
      </c>
    </row>
    <row r="12" spans="1:93"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c r="CM12" s="44">
        <f t="shared" si="1"/>
        <v>0.92946061564665539</v>
      </c>
    </row>
    <row r="13" spans="1:93"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c r="CM13" s="44">
        <f t="shared" si="1"/>
        <v>5.1161039945355564E-4</v>
      </c>
    </row>
    <row r="14" spans="1:93"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93" s="33" customFormat="1" ht="15" customHeight="1" x14ac:dyDescent="0.2">
      <c r="B15" s="40" t="s">
        <v>99</v>
      </c>
      <c r="C15" s="41"/>
    </row>
    <row r="16" spans="1:93" s="3" customFormat="1" ht="15" x14ac:dyDescent="0.25">
      <c r="B16" s="96" t="s">
        <v>92</v>
      </c>
      <c r="C16" s="95">
        <v>2013</v>
      </c>
      <c r="D16" s="95"/>
      <c r="E16" s="95"/>
      <c r="F16" s="95">
        <v>2014</v>
      </c>
      <c r="G16" s="95"/>
      <c r="H16" s="95"/>
      <c r="I16" s="95"/>
      <c r="J16" s="95"/>
      <c r="K16" s="95"/>
      <c r="L16" s="95"/>
      <c r="M16" s="95"/>
      <c r="N16" s="95"/>
      <c r="O16" s="95"/>
      <c r="P16" s="95"/>
      <c r="Q16" s="95"/>
      <c r="R16" s="95">
        <v>2015</v>
      </c>
      <c r="S16" s="95"/>
      <c r="T16" s="95"/>
      <c r="U16" s="95"/>
      <c r="V16" s="95"/>
      <c r="W16" s="95"/>
      <c r="X16" s="95"/>
      <c r="Y16" s="95"/>
      <c r="Z16" s="95"/>
      <c r="AA16" s="95"/>
      <c r="AB16" s="95"/>
      <c r="AC16" s="95"/>
      <c r="AD16" s="95">
        <v>2016</v>
      </c>
      <c r="AE16" s="95"/>
      <c r="AF16" s="95"/>
      <c r="AG16" s="95"/>
      <c r="AH16" s="95"/>
      <c r="AI16" s="95"/>
      <c r="AJ16" s="95"/>
      <c r="AK16" s="95"/>
      <c r="AL16" s="95"/>
      <c r="AM16" s="95"/>
      <c r="AN16" s="95"/>
      <c r="AO16" s="95"/>
      <c r="AP16" s="95">
        <v>2017</v>
      </c>
      <c r="AQ16" s="95"/>
      <c r="AR16" s="95"/>
      <c r="AS16" s="95"/>
      <c r="AT16" s="95"/>
      <c r="AU16" s="95"/>
      <c r="AV16" s="95"/>
      <c r="AW16" s="95"/>
      <c r="AX16" s="95"/>
      <c r="AY16" s="95"/>
      <c r="AZ16" s="95"/>
      <c r="BA16" s="95"/>
      <c r="BB16" s="95">
        <v>2018</v>
      </c>
      <c r="BC16" s="95"/>
      <c r="BD16" s="95"/>
      <c r="BE16" s="95"/>
      <c r="BF16" s="95"/>
      <c r="BG16" s="95"/>
      <c r="BH16" s="95"/>
      <c r="BI16" s="95"/>
      <c r="BJ16" s="95"/>
      <c r="BK16" s="95"/>
      <c r="BL16" s="95"/>
      <c r="BM16" s="95"/>
      <c r="BN16" s="95">
        <v>2019</v>
      </c>
      <c r="BO16" s="95"/>
      <c r="BP16" s="95"/>
      <c r="BQ16" s="95"/>
      <c r="BR16" s="95"/>
      <c r="BS16" s="95"/>
      <c r="BT16" s="95"/>
      <c r="BU16" s="95"/>
      <c r="BV16" s="95"/>
      <c r="BW16" s="95"/>
      <c r="BX16" s="95"/>
      <c r="BY16" s="95"/>
      <c r="BZ16" s="93" t="s">
        <v>143</v>
      </c>
      <c r="CA16" s="95">
        <v>2020</v>
      </c>
      <c r="CB16" s="95"/>
      <c r="CC16" s="95"/>
      <c r="CD16" s="95"/>
      <c r="CE16" s="95"/>
      <c r="CF16" s="95"/>
      <c r="CG16" s="95"/>
      <c r="CH16" s="95"/>
      <c r="CI16" s="95"/>
      <c r="CJ16" s="95"/>
      <c r="CK16" s="95"/>
      <c r="CL16" s="95"/>
      <c r="CM16" s="93" t="s">
        <v>147</v>
      </c>
      <c r="CO16" s="9"/>
    </row>
    <row r="17" spans="2:93" s="3" customFormat="1" ht="30" x14ac:dyDescent="0.2">
      <c r="B17" s="97"/>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4"/>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94"/>
      <c r="CO17" s="9"/>
    </row>
    <row r="18" spans="2:93"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c r="CM18" s="51">
        <f>+SUM(CA18:CL18)</f>
        <v>4446672.5215360001</v>
      </c>
    </row>
    <row r="19" spans="2:93"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c r="CM19" s="51">
        <f t="shared" ref="CM19:CM22" si="2">+SUM(CA19:CL19)</f>
        <v>331447.58520399994</v>
      </c>
    </row>
    <row r="20" spans="2:93"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c r="CM20" s="51">
        <f t="shared" si="2"/>
        <v>4778120.1067399997</v>
      </c>
    </row>
    <row r="21" spans="2:93"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c r="CM21" s="51">
        <f t="shared" si="2"/>
        <v>4406439.5164395655</v>
      </c>
    </row>
    <row r="22" spans="2:93"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c r="CM22" s="51">
        <f t="shared" si="2"/>
        <v>4457946.9893460004</v>
      </c>
    </row>
    <row r="23" spans="2:93" s="33" customFormat="1" ht="15" customHeight="1" x14ac:dyDescent="0.2">
      <c r="B23" s="104"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row>
    <row r="24" spans="2:93" s="33" customFormat="1" ht="15" customHeight="1" x14ac:dyDescent="0.2">
      <c r="B24" s="105"/>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93" s="33" customFormat="1" ht="15" customHeight="1" x14ac:dyDescent="0.2">
      <c r="B25" s="105"/>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93" s="33" customFormat="1" ht="15" customHeight="1" x14ac:dyDescent="0.2">
      <c r="C26" s="41"/>
      <c r="AL26" s="58"/>
      <c r="AM26" s="58"/>
      <c r="AN26" s="58"/>
      <c r="AO26" s="58"/>
    </row>
    <row r="27" spans="2:93" s="60" customFormat="1" ht="15" customHeight="1" x14ac:dyDescent="0.2">
      <c r="B27" s="59" t="s">
        <v>100</v>
      </c>
      <c r="C27" s="41"/>
    </row>
    <row r="28" spans="2:93" s="3" customFormat="1" ht="15" x14ac:dyDescent="0.25">
      <c r="B28" s="96" t="s">
        <v>92</v>
      </c>
      <c r="C28" s="95">
        <v>2013</v>
      </c>
      <c r="D28" s="95"/>
      <c r="E28" s="95"/>
      <c r="F28" s="95">
        <v>2014</v>
      </c>
      <c r="G28" s="95"/>
      <c r="H28" s="95"/>
      <c r="I28" s="95"/>
      <c r="J28" s="95"/>
      <c r="K28" s="95"/>
      <c r="L28" s="95"/>
      <c r="M28" s="95"/>
      <c r="N28" s="95"/>
      <c r="O28" s="95"/>
      <c r="P28" s="95"/>
      <c r="Q28" s="95"/>
      <c r="R28" s="95">
        <v>2015</v>
      </c>
      <c r="S28" s="95"/>
      <c r="T28" s="95"/>
      <c r="U28" s="95"/>
      <c r="V28" s="95"/>
      <c r="W28" s="95"/>
      <c r="X28" s="95"/>
      <c r="Y28" s="95"/>
      <c r="Z28" s="95"/>
      <c r="AA28" s="95"/>
      <c r="AB28" s="95"/>
      <c r="AC28" s="95"/>
      <c r="AD28" s="95">
        <v>2016</v>
      </c>
      <c r="AE28" s="95"/>
      <c r="AF28" s="95"/>
      <c r="AG28" s="95"/>
      <c r="AH28" s="95"/>
      <c r="AI28" s="95"/>
      <c r="AJ28" s="95"/>
      <c r="AK28" s="95"/>
      <c r="AL28" s="95"/>
      <c r="AM28" s="95"/>
      <c r="AN28" s="95"/>
      <c r="AO28" s="95"/>
      <c r="AP28" s="95">
        <v>2017</v>
      </c>
      <c r="AQ28" s="95"/>
      <c r="AR28" s="95"/>
      <c r="AS28" s="95"/>
      <c r="AT28" s="95"/>
      <c r="AU28" s="95"/>
      <c r="AV28" s="95"/>
      <c r="AW28" s="95"/>
      <c r="AX28" s="95"/>
      <c r="AY28" s="95"/>
      <c r="AZ28" s="95"/>
      <c r="BA28" s="95"/>
      <c r="BB28" s="95">
        <v>2018</v>
      </c>
      <c r="BC28" s="95"/>
      <c r="BD28" s="95"/>
      <c r="BE28" s="95"/>
      <c r="BF28" s="95"/>
      <c r="BG28" s="95"/>
      <c r="BH28" s="95"/>
      <c r="BI28" s="95"/>
      <c r="BJ28" s="95"/>
      <c r="BK28" s="95"/>
      <c r="BL28" s="95"/>
      <c r="BM28" s="95"/>
      <c r="BN28" s="95">
        <v>2019</v>
      </c>
      <c r="BO28" s="95"/>
      <c r="BP28" s="95"/>
      <c r="BQ28" s="95"/>
      <c r="BR28" s="95"/>
      <c r="BS28" s="95"/>
      <c r="BT28" s="95"/>
      <c r="BU28" s="95"/>
      <c r="BV28" s="95"/>
      <c r="BW28" s="95"/>
      <c r="BX28" s="95"/>
      <c r="BY28" s="95"/>
      <c r="BZ28" s="93" t="s">
        <v>143</v>
      </c>
      <c r="CA28" s="95">
        <v>2020</v>
      </c>
      <c r="CB28" s="95"/>
      <c r="CC28" s="95"/>
      <c r="CD28" s="95"/>
      <c r="CE28" s="95"/>
      <c r="CF28" s="95"/>
      <c r="CG28" s="95"/>
      <c r="CH28" s="95"/>
      <c r="CI28" s="95"/>
      <c r="CJ28" s="95"/>
      <c r="CK28" s="95"/>
      <c r="CL28" s="95"/>
      <c r="CM28" s="93" t="s">
        <v>147</v>
      </c>
      <c r="CO28" s="9"/>
    </row>
    <row r="29" spans="2:93" s="3" customFormat="1" ht="30" x14ac:dyDescent="0.2">
      <c r="B29" s="97"/>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4"/>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94"/>
      <c r="CO29" s="9"/>
    </row>
    <row r="30" spans="2:93"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c r="CM30" s="51">
        <f>+SUM(CA30:CL30)</f>
        <v>64618911</v>
      </c>
    </row>
    <row r="31" spans="2:93"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c r="CM31" s="51">
        <f>+SUM(CA31:CL31)</f>
        <v>77793077</v>
      </c>
    </row>
    <row r="32" spans="2:93"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93" s="33" customFormat="1" ht="15" customHeight="1" x14ac:dyDescent="0.2">
      <c r="B33" s="40" t="s">
        <v>101</v>
      </c>
      <c r="C33" s="41"/>
    </row>
    <row r="34" spans="2:93" s="3" customFormat="1" ht="15" x14ac:dyDescent="0.25">
      <c r="B34" s="96" t="s">
        <v>92</v>
      </c>
      <c r="C34" s="95">
        <v>2013</v>
      </c>
      <c r="D34" s="95"/>
      <c r="E34" s="95"/>
      <c r="F34" s="95">
        <v>2014</v>
      </c>
      <c r="G34" s="95"/>
      <c r="H34" s="95"/>
      <c r="I34" s="95"/>
      <c r="J34" s="95"/>
      <c r="K34" s="95"/>
      <c r="L34" s="95"/>
      <c r="M34" s="95"/>
      <c r="N34" s="95"/>
      <c r="O34" s="95"/>
      <c r="P34" s="95"/>
      <c r="Q34" s="95"/>
      <c r="R34" s="95">
        <v>2015</v>
      </c>
      <c r="S34" s="95"/>
      <c r="T34" s="95"/>
      <c r="U34" s="95"/>
      <c r="V34" s="95"/>
      <c r="W34" s="95"/>
      <c r="X34" s="95"/>
      <c r="Y34" s="95"/>
      <c r="Z34" s="95"/>
      <c r="AA34" s="95"/>
      <c r="AB34" s="95"/>
      <c r="AC34" s="95"/>
      <c r="AD34" s="95">
        <v>2016</v>
      </c>
      <c r="AE34" s="95"/>
      <c r="AF34" s="95"/>
      <c r="AG34" s="95"/>
      <c r="AH34" s="95"/>
      <c r="AI34" s="95"/>
      <c r="AJ34" s="95"/>
      <c r="AK34" s="95"/>
      <c r="AL34" s="95"/>
      <c r="AM34" s="95"/>
      <c r="AN34" s="95"/>
      <c r="AO34" s="95"/>
      <c r="AP34" s="95">
        <v>2017</v>
      </c>
      <c r="AQ34" s="95"/>
      <c r="AR34" s="95"/>
      <c r="AS34" s="95"/>
      <c r="AT34" s="95"/>
      <c r="AU34" s="95"/>
      <c r="AV34" s="95"/>
      <c r="AW34" s="95"/>
      <c r="AX34" s="95"/>
      <c r="AY34" s="95"/>
      <c r="AZ34" s="95"/>
      <c r="BA34" s="95"/>
      <c r="BB34" s="95">
        <v>2018</v>
      </c>
      <c r="BC34" s="95"/>
      <c r="BD34" s="95"/>
      <c r="BE34" s="95"/>
      <c r="BF34" s="95"/>
      <c r="BG34" s="95"/>
      <c r="BH34" s="95"/>
      <c r="BI34" s="95"/>
      <c r="BJ34" s="95"/>
      <c r="BK34" s="95"/>
      <c r="BL34" s="95"/>
      <c r="BM34" s="95"/>
      <c r="BN34" s="95">
        <v>2019</v>
      </c>
      <c r="BO34" s="95"/>
      <c r="BP34" s="95"/>
      <c r="BQ34" s="95"/>
      <c r="BR34" s="95"/>
      <c r="BS34" s="95"/>
      <c r="BT34" s="95"/>
      <c r="BU34" s="95"/>
      <c r="BV34" s="95"/>
      <c r="BW34" s="95"/>
      <c r="BX34" s="95"/>
      <c r="BY34" s="95"/>
      <c r="BZ34" s="93" t="s">
        <v>143</v>
      </c>
      <c r="CA34" s="95">
        <v>2020</v>
      </c>
      <c r="CB34" s="95"/>
      <c r="CC34" s="95"/>
      <c r="CD34" s="95"/>
      <c r="CE34" s="95"/>
      <c r="CF34" s="95"/>
      <c r="CG34" s="95"/>
      <c r="CH34" s="95"/>
      <c r="CI34" s="95"/>
      <c r="CJ34" s="95"/>
      <c r="CK34" s="95"/>
      <c r="CL34" s="95"/>
      <c r="CM34" s="93" t="s">
        <v>147</v>
      </c>
      <c r="CO34" s="9"/>
    </row>
    <row r="35" spans="2:93" s="3" customFormat="1" ht="30" x14ac:dyDescent="0.2">
      <c r="B35" s="97"/>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4"/>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94"/>
      <c r="CO35" s="9"/>
    </row>
    <row r="36" spans="2:93"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c r="CM36" s="51">
        <f>+SUM(CA36:CL36)</f>
        <v>4747</v>
      </c>
    </row>
    <row r="37" spans="2:93"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c r="CM37" s="51">
        <f t="shared" ref="CM37:CM40" si="6">+SUM(CA37:CL37)</f>
        <v>272</v>
      </c>
    </row>
    <row r="38" spans="2:93"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c r="CM38" s="51">
        <f t="shared" si="6"/>
        <v>304</v>
      </c>
    </row>
    <row r="39" spans="2:93"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c r="CM39" s="51">
        <f t="shared" si="6"/>
        <v>562</v>
      </c>
    </row>
    <row r="40" spans="2:93"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c r="CM40" s="51">
        <f t="shared" si="6"/>
        <v>1</v>
      </c>
    </row>
    <row r="41" spans="2:93" s="33" customFormat="1" ht="15" customHeight="1" x14ac:dyDescent="0.2">
      <c r="C41" s="66"/>
    </row>
    <row r="42" spans="2:93" s="33" customFormat="1" ht="15" customHeight="1" x14ac:dyDescent="0.2">
      <c r="B42" s="40" t="s">
        <v>102</v>
      </c>
      <c r="C42" s="41"/>
    </row>
    <row r="43" spans="2:93" s="3" customFormat="1" ht="15" x14ac:dyDescent="0.25">
      <c r="B43" s="96" t="s">
        <v>92</v>
      </c>
      <c r="C43" s="95">
        <v>2013</v>
      </c>
      <c r="D43" s="95"/>
      <c r="E43" s="95"/>
      <c r="F43" s="95">
        <v>2014</v>
      </c>
      <c r="G43" s="95"/>
      <c r="H43" s="95"/>
      <c r="I43" s="95"/>
      <c r="J43" s="95"/>
      <c r="K43" s="95"/>
      <c r="L43" s="95"/>
      <c r="M43" s="95"/>
      <c r="N43" s="95"/>
      <c r="O43" s="95"/>
      <c r="P43" s="95"/>
      <c r="Q43" s="95"/>
      <c r="R43" s="95">
        <v>2015</v>
      </c>
      <c r="S43" s="95"/>
      <c r="T43" s="95"/>
      <c r="U43" s="95"/>
      <c r="V43" s="95"/>
      <c r="W43" s="95"/>
      <c r="X43" s="95"/>
      <c r="Y43" s="95"/>
      <c r="Z43" s="95"/>
      <c r="AA43" s="95"/>
      <c r="AB43" s="95"/>
      <c r="AC43" s="95"/>
      <c r="AD43" s="95">
        <v>2016</v>
      </c>
      <c r="AE43" s="95"/>
      <c r="AF43" s="95"/>
      <c r="AG43" s="95"/>
      <c r="AH43" s="95"/>
      <c r="AI43" s="95"/>
      <c r="AJ43" s="95"/>
      <c r="AK43" s="95"/>
      <c r="AL43" s="95"/>
      <c r="AM43" s="95"/>
      <c r="AN43" s="95"/>
      <c r="AO43" s="95"/>
      <c r="AP43" s="95">
        <v>2017</v>
      </c>
      <c r="AQ43" s="95"/>
      <c r="AR43" s="95"/>
      <c r="AS43" s="95"/>
      <c r="AT43" s="95"/>
      <c r="AU43" s="95"/>
      <c r="AV43" s="95"/>
      <c r="AW43" s="95"/>
      <c r="AX43" s="95"/>
      <c r="AY43" s="95"/>
      <c r="AZ43" s="95"/>
      <c r="BA43" s="95"/>
      <c r="BB43" s="95">
        <v>2018</v>
      </c>
      <c r="BC43" s="95"/>
      <c r="BD43" s="95"/>
      <c r="BE43" s="95"/>
      <c r="BF43" s="95"/>
      <c r="BG43" s="95"/>
      <c r="BH43" s="95"/>
      <c r="BI43" s="95"/>
      <c r="BJ43" s="95"/>
      <c r="BK43" s="95"/>
      <c r="BL43" s="95"/>
      <c r="BM43" s="95"/>
      <c r="BN43" s="95">
        <v>2019</v>
      </c>
      <c r="BO43" s="95"/>
      <c r="BP43" s="95"/>
      <c r="BQ43" s="95"/>
      <c r="BR43" s="95"/>
      <c r="BS43" s="95"/>
      <c r="BT43" s="95"/>
      <c r="BU43" s="95"/>
      <c r="BV43" s="95"/>
      <c r="BW43" s="95"/>
      <c r="BX43" s="95"/>
      <c r="BY43" s="95"/>
      <c r="BZ43" s="93" t="s">
        <v>143</v>
      </c>
      <c r="CA43" s="95">
        <v>2020</v>
      </c>
      <c r="CB43" s="95"/>
      <c r="CC43" s="95"/>
      <c r="CD43" s="95"/>
      <c r="CE43" s="95"/>
      <c r="CF43" s="95"/>
      <c r="CG43" s="95"/>
      <c r="CH43" s="95"/>
      <c r="CI43" s="95"/>
      <c r="CJ43" s="95"/>
      <c r="CK43" s="95"/>
      <c r="CL43" s="95"/>
      <c r="CM43" s="93" t="s">
        <v>147</v>
      </c>
      <c r="CO43" s="9"/>
    </row>
    <row r="44" spans="2:93" s="3" customFormat="1" ht="30" x14ac:dyDescent="0.2">
      <c r="B44" s="97"/>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4"/>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94"/>
      <c r="CO44" s="9"/>
    </row>
    <row r="45" spans="2:93"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c r="CM45" s="67">
        <f>+SUM(CA45:CL45)</f>
        <v>440</v>
      </c>
    </row>
    <row r="46" spans="2:93"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c r="CM46" s="67">
        <f>+SUM(CA46:CL46)</f>
        <v>446</v>
      </c>
    </row>
    <row r="47" spans="2:93"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c r="CM47" s="44">
        <f t="shared" ref="CM47" si="7">+AVERAGE(CA47:CL47)</f>
        <v>1.0291369135709514</v>
      </c>
    </row>
    <row r="48" spans="2:93"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c r="CM48" s="67">
        <f>+SUM(CA48:CL48)</f>
        <v>26388.760000000002</v>
      </c>
    </row>
    <row r="49" spans="2:93"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c r="CM49" s="67">
        <f>+SUM(CA49:CL49)</f>
        <v>25732</v>
      </c>
    </row>
    <row r="50" spans="2:93"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c r="CM50" s="44">
        <f t="shared" ref="CM50:CM51" si="8">+AVERAGE(CA50:CL50)</f>
        <v>0.9799993588706869</v>
      </c>
    </row>
    <row r="51" spans="2:93"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c r="CM51" s="44">
        <f t="shared" si="8"/>
        <v>1.004568136220819</v>
      </c>
    </row>
    <row r="52" spans="2:93" s="33" customFormat="1" ht="15" customHeight="1" x14ac:dyDescent="0.2">
      <c r="C52" s="66"/>
    </row>
    <row r="53" spans="2:93" s="33" customFormat="1" ht="15" customHeight="1" x14ac:dyDescent="0.2">
      <c r="B53" s="40" t="s">
        <v>103</v>
      </c>
      <c r="C53" s="41"/>
    </row>
    <row r="54" spans="2:93" s="3" customFormat="1" ht="15" x14ac:dyDescent="0.25">
      <c r="B54" s="96" t="s">
        <v>92</v>
      </c>
      <c r="C54" s="95">
        <v>2013</v>
      </c>
      <c r="D54" s="95"/>
      <c r="E54" s="95"/>
      <c r="F54" s="95">
        <v>2014</v>
      </c>
      <c r="G54" s="95"/>
      <c r="H54" s="95"/>
      <c r="I54" s="95"/>
      <c r="J54" s="95"/>
      <c r="K54" s="95"/>
      <c r="L54" s="95"/>
      <c r="M54" s="95"/>
      <c r="N54" s="95"/>
      <c r="O54" s="95"/>
      <c r="P54" s="95"/>
      <c r="Q54" s="95"/>
      <c r="R54" s="95">
        <v>2015</v>
      </c>
      <c r="S54" s="95"/>
      <c r="T54" s="95"/>
      <c r="U54" s="95"/>
      <c r="V54" s="95"/>
      <c r="W54" s="95"/>
      <c r="X54" s="95"/>
      <c r="Y54" s="95"/>
      <c r="Z54" s="95"/>
      <c r="AA54" s="95"/>
      <c r="AB54" s="95"/>
      <c r="AC54" s="95"/>
      <c r="AD54" s="95">
        <v>2016</v>
      </c>
      <c r="AE54" s="95"/>
      <c r="AF54" s="95"/>
      <c r="AG54" s="95"/>
      <c r="AH54" s="95"/>
      <c r="AI54" s="95"/>
      <c r="AJ54" s="95"/>
      <c r="AK54" s="95"/>
      <c r="AL54" s="95"/>
      <c r="AM54" s="95"/>
      <c r="AN54" s="95"/>
      <c r="AO54" s="95"/>
      <c r="AP54" s="95">
        <v>2017</v>
      </c>
      <c r="AQ54" s="95"/>
      <c r="AR54" s="95"/>
      <c r="AS54" s="95"/>
      <c r="AT54" s="95"/>
      <c r="AU54" s="95"/>
      <c r="AV54" s="95"/>
      <c r="AW54" s="95"/>
      <c r="AX54" s="95"/>
      <c r="AY54" s="95"/>
      <c r="AZ54" s="95"/>
      <c r="BA54" s="95"/>
      <c r="BB54" s="95">
        <v>2018</v>
      </c>
      <c r="BC54" s="95"/>
      <c r="BD54" s="95"/>
      <c r="BE54" s="95"/>
      <c r="BF54" s="95"/>
      <c r="BG54" s="95"/>
      <c r="BH54" s="95"/>
      <c r="BI54" s="95"/>
      <c r="BJ54" s="95"/>
      <c r="BK54" s="95"/>
      <c r="BL54" s="95"/>
      <c r="BM54" s="95"/>
      <c r="BN54" s="95">
        <v>2019</v>
      </c>
      <c r="BO54" s="95"/>
      <c r="BP54" s="95"/>
      <c r="BQ54" s="95"/>
      <c r="BR54" s="95"/>
      <c r="BS54" s="95"/>
      <c r="BT54" s="95"/>
      <c r="BU54" s="95"/>
      <c r="BV54" s="95"/>
      <c r="BW54" s="95"/>
      <c r="BX54" s="95"/>
      <c r="BY54" s="95"/>
      <c r="BZ54" s="93" t="s">
        <v>143</v>
      </c>
      <c r="CA54" s="95">
        <v>2020</v>
      </c>
      <c r="CB54" s="95"/>
      <c r="CC54" s="95"/>
      <c r="CD54" s="95"/>
      <c r="CE54" s="95"/>
      <c r="CF54" s="95"/>
      <c r="CG54" s="95"/>
      <c r="CH54" s="95"/>
      <c r="CI54" s="95"/>
      <c r="CJ54" s="95"/>
      <c r="CK54" s="95"/>
      <c r="CL54" s="95"/>
      <c r="CM54" s="93" t="s">
        <v>147</v>
      </c>
      <c r="CO54" s="9"/>
    </row>
    <row r="55" spans="2:93" s="3" customFormat="1" ht="30" x14ac:dyDescent="0.2">
      <c r="B55" s="97"/>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4"/>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94"/>
      <c r="CO55" s="9"/>
    </row>
    <row r="56" spans="2:93"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c r="CM56" s="67">
        <f>+SUM(CA56:CL56)</f>
        <v>15579035</v>
      </c>
    </row>
    <row r="57" spans="2:93"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c r="CM57" s="67">
        <f t="shared" ref="CM57:CM63" si="10">+SUM(CA57:CL57)</f>
        <v>89265722.390000015</v>
      </c>
    </row>
    <row r="58" spans="2:93"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c r="CM58" s="67">
        <f t="shared" si="10"/>
        <v>133</v>
      </c>
    </row>
    <row r="59" spans="2:93"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c r="CM59" s="67">
        <f t="shared" si="10"/>
        <v>56029957.50999999</v>
      </c>
    </row>
    <row r="60" spans="2:93"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c r="CM60" s="67">
        <f t="shared" si="10"/>
        <v>133</v>
      </c>
    </row>
    <row r="61" spans="2:93"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c r="CM61" s="67">
        <f t="shared" si="10"/>
        <v>43295429.399999999</v>
      </c>
    </row>
    <row r="62" spans="2:93"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c r="CM62" s="67">
        <f t="shared" si="10"/>
        <v>266</v>
      </c>
    </row>
    <row r="63" spans="2:93"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c r="CM63" s="67">
        <f t="shared" si="10"/>
        <v>99325386.909999996</v>
      </c>
    </row>
    <row r="64" spans="2:93"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93" s="33" customFormat="1" ht="15" customHeight="1" x14ac:dyDescent="0.2">
      <c r="B65" s="71" t="s">
        <v>104</v>
      </c>
      <c r="C65" s="41"/>
    </row>
    <row r="66" spans="2:93" s="3" customFormat="1" ht="15" x14ac:dyDescent="0.25">
      <c r="B66" s="96" t="s">
        <v>92</v>
      </c>
      <c r="C66" s="95">
        <v>2013</v>
      </c>
      <c r="D66" s="95"/>
      <c r="E66" s="95"/>
      <c r="F66" s="95">
        <v>2014</v>
      </c>
      <c r="G66" s="95"/>
      <c r="H66" s="95"/>
      <c r="I66" s="95"/>
      <c r="J66" s="95"/>
      <c r="K66" s="95"/>
      <c r="L66" s="95"/>
      <c r="M66" s="95"/>
      <c r="N66" s="95"/>
      <c r="O66" s="95"/>
      <c r="P66" s="95"/>
      <c r="Q66" s="95"/>
      <c r="R66" s="95">
        <v>2015</v>
      </c>
      <c r="S66" s="95"/>
      <c r="T66" s="95"/>
      <c r="U66" s="95"/>
      <c r="V66" s="95"/>
      <c r="W66" s="95"/>
      <c r="X66" s="95"/>
      <c r="Y66" s="95"/>
      <c r="Z66" s="95"/>
      <c r="AA66" s="95"/>
      <c r="AB66" s="95"/>
      <c r="AC66" s="95"/>
      <c r="AD66" s="95">
        <v>2016</v>
      </c>
      <c r="AE66" s="95"/>
      <c r="AF66" s="95"/>
      <c r="AG66" s="95"/>
      <c r="AH66" s="95"/>
      <c r="AI66" s="95"/>
      <c r="AJ66" s="95"/>
      <c r="AK66" s="95"/>
      <c r="AL66" s="95"/>
      <c r="AM66" s="95"/>
      <c r="AN66" s="95"/>
      <c r="AO66" s="95"/>
      <c r="AP66" s="95">
        <v>2017</v>
      </c>
      <c r="AQ66" s="95"/>
      <c r="AR66" s="95"/>
      <c r="AS66" s="95"/>
      <c r="AT66" s="95"/>
      <c r="AU66" s="95"/>
      <c r="AV66" s="95"/>
      <c r="AW66" s="95"/>
      <c r="AX66" s="95"/>
      <c r="AY66" s="95"/>
      <c r="AZ66" s="95"/>
      <c r="BA66" s="95"/>
      <c r="BB66" s="95">
        <v>2018</v>
      </c>
      <c r="BC66" s="95"/>
      <c r="BD66" s="95"/>
      <c r="BE66" s="95"/>
      <c r="BF66" s="95"/>
      <c r="BG66" s="95"/>
      <c r="BH66" s="95"/>
      <c r="BI66" s="95"/>
      <c r="BJ66" s="95"/>
      <c r="BK66" s="95"/>
      <c r="BL66" s="95"/>
      <c r="BM66" s="95"/>
      <c r="BN66" s="95">
        <v>2019</v>
      </c>
      <c r="BO66" s="95"/>
      <c r="BP66" s="95"/>
      <c r="BQ66" s="95"/>
      <c r="BR66" s="95"/>
      <c r="BS66" s="95"/>
      <c r="BT66" s="95"/>
      <c r="BU66" s="95"/>
      <c r="BV66" s="95"/>
      <c r="BW66" s="95"/>
      <c r="BX66" s="95"/>
      <c r="BY66" s="95"/>
      <c r="BZ66" s="93" t="s">
        <v>143</v>
      </c>
      <c r="CA66" s="95">
        <v>2020</v>
      </c>
      <c r="CB66" s="95"/>
      <c r="CC66" s="95"/>
      <c r="CD66" s="95"/>
      <c r="CE66" s="95"/>
      <c r="CF66" s="95"/>
      <c r="CG66" s="95"/>
      <c r="CH66" s="95"/>
      <c r="CI66" s="95"/>
      <c r="CJ66" s="95"/>
      <c r="CK66" s="95"/>
      <c r="CL66" s="95"/>
      <c r="CM66" s="93" t="s">
        <v>147</v>
      </c>
      <c r="CO66" s="9"/>
    </row>
    <row r="67" spans="2:93" s="3" customFormat="1" ht="30" x14ac:dyDescent="0.2">
      <c r="B67" s="97"/>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4"/>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94"/>
      <c r="CO67" s="9"/>
    </row>
    <row r="68" spans="2:93"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c r="CM68" s="67">
        <f t="shared" ref="CM68:CM71" si="12">+SUM(CA68:CL68)</f>
        <v>2336677.6276271185</v>
      </c>
    </row>
    <row r="69" spans="2:93"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row>
    <row r="70" spans="2:93"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c r="CM70" s="67">
        <f t="shared" si="12"/>
        <v>525065.89</v>
      </c>
    </row>
    <row r="71" spans="2:93"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row>
    <row r="72" spans="2:93"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93" s="33" customFormat="1" ht="15" customHeight="1" x14ac:dyDescent="0.2">
      <c r="B73" s="71" t="s">
        <v>105</v>
      </c>
      <c r="C73" s="41"/>
    </row>
    <row r="74" spans="2:93" s="3" customFormat="1" ht="15" x14ac:dyDescent="0.25">
      <c r="B74" s="96" t="s">
        <v>92</v>
      </c>
      <c r="C74" s="95">
        <v>2013</v>
      </c>
      <c r="D74" s="95"/>
      <c r="E74" s="95"/>
      <c r="F74" s="95">
        <v>2014</v>
      </c>
      <c r="G74" s="95"/>
      <c r="H74" s="95"/>
      <c r="I74" s="95"/>
      <c r="J74" s="95"/>
      <c r="K74" s="95"/>
      <c r="L74" s="95"/>
      <c r="M74" s="95"/>
      <c r="N74" s="95"/>
      <c r="O74" s="95"/>
      <c r="P74" s="95"/>
      <c r="Q74" s="95"/>
      <c r="R74" s="95">
        <v>2015</v>
      </c>
      <c r="S74" s="95"/>
      <c r="T74" s="95"/>
      <c r="U74" s="95"/>
      <c r="V74" s="95"/>
      <c r="W74" s="95"/>
      <c r="X74" s="95"/>
      <c r="Y74" s="95"/>
      <c r="Z74" s="95"/>
      <c r="AA74" s="95"/>
      <c r="AB74" s="95"/>
      <c r="AC74" s="95"/>
      <c r="AD74" s="95">
        <v>2016</v>
      </c>
      <c r="AE74" s="95"/>
      <c r="AF74" s="95"/>
      <c r="AG74" s="95"/>
      <c r="AH74" s="95"/>
      <c r="AI74" s="95"/>
      <c r="AJ74" s="95"/>
      <c r="AK74" s="95"/>
      <c r="AL74" s="95"/>
      <c r="AM74" s="95"/>
      <c r="AN74" s="95"/>
      <c r="AO74" s="95"/>
      <c r="AP74" s="95">
        <v>2017</v>
      </c>
      <c r="AQ74" s="95"/>
      <c r="AR74" s="95"/>
      <c r="AS74" s="95"/>
      <c r="AT74" s="95"/>
      <c r="AU74" s="95"/>
      <c r="AV74" s="95"/>
      <c r="AW74" s="95"/>
      <c r="AX74" s="95"/>
      <c r="AY74" s="95"/>
      <c r="AZ74" s="95"/>
      <c r="BA74" s="95"/>
      <c r="BB74" s="95">
        <v>2018</v>
      </c>
      <c r="BC74" s="95"/>
      <c r="BD74" s="95"/>
      <c r="BE74" s="95"/>
      <c r="BF74" s="95"/>
      <c r="BG74" s="95"/>
      <c r="BH74" s="95"/>
      <c r="BI74" s="95"/>
      <c r="BJ74" s="95"/>
      <c r="BK74" s="95"/>
      <c r="BL74" s="95"/>
      <c r="BM74" s="95"/>
      <c r="BN74" s="95">
        <v>2019</v>
      </c>
      <c r="BO74" s="95"/>
      <c r="BP74" s="95"/>
      <c r="BQ74" s="95"/>
      <c r="BR74" s="95"/>
      <c r="BS74" s="95"/>
      <c r="BT74" s="95"/>
      <c r="BU74" s="95"/>
      <c r="BV74" s="95"/>
      <c r="BW74" s="95"/>
      <c r="BX74" s="95"/>
      <c r="BY74" s="95"/>
      <c r="BZ74" s="93" t="s">
        <v>143</v>
      </c>
      <c r="CA74" s="95">
        <v>2020</v>
      </c>
      <c r="CB74" s="95"/>
      <c r="CC74" s="95"/>
      <c r="CD74" s="95"/>
      <c r="CE74" s="95"/>
      <c r="CF74" s="95"/>
      <c r="CG74" s="95"/>
      <c r="CH74" s="95"/>
      <c r="CI74" s="95"/>
      <c r="CJ74" s="95"/>
      <c r="CK74" s="95"/>
      <c r="CL74" s="95"/>
      <c r="CM74" s="93" t="s">
        <v>147</v>
      </c>
      <c r="CO74" s="9"/>
    </row>
    <row r="75" spans="2:93" s="3" customFormat="1" ht="30" x14ac:dyDescent="0.2">
      <c r="B75" s="97"/>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4"/>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94"/>
      <c r="CO75" s="9"/>
    </row>
    <row r="76" spans="2:93"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K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c r="CM76" s="67">
        <f t="shared" ref="CM76:CM102" si="22">+SUM(CA76:CL76)</f>
        <v>64834.275999999998</v>
      </c>
    </row>
    <row r="77" spans="2:93"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c r="CM77" s="67">
        <f t="shared" si="22"/>
        <v>4257.6150000000007</v>
      </c>
    </row>
    <row r="78" spans="2:93"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c r="CM78" s="67">
        <f t="shared" si="22"/>
        <v>1572.2509999999997</v>
      </c>
    </row>
    <row r="79" spans="2:93"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c r="CM79" s="67">
        <f t="shared" si="22"/>
        <v>1615.2560000000001</v>
      </c>
    </row>
    <row r="80" spans="2:93"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c r="CM80" s="67">
        <f t="shared" si="22"/>
        <v>2495.5150000000003</v>
      </c>
    </row>
    <row r="81" spans="2:91"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c r="CM81" s="67">
        <f t="shared" si="22"/>
        <v>2509.7139999999999</v>
      </c>
    </row>
    <row r="82" spans="2:91"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c r="CM82" s="67">
        <f t="shared" si="22"/>
        <v>1794.038</v>
      </c>
    </row>
    <row r="83" spans="2:91"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c r="CM83" s="67">
        <f t="shared" si="22"/>
        <v>2827.518</v>
      </c>
    </row>
    <row r="84" spans="2:91"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c r="CM84" s="67">
        <f t="shared" si="22"/>
        <v>1352.7989999999998</v>
      </c>
    </row>
    <row r="85" spans="2:91"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c r="CM85" s="67">
        <f t="shared" si="22"/>
        <v>1534.93</v>
      </c>
    </row>
    <row r="86" spans="2:91"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c r="CM86" s="67">
        <f t="shared" si="22"/>
        <v>2333.8939999999998</v>
      </c>
    </row>
    <row r="87" spans="2:91"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c r="CM87" s="67">
        <f t="shared" si="22"/>
        <v>3508.4789999999998</v>
      </c>
    </row>
    <row r="88" spans="2:91"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c r="CM88" s="67">
        <f t="shared" si="22"/>
        <v>1509.518</v>
      </c>
    </row>
    <row r="89" spans="2:91"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c r="CM89" s="67">
        <f t="shared" si="22"/>
        <v>5074.0769999999993</v>
      </c>
    </row>
    <row r="90" spans="2:91"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c r="CM90" s="67">
        <f t="shared" si="22"/>
        <v>2174.982</v>
      </c>
    </row>
    <row r="91" spans="2:91"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c r="CM91" s="67">
        <f t="shared" si="22"/>
        <v>4969.915</v>
      </c>
    </row>
    <row r="92" spans="2:91"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c r="CM92" s="67">
        <f t="shared" si="22"/>
        <v>4638.0300000000007</v>
      </c>
    </row>
    <row r="93" spans="2:91"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c r="CM93" s="67">
        <f t="shared" si="22"/>
        <v>527.78100000000006</v>
      </c>
    </row>
    <row r="94" spans="2:91"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c r="CM94" s="67">
        <f t="shared" si="22"/>
        <v>793.26600000000008</v>
      </c>
    </row>
    <row r="95" spans="2:91"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c r="CM95" s="67">
        <f t="shared" si="22"/>
        <v>2823.8849999999998</v>
      </c>
    </row>
    <row r="96" spans="2:91"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c r="CM96" s="67">
        <f t="shared" si="22"/>
        <v>1248.4569999999999</v>
      </c>
    </row>
    <row r="97" spans="2:91"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c r="CM97" s="67">
        <f t="shared" si="22"/>
        <v>2415.6190000000006</v>
      </c>
    </row>
    <row r="98" spans="2:91"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c r="CM98" s="67">
        <f t="shared" si="22"/>
        <v>1591.1419999999998</v>
      </c>
    </row>
    <row r="99" spans="2:91"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c r="CM99" s="67">
        <f t="shared" si="22"/>
        <v>2167.7840000000001</v>
      </c>
    </row>
    <row r="100" spans="2:91"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c r="CM100" s="67">
        <f t="shared" si="22"/>
        <v>1831.1069999999995</v>
      </c>
    </row>
    <row r="101" spans="2:91"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c r="CM101" s="67">
        <f t="shared" si="22"/>
        <v>2065.002</v>
      </c>
    </row>
    <row r="102" spans="2:91"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c r="CM102" s="67">
        <f t="shared" si="22"/>
        <v>5201.7020000000002</v>
      </c>
    </row>
    <row r="103" spans="2:91" s="33" customFormat="1" ht="15" customHeight="1" x14ac:dyDescent="0.2">
      <c r="B103" s="102" t="s">
        <v>62</v>
      </c>
      <c r="C103" s="41"/>
      <c r="AP103" s="57"/>
      <c r="AQ103" s="57"/>
    </row>
    <row r="104" spans="2:91" s="33" customFormat="1" ht="14.25" x14ac:dyDescent="0.2">
      <c r="B104" s="103"/>
      <c r="C104" s="41"/>
    </row>
    <row r="105" spans="2:91" s="33" customFormat="1" ht="14.25" x14ac:dyDescent="0.2">
      <c r="B105" s="103"/>
      <c r="C105" s="41"/>
    </row>
    <row r="106" spans="2:91" s="33" customFormat="1" ht="14.25" x14ac:dyDescent="0.2">
      <c r="C106" s="41"/>
      <c r="BZ106" s="33" t="s">
        <v>149</v>
      </c>
    </row>
    <row r="107" spans="2:91" s="33" customFormat="1" ht="14.25" x14ac:dyDescent="0.2">
      <c r="C107" s="41"/>
    </row>
    <row r="108" spans="2:91" s="33" customFormat="1" ht="14.25" x14ac:dyDescent="0.2">
      <c r="C108" s="41"/>
    </row>
    <row r="109" spans="2:91" s="33" customFormat="1" ht="14.25" x14ac:dyDescent="0.2">
      <c r="C109" s="41"/>
    </row>
    <row r="110" spans="2:91" s="33" customFormat="1" ht="14.25" x14ac:dyDescent="0.2">
      <c r="C110" s="41"/>
    </row>
  </sheetData>
  <sheetProtection sort="0" autoFilter="0"/>
  <mergeCells count="93">
    <mergeCell ref="BZ66:BZ67"/>
    <mergeCell ref="CA66:CL66"/>
    <mergeCell ref="CM66:CM67"/>
    <mergeCell ref="BZ74:BZ75"/>
    <mergeCell ref="CA74:CL74"/>
    <mergeCell ref="CM74:CM75"/>
    <mergeCell ref="BZ43:BZ44"/>
    <mergeCell ref="CA43:CL43"/>
    <mergeCell ref="CM43:CM44"/>
    <mergeCell ref="BZ54:BZ55"/>
    <mergeCell ref="CA54:CL54"/>
    <mergeCell ref="CM54:CM55"/>
    <mergeCell ref="BZ28:BZ29"/>
    <mergeCell ref="CA28:CL28"/>
    <mergeCell ref="CM28:CM29"/>
    <mergeCell ref="BZ34:BZ35"/>
    <mergeCell ref="CA34:CL34"/>
    <mergeCell ref="CM34:CM35"/>
    <mergeCell ref="BZ6:BZ7"/>
    <mergeCell ref="CA6:CL6"/>
    <mergeCell ref="CM6:CM7"/>
    <mergeCell ref="BZ16:BZ17"/>
    <mergeCell ref="CA16:CL16"/>
    <mergeCell ref="CM16:CM17"/>
    <mergeCell ref="BN54:BY54"/>
    <mergeCell ref="BN66:BY66"/>
    <mergeCell ref="BN74:BY74"/>
    <mergeCell ref="BN6:BY6"/>
    <mergeCell ref="BN16:BY16"/>
    <mergeCell ref="BN28:BY28"/>
    <mergeCell ref="BN34:BY34"/>
    <mergeCell ref="BN43:BY43"/>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66:BM66"/>
    <mergeCell ref="B54:B55"/>
    <mergeCell ref="C54:E54"/>
    <mergeCell ref="F54:Q54"/>
    <mergeCell ref="R54:AC54"/>
    <mergeCell ref="AD54:AO54"/>
    <mergeCell ref="AP54:BA54"/>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s>
  <conditionalFormatting sqref="CD77:CD102">
    <cfRule type="duplicateValues" dxfId="3" priority="3"/>
    <cfRule type="duplicateValues" dxfId="2" priority="4"/>
  </conditionalFormatting>
  <conditionalFormatting sqref="CE77:C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Ray Carlos Vega Lugo</cp:lastModifiedBy>
  <dcterms:created xsi:type="dcterms:W3CDTF">2016-12-17T22:53:22Z</dcterms:created>
  <dcterms:modified xsi:type="dcterms:W3CDTF">2021-02-05T20:53:00Z</dcterms:modified>
</cp:coreProperties>
</file>