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ml.chartshapes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ml.chartshapes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undo Agustín\Downloads\"/>
    </mc:Choice>
  </mc:AlternateContent>
  <bookViews>
    <workbookView xWindow="0" yWindow="0" windowWidth="20490" windowHeight="7755" tabRatio="854" firstSheet="4" activeTab="16"/>
  </bookViews>
  <sheets>
    <sheet name="2013" sheetId="29" r:id="rId1"/>
    <sheet name="2014" sheetId="31" r:id="rId2"/>
    <sheet name="2015" sheetId="32" r:id="rId3"/>
    <sheet name="2016" sheetId="33" r:id="rId4"/>
    <sheet name="2017" sheetId="34" r:id="rId5"/>
    <sheet name="ENE" sheetId="7" r:id="rId6"/>
    <sheet name="FEB" sheetId="8" r:id="rId7"/>
    <sheet name="MAR" sheetId="3" r:id="rId8"/>
    <sheet name="ABR" sheetId="4" r:id="rId9"/>
    <sheet name="MAY" sheetId="5" r:id="rId10"/>
    <sheet name="JUN" sheetId="6" r:id="rId11"/>
    <sheet name="JUL" sheetId="21" r:id="rId12"/>
    <sheet name="AGO" sheetId="12" r:id="rId13"/>
    <sheet name="SET" sheetId="13" r:id="rId14"/>
    <sheet name="OCT" sheetId="14" r:id="rId15"/>
    <sheet name="NOV" sheetId="15" r:id="rId16"/>
    <sheet name="DIC" sheetId="20" r:id="rId17"/>
    <sheet name="ANUAL" sheetId="17" r:id="rId18"/>
    <sheet name="variación" sheetId="24" r:id="rId19"/>
    <sheet name="SERIE" sheetId="26" r:id="rId20"/>
    <sheet name="TENDENCIA" sheetId="30" r:id="rId21"/>
  </sheets>
  <externalReferences>
    <externalReference r:id="rId22"/>
  </externalReferences>
  <definedNames>
    <definedName name="_xlnm.Print_Area" localSheetId="5">ENE!$A$32:$S$65</definedName>
    <definedName name="_xlnm.Print_Area" localSheetId="6">FEB!$A$32:$Q$63</definedName>
    <definedName name="_xlnm.Print_Area" localSheetId="7">MAR!$A$31:$R$61</definedName>
  </definedNames>
  <calcPr calcId="152511"/>
</workbook>
</file>

<file path=xl/calcChain.xml><?xml version="1.0" encoding="utf-8"?>
<calcChain xmlns="http://schemas.openxmlformats.org/spreadsheetml/2006/main">
  <c r="B6" i="24" l="1"/>
  <c r="B5" i="24"/>
  <c r="B3" i="24"/>
  <c r="B2" i="24"/>
  <c r="M6" i="24"/>
  <c r="L6" i="24"/>
  <c r="K6" i="24"/>
  <c r="J6" i="24"/>
  <c r="I6" i="24"/>
  <c r="H6" i="24"/>
  <c r="G6" i="24"/>
  <c r="F6" i="24"/>
  <c r="E6" i="24"/>
  <c r="D6" i="24"/>
  <c r="C6" i="24"/>
  <c r="M5" i="24"/>
  <c r="L5" i="24"/>
  <c r="K5" i="24"/>
  <c r="J5" i="24"/>
  <c r="I5" i="24"/>
  <c r="H5" i="24"/>
  <c r="G5" i="24"/>
  <c r="F5" i="24"/>
  <c r="E5" i="24"/>
  <c r="D5" i="24"/>
  <c r="C5" i="24"/>
  <c r="M3" i="24"/>
  <c r="L3" i="24"/>
  <c r="K3" i="24"/>
  <c r="J3" i="24"/>
  <c r="I3" i="24"/>
  <c r="H3" i="24"/>
  <c r="G3" i="24"/>
  <c r="F3" i="24"/>
  <c r="E3" i="24"/>
  <c r="D3" i="24"/>
  <c r="C3" i="24"/>
  <c r="M2" i="24"/>
  <c r="L2" i="24"/>
  <c r="K2" i="24"/>
  <c r="J2" i="24"/>
  <c r="I2" i="24"/>
  <c r="H2" i="24"/>
  <c r="G2" i="24"/>
  <c r="F2" i="24"/>
  <c r="E2" i="24"/>
  <c r="D2" i="24"/>
  <c r="C2" i="24"/>
  <c r="M35" i="30" l="1"/>
  <c r="Q40" i="20"/>
  <c r="P40" i="20"/>
  <c r="R40" i="20" s="1"/>
  <c r="R39" i="20"/>
  <c r="Q39" i="20"/>
  <c r="P39" i="20"/>
  <c r="Q10" i="20"/>
  <c r="P10" i="20"/>
  <c r="R10" i="20" s="1"/>
  <c r="Q9" i="20"/>
  <c r="P9" i="20"/>
  <c r="R9" i="20" s="1"/>
  <c r="Q20" i="30" l="1"/>
  <c r="C32" i="30"/>
  <c r="D32" i="30"/>
  <c r="E32" i="30"/>
  <c r="F32" i="30"/>
  <c r="G32" i="30"/>
  <c r="H32" i="30"/>
  <c r="I32" i="30"/>
  <c r="J32" i="30"/>
  <c r="K32" i="30"/>
  <c r="L32" i="30"/>
  <c r="M32" i="30"/>
  <c r="C31" i="30"/>
  <c r="D31" i="30"/>
  <c r="E31" i="30"/>
  <c r="F31" i="30"/>
  <c r="G31" i="30"/>
  <c r="H31" i="30"/>
  <c r="I31" i="30"/>
  <c r="J31" i="30"/>
  <c r="K31" i="30"/>
  <c r="L31" i="30"/>
  <c r="M31" i="30"/>
  <c r="N37" i="30"/>
  <c r="P31" i="30"/>
  <c r="Q30" i="30"/>
  <c r="Q36" i="30" s="1"/>
  <c r="N35" i="30"/>
  <c r="N34" i="30"/>
  <c r="N33" i="30"/>
  <c r="N32" i="30"/>
  <c r="N31" i="30"/>
  <c r="P30" i="30"/>
  <c r="N30" i="30"/>
  <c r="N29" i="30"/>
  <c r="P29" i="30"/>
  <c r="P15" i="30"/>
  <c r="N21" i="30" s="1"/>
  <c r="Q14" i="30"/>
  <c r="K40" i="17" l="1"/>
  <c r="K39" i="17"/>
  <c r="K35" i="30" l="1"/>
  <c r="M36" i="30"/>
  <c r="K19" i="30"/>
  <c r="Q42" i="15"/>
  <c r="P42" i="15"/>
  <c r="R42" i="15" s="1"/>
  <c r="Q41" i="15"/>
  <c r="P41" i="15"/>
  <c r="R41" i="15" s="1"/>
  <c r="Q10" i="15"/>
  <c r="Q9" i="15"/>
  <c r="P9" i="15"/>
  <c r="R9" i="15" s="1"/>
  <c r="P10" i="15"/>
  <c r="R10" i="15" s="1"/>
  <c r="Q40" i="14" l="1"/>
  <c r="Q39" i="14"/>
  <c r="Q10" i="14"/>
  <c r="Q9" i="14"/>
  <c r="R9" i="14"/>
  <c r="N19" i="30" l="1"/>
  <c r="N18" i="30"/>
  <c r="N17" i="30"/>
  <c r="N16" i="30"/>
  <c r="N15" i="30"/>
  <c r="N14" i="30"/>
  <c r="N13" i="30"/>
  <c r="J35" i="30"/>
  <c r="J19" i="30"/>
  <c r="R40" i="13" l="1"/>
  <c r="R39" i="13"/>
  <c r="P40" i="13"/>
  <c r="P39" i="13"/>
  <c r="Q40" i="13"/>
  <c r="Q39" i="13"/>
  <c r="P10" i="13"/>
  <c r="P9" i="13"/>
  <c r="R9" i="13"/>
  <c r="R10" i="13"/>
  <c r="Q10" i="13"/>
  <c r="Q9" i="13"/>
  <c r="P9" i="12" l="1"/>
  <c r="R9" i="12"/>
  <c r="Q9" i="12"/>
  <c r="R10" i="12"/>
  <c r="Q10" i="12"/>
  <c r="P10" i="12"/>
  <c r="M39" i="21" l="1"/>
  <c r="L39" i="21"/>
  <c r="M38" i="21"/>
  <c r="L38" i="21"/>
  <c r="K39" i="21"/>
  <c r="K38" i="21"/>
  <c r="M20" i="30" l="1"/>
  <c r="K20" i="30"/>
  <c r="J20" i="30"/>
  <c r="G20" i="30"/>
  <c r="F20" i="30"/>
  <c r="E20" i="30"/>
  <c r="D20" i="30"/>
  <c r="C20" i="30"/>
  <c r="B20" i="30"/>
  <c r="K36" i="30"/>
  <c r="J36" i="30"/>
  <c r="G36" i="30"/>
  <c r="F36" i="30"/>
  <c r="E36" i="30"/>
  <c r="D36" i="30"/>
  <c r="C36" i="30"/>
  <c r="B36" i="30"/>
  <c r="N36" i="30" s="1"/>
  <c r="N20" i="30" l="1"/>
  <c r="R10" i="21"/>
  <c r="Q10" i="21"/>
  <c r="P10" i="21"/>
  <c r="R9" i="21"/>
  <c r="Q9" i="21"/>
  <c r="P9" i="21"/>
  <c r="R39" i="21"/>
  <c r="Q39" i="21"/>
  <c r="P39" i="21"/>
  <c r="I10" i="17" s="1"/>
  <c r="H35" i="30" s="1"/>
  <c r="H36" i="30" s="1"/>
  <c r="R38" i="21"/>
  <c r="Q38" i="21"/>
  <c r="P38" i="21"/>
  <c r="I9" i="17" s="1"/>
  <c r="H19" i="30" s="1"/>
  <c r="H20" i="30" s="1"/>
  <c r="I39" i="17" l="1"/>
  <c r="I40" i="17"/>
  <c r="R40" i="6" l="1"/>
  <c r="Q40" i="6"/>
  <c r="P40" i="6"/>
  <c r="R39" i="6"/>
  <c r="Q39" i="6"/>
  <c r="P39" i="6"/>
  <c r="Q10" i="6"/>
  <c r="R10" i="6"/>
  <c r="Q9" i="6"/>
  <c r="R9" i="6"/>
  <c r="P10" i="6"/>
  <c r="P9" i="6"/>
  <c r="D37" i="6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M7" i="6"/>
  <c r="N7" i="6" s="1"/>
  <c r="O7" i="6" s="1"/>
  <c r="J7" i="6"/>
  <c r="K7" i="6" s="1"/>
  <c r="L7" i="6" s="1"/>
  <c r="G7" i="6"/>
  <c r="H7" i="6" s="1"/>
  <c r="I7" i="6" s="1"/>
  <c r="F7" i="6"/>
  <c r="E7" i="6"/>
  <c r="D7" i="6"/>
  <c r="O41" i="5"/>
  <c r="O40" i="5"/>
  <c r="M41" i="5" l="1"/>
  <c r="N41" i="5"/>
  <c r="N40" i="5"/>
  <c r="M40" i="5"/>
  <c r="P40" i="5" l="1"/>
  <c r="P10" i="5"/>
  <c r="P9" i="5"/>
  <c r="C19" i="30" l="1"/>
  <c r="D19" i="30"/>
  <c r="B19" i="30"/>
  <c r="C35" i="30"/>
  <c r="D35" i="30"/>
  <c r="B35" i="30"/>
  <c r="R9" i="5" l="1"/>
  <c r="Q9" i="5"/>
  <c r="R10" i="4" l="1"/>
  <c r="Q10" i="4"/>
  <c r="P10" i="4"/>
  <c r="R9" i="4"/>
  <c r="Q9" i="4"/>
  <c r="P9" i="4"/>
  <c r="R40" i="4"/>
  <c r="Q40" i="4"/>
  <c r="P40" i="4"/>
  <c r="Q41" i="4"/>
  <c r="P41" i="4"/>
  <c r="O9" i="8" l="1"/>
  <c r="O10" i="8"/>
  <c r="Q40" i="8"/>
  <c r="P40" i="8"/>
  <c r="O40" i="8"/>
  <c r="Q39" i="8"/>
  <c r="P39" i="8"/>
  <c r="O39" i="8"/>
  <c r="Q10" i="8"/>
  <c r="P10" i="8"/>
  <c r="Q9" i="8"/>
  <c r="P9" i="8"/>
  <c r="O40" i="34" l="1"/>
  <c r="O39" i="34"/>
  <c r="L40" i="17" l="1"/>
  <c r="DP17" i="26" s="1"/>
  <c r="DO17" i="26"/>
  <c r="DM17" i="26"/>
  <c r="H40" i="17"/>
  <c r="DL17" i="26" s="1"/>
  <c r="D40" i="17"/>
  <c r="L39" i="17"/>
  <c r="DP16" i="26" s="1"/>
  <c r="DO16" i="26"/>
  <c r="F39" i="17"/>
  <c r="DJ16" i="26" s="1"/>
  <c r="G39" i="17"/>
  <c r="DK16" i="26" s="1"/>
  <c r="M10" i="17" l="1"/>
  <c r="K10" i="17"/>
  <c r="DO6" i="26" s="1"/>
  <c r="J10" i="17"/>
  <c r="DM6" i="26"/>
  <c r="G10" i="17"/>
  <c r="F10" i="17"/>
  <c r="E35" i="30" s="1"/>
  <c r="M9" i="17"/>
  <c r="K9" i="17"/>
  <c r="DO5" i="26" s="1"/>
  <c r="J9" i="17"/>
  <c r="DM5" i="26"/>
  <c r="G9" i="17"/>
  <c r="F9" i="17"/>
  <c r="DQ6" i="26" l="1"/>
  <c r="L35" i="30"/>
  <c r="DQ5" i="26"/>
  <c r="L19" i="30"/>
  <c r="DN6" i="26"/>
  <c r="I35" i="30"/>
  <c r="DN5" i="26"/>
  <c r="I19" i="30"/>
  <c r="I20" i="30" s="1"/>
  <c r="DK6" i="26"/>
  <c r="F35" i="30"/>
  <c r="DK5" i="26"/>
  <c r="F19" i="30"/>
  <c r="DJ5" i="26"/>
  <c r="E19" i="30"/>
  <c r="DJ6" i="26"/>
  <c r="N39" i="17"/>
  <c r="N40" i="17"/>
  <c r="N10" i="17"/>
  <c r="N9" i="17"/>
  <c r="M40" i="17"/>
  <c r="DQ17" i="26" s="1"/>
  <c r="M39" i="17"/>
  <c r="DQ16" i="26" s="1"/>
  <c r="S40" i="14"/>
  <c r="R40" i="14"/>
  <c r="S39" i="14"/>
  <c r="R39" i="14"/>
  <c r="S10" i="14"/>
  <c r="R10" i="14"/>
  <c r="S9" i="14"/>
  <c r="L9" i="17" s="1"/>
  <c r="R42" i="12"/>
  <c r="Q42" i="12"/>
  <c r="P42" i="12"/>
  <c r="J40" i="17" s="1"/>
  <c r="DN17" i="26" s="1"/>
  <c r="R41" i="12"/>
  <c r="Q41" i="12"/>
  <c r="P41" i="12"/>
  <c r="J39" i="17" s="1"/>
  <c r="DN16" i="26" s="1"/>
  <c r="DM16" i="26"/>
  <c r="H39" i="17"/>
  <c r="DL16" i="26" s="1"/>
  <c r="R41" i="5"/>
  <c r="Q41" i="5"/>
  <c r="P41" i="5"/>
  <c r="G40" i="17" s="1"/>
  <c r="DK17" i="26" s="1"/>
  <c r="R40" i="5"/>
  <c r="Q40" i="5"/>
  <c r="R10" i="5"/>
  <c r="Q10" i="5"/>
  <c r="R41" i="4"/>
  <c r="F40" i="17"/>
  <c r="DJ17" i="26" s="1"/>
  <c r="P40" i="3"/>
  <c r="E40" i="17" s="1"/>
  <c r="P39" i="3"/>
  <c r="E39" i="17" s="1"/>
  <c r="P10" i="3"/>
  <c r="P9" i="3"/>
  <c r="Q10" i="7"/>
  <c r="Q9" i="7"/>
  <c r="C9" i="17" s="1"/>
  <c r="D10" i="17"/>
  <c r="D9" i="17"/>
  <c r="CJ17" i="26"/>
  <c r="CJ16" i="26"/>
  <c r="CJ6" i="26"/>
  <c r="CJ5" i="26"/>
  <c r="CR16" i="26"/>
  <c r="CP16" i="26"/>
  <c r="CP17" i="26"/>
  <c r="CN17" i="26"/>
  <c r="CN16" i="26"/>
  <c r="CL5" i="26"/>
  <c r="CL6" i="26"/>
  <c r="CR17" i="26"/>
  <c r="CR6" i="26"/>
  <c r="CR5" i="26"/>
  <c r="CL17" i="26"/>
  <c r="CL16" i="26"/>
  <c r="CK16" i="26"/>
  <c r="CK6" i="26"/>
  <c r="CK5" i="26"/>
  <c r="CK17" i="26"/>
  <c r="B32" i="30"/>
  <c r="C15" i="30"/>
  <c r="D15" i="30"/>
  <c r="E15" i="30"/>
  <c r="F15" i="30"/>
  <c r="G15" i="30"/>
  <c r="H15" i="30"/>
  <c r="I15" i="30"/>
  <c r="J15" i="30"/>
  <c r="K15" i="30"/>
  <c r="L15" i="30"/>
  <c r="M15" i="30"/>
  <c r="C16" i="30"/>
  <c r="D16" i="30"/>
  <c r="E16" i="30"/>
  <c r="F16" i="30"/>
  <c r="G16" i="30"/>
  <c r="H16" i="30"/>
  <c r="I16" i="30"/>
  <c r="J16" i="30"/>
  <c r="K16" i="30"/>
  <c r="L16" i="30"/>
  <c r="M16" i="30"/>
  <c r="B16" i="30"/>
  <c r="O9" i="33"/>
  <c r="CI5" i="26"/>
  <c r="O10" i="33"/>
  <c r="CI6" i="26"/>
  <c r="BX16" i="26"/>
  <c r="BY16" i="26"/>
  <c r="BZ16" i="26"/>
  <c r="CA16" i="26"/>
  <c r="CB16" i="26"/>
  <c r="CC16" i="26"/>
  <c r="CD16" i="26"/>
  <c r="CE16" i="26"/>
  <c r="CF16" i="26"/>
  <c r="CG16" i="26"/>
  <c r="CH16" i="26"/>
  <c r="BX17" i="26"/>
  <c r="BY17" i="26"/>
  <c r="BZ17" i="26"/>
  <c r="CA17" i="26"/>
  <c r="CB17" i="26"/>
  <c r="CC17" i="26"/>
  <c r="CD17" i="26"/>
  <c r="CE17" i="26"/>
  <c r="CF17" i="26"/>
  <c r="CG17" i="26"/>
  <c r="CH17" i="26"/>
  <c r="BX5" i="26"/>
  <c r="BY5" i="26"/>
  <c r="BZ5" i="26"/>
  <c r="CA5" i="26"/>
  <c r="CB5" i="26"/>
  <c r="CC5" i="26"/>
  <c r="CD5" i="26"/>
  <c r="CE5" i="26"/>
  <c r="CF5" i="26"/>
  <c r="CG5" i="26"/>
  <c r="CH5" i="26"/>
  <c r="BX6" i="26"/>
  <c r="BY6" i="26"/>
  <c r="BZ6" i="26"/>
  <c r="CA6" i="26"/>
  <c r="CB6" i="26"/>
  <c r="CC6" i="26"/>
  <c r="CD6" i="26"/>
  <c r="CE6" i="26"/>
  <c r="CF6" i="26"/>
  <c r="CG6" i="26"/>
  <c r="CH6" i="26"/>
  <c r="BW17" i="26"/>
  <c r="BW16" i="26"/>
  <c r="BW6" i="26"/>
  <c r="BW5" i="26"/>
  <c r="CN6" i="26"/>
  <c r="CN5" i="26"/>
  <c r="O40" i="32"/>
  <c r="O39" i="32"/>
  <c r="O10" i="32"/>
  <c r="O9" i="32"/>
  <c r="B31" i="30"/>
  <c r="O40" i="31"/>
  <c r="O39" i="31"/>
  <c r="O10" i="31"/>
  <c r="O9" i="31"/>
  <c r="M26" i="30"/>
  <c r="N26" i="30"/>
  <c r="M27" i="30"/>
  <c r="N27" i="30"/>
  <c r="M28" i="30"/>
  <c r="N28" i="30"/>
  <c r="M29" i="30"/>
  <c r="M10" i="30"/>
  <c r="N10" i="30"/>
  <c r="M11" i="30"/>
  <c r="N11" i="30"/>
  <c r="M12" i="30"/>
  <c r="M13" i="30"/>
  <c r="M14" i="30"/>
  <c r="L26" i="30"/>
  <c r="L27" i="30"/>
  <c r="L28" i="30"/>
  <c r="L29" i="30"/>
  <c r="L10" i="30"/>
  <c r="L11" i="30"/>
  <c r="L12" i="30"/>
  <c r="L13" i="30"/>
  <c r="L14" i="30"/>
  <c r="K10" i="30"/>
  <c r="K11" i="30"/>
  <c r="K12" i="30"/>
  <c r="K13" i="30"/>
  <c r="K14" i="30"/>
  <c r="K26" i="30"/>
  <c r="K27" i="30"/>
  <c r="K28" i="30"/>
  <c r="K29" i="30"/>
  <c r="J14" i="30"/>
  <c r="J13" i="30"/>
  <c r="J12" i="30"/>
  <c r="J11" i="30"/>
  <c r="J10" i="30"/>
  <c r="J29" i="30"/>
  <c r="J28" i="30"/>
  <c r="J27" i="30"/>
  <c r="J26" i="30"/>
  <c r="I14" i="30"/>
  <c r="I29" i="30"/>
  <c r="I13" i="30"/>
  <c r="I28" i="30"/>
  <c r="I12" i="30"/>
  <c r="I27" i="30"/>
  <c r="I11" i="30"/>
  <c r="I26" i="30"/>
  <c r="I10" i="30"/>
  <c r="CP6" i="26"/>
  <c r="CP5" i="26"/>
  <c r="B15" i="30"/>
  <c r="H14" i="30"/>
  <c r="G14" i="30"/>
  <c r="F14" i="30"/>
  <c r="E14" i="30"/>
  <c r="D14" i="30"/>
  <c r="C14" i="30"/>
  <c r="B14" i="30"/>
  <c r="H13" i="30"/>
  <c r="G13" i="30"/>
  <c r="F13" i="30"/>
  <c r="E13" i="30"/>
  <c r="D13" i="30"/>
  <c r="C13" i="30"/>
  <c r="B13" i="30"/>
  <c r="H12" i="30"/>
  <c r="G12" i="30"/>
  <c r="F12" i="30"/>
  <c r="E12" i="30"/>
  <c r="D12" i="30"/>
  <c r="C12" i="30"/>
  <c r="B12" i="30"/>
  <c r="N12" i="30" s="1"/>
  <c r="H29" i="30"/>
  <c r="H28" i="30"/>
  <c r="H27" i="30"/>
  <c r="H11" i="30"/>
  <c r="H10" i="30"/>
  <c r="H26" i="30"/>
  <c r="R10" i="3"/>
  <c r="R9" i="3"/>
  <c r="Q10" i="3"/>
  <c r="G29" i="30"/>
  <c r="O40" i="29"/>
  <c r="O39" i="29"/>
  <c r="O10" i="29"/>
  <c r="O9" i="29"/>
  <c r="CM17" i="26"/>
  <c r="CM16" i="26"/>
  <c r="CM6" i="26"/>
  <c r="CM5" i="26"/>
  <c r="R40" i="3"/>
  <c r="Q40" i="3"/>
  <c r="R39" i="3"/>
  <c r="Q39" i="3"/>
  <c r="Q9" i="3"/>
  <c r="H9" i="17"/>
  <c r="CA4" i="30" s="1"/>
  <c r="DH17" i="26"/>
  <c r="D39" i="17"/>
  <c r="S42" i="7"/>
  <c r="R42" i="7"/>
  <c r="Q42" i="7"/>
  <c r="C40" i="17" s="1"/>
  <c r="S41" i="7"/>
  <c r="R41" i="7"/>
  <c r="Q41" i="7"/>
  <c r="C39" i="17" s="1"/>
  <c r="S10" i="7"/>
  <c r="R10" i="7"/>
  <c r="S9" i="7"/>
  <c r="R9" i="7"/>
  <c r="CO17" i="26"/>
  <c r="CQ17" i="26"/>
  <c r="CO16" i="26"/>
  <c r="CQ16" i="26"/>
  <c r="CS16" i="26"/>
  <c r="CT16" i="26"/>
  <c r="CS17" i="26"/>
  <c r="CT17" i="26"/>
  <c r="CQ5" i="26"/>
  <c r="CS6" i="26"/>
  <c r="CT6" i="26"/>
  <c r="CO5" i="26"/>
  <c r="CS5" i="26"/>
  <c r="CT5" i="26"/>
  <c r="CO6" i="26"/>
  <c r="CQ6" i="26"/>
  <c r="CB4" i="30"/>
  <c r="CC5" i="30"/>
  <c r="CC4" i="30"/>
  <c r="BZ5" i="30"/>
  <c r="BY5" i="30"/>
  <c r="BY4" i="30"/>
  <c r="C10" i="17"/>
  <c r="CB5" i="30"/>
  <c r="CI17" i="26"/>
  <c r="O40" i="33"/>
  <c r="O39" i="33"/>
  <c r="CI16" i="26"/>
  <c r="L36" i="30" l="1"/>
  <c r="P14" i="30"/>
  <c r="P13" i="30"/>
  <c r="L20" i="30"/>
  <c r="I36" i="30"/>
  <c r="DL5" i="26"/>
  <c r="G19" i="30"/>
  <c r="O10" i="34"/>
  <c r="O9" i="34"/>
  <c r="G38" i="30"/>
  <c r="E9" i="17"/>
  <c r="DP5" i="26"/>
  <c r="L10" i="17"/>
  <c r="E10" i="17"/>
  <c r="H10" i="17"/>
  <c r="BV4" i="30"/>
  <c r="DR16" i="26"/>
  <c r="DR6" i="26"/>
  <c r="DR5" i="26"/>
  <c r="DR17" i="26"/>
  <c r="DI16" i="26"/>
  <c r="DG16" i="26"/>
  <c r="O39" i="17"/>
  <c r="DG17" i="26"/>
  <c r="O40" i="17"/>
  <c r="DI17" i="26"/>
  <c r="DH5" i="26"/>
  <c r="DH6" i="26"/>
  <c r="BV5" i="30"/>
  <c r="BZ4" i="30"/>
  <c r="DH16" i="26"/>
  <c r="DG6" i="26"/>
  <c r="DG5" i="26"/>
  <c r="G35" i="30" l="1"/>
  <c r="O10" i="17"/>
  <c r="BX5" i="30"/>
  <c r="BX4" i="30"/>
  <c r="O9" i="17"/>
  <c r="DI6" i="26"/>
  <c r="BW5" i="30"/>
  <c r="DI5" i="26"/>
  <c r="BW4" i="30"/>
  <c r="DL6" i="26"/>
  <c r="CA5" i="30"/>
  <c r="DP6" i="26"/>
  <c r="P12" i="30" l="1"/>
  <c r="P28" i="30"/>
</calcChain>
</file>

<file path=xl/sharedStrings.xml><?xml version="1.0" encoding="utf-8"?>
<sst xmlns="http://schemas.openxmlformats.org/spreadsheetml/2006/main" count="983" uniqueCount="123">
  <si>
    <t xml:space="preserve">               (S/./KG.)</t>
  </si>
  <si>
    <t>MIE</t>
  </si>
  <si>
    <t>VIE</t>
  </si>
  <si>
    <t>LUN</t>
  </si>
  <si>
    <t>VIE.</t>
  </si>
  <si>
    <t>LUN.</t>
  </si>
  <si>
    <t>PROM.</t>
  </si>
  <si>
    <t>MENS.</t>
  </si>
  <si>
    <t>ESPARRAGO</t>
  </si>
  <si>
    <t>BLANCO</t>
  </si>
  <si>
    <t>VERDE</t>
  </si>
  <si>
    <t xml:space="preserve">   PRECIOS PROMEDIO EN CHACRA DEL ESPARRAGO EN EL VALLE VIRU</t>
  </si>
  <si>
    <t>PRODUCTO</t>
  </si>
  <si>
    <t xml:space="preserve">   PRECIOS PROMEDIO EN PLANTA DEL ESPARRAGO EN EL VALLE VIRU</t>
  </si>
  <si>
    <t xml:space="preserve">    (S/./KG.)</t>
  </si>
  <si>
    <t>PRECIOS PROMEDIO EN CHACRA DEL ESPARRAGO EN EL VALLE VIRU</t>
  </si>
  <si>
    <t>JUL.</t>
  </si>
  <si>
    <t>AGO.</t>
  </si>
  <si>
    <t>SET.</t>
  </si>
  <si>
    <t>OCT.</t>
  </si>
  <si>
    <t>NOV.</t>
  </si>
  <si>
    <t>DIC.</t>
  </si>
  <si>
    <t>ANUAL</t>
  </si>
  <si>
    <t>PRECIOS PROMEDIO EN PLANTA DEL ESPARRAGO EN EL VALLE VIRU</t>
  </si>
  <si>
    <t>ENE.</t>
  </si>
  <si>
    <t>FEB.</t>
  </si>
  <si>
    <t>MARZ.</t>
  </si>
  <si>
    <t>ABR.</t>
  </si>
  <si>
    <t>MAY.</t>
  </si>
  <si>
    <t>JUN</t>
  </si>
  <si>
    <t>MAR.</t>
  </si>
  <si>
    <t>(S/./KG.)</t>
  </si>
  <si>
    <t>PEBCH</t>
  </si>
  <si>
    <t>PEVCH</t>
  </si>
  <si>
    <t>PEBP</t>
  </si>
  <si>
    <t>PEVP</t>
  </si>
  <si>
    <t>PEBC</t>
  </si>
  <si>
    <t>precio esparrárrago blanco en chacra</t>
  </si>
  <si>
    <t>precio esparrárrago verde en chacra</t>
  </si>
  <si>
    <t>precio espárrago blanco en planta</t>
  </si>
  <si>
    <t>precio espárrago verde en planta</t>
  </si>
  <si>
    <t>(S/./Kg.)</t>
  </si>
  <si>
    <t>CHACRA</t>
  </si>
  <si>
    <t>PLANTA PROCESADORA</t>
  </si>
  <si>
    <t>ENERO</t>
  </si>
  <si>
    <t xml:space="preserve">FEBRERO </t>
  </si>
  <si>
    <t>max</t>
  </si>
  <si>
    <t>min</t>
  </si>
  <si>
    <t>TIPO</t>
  </si>
  <si>
    <t xml:space="preserve">MARZO </t>
  </si>
  <si>
    <t xml:space="preserve"> (S/./KG.)</t>
  </si>
  <si>
    <t>sin variación</t>
  </si>
  <si>
    <t>No incluye IGV</t>
  </si>
  <si>
    <t>Nota : los espárragos blanco y verde , tienen mercado diferente.</t>
  </si>
  <si>
    <t>26</t>
  </si>
  <si>
    <t>esp_blanco</t>
  </si>
  <si>
    <t>Esp_verde</t>
  </si>
  <si>
    <t>ene</t>
  </si>
  <si>
    <t>feb</t>
  </si>
  <si>
    <t>mar</t>
  </si>
  <si>
    <t>abr</t>
  </si>
  <si>
    <t>may</t>
  </si>
  <si>
    <t>LA LIBERTAD: TENDENCIA DEL PRECIO EN CHACRA DE ESPÁRRAGO BLANCO (S/./kg)</t>
  </si>
  <si>
    <t>tasa de crecimiento mensual</t>
  </si>
  <si>
    <t>LA LIBERTAD: TENDENCIA DEL PRECIO EN CHACRA DE ESPÁRRAGO VERDE (S/./kg)</t>
  </si>
  <si>
    <t>PROMEDIO</t>
  </si>
  <si>
    <t>jun</t>
  </si>
  <si>
    <t>jul</t>
  </si>
  <si>
    <t>ago</t>
  </si>
  <si>
    <t>set</t>
  </si>
  <si>
    <t>CV</t>
  </si>
  <si>
    <t>oct</t>
  </si>
  <si>
    <t>Nov</t>
  </si>
  <si>
    <t>JUE</t>
  </si>
  <si>
    <t>Dic</t>
  </si>
  <si>
    <t>2</t>
  </si>
  <si>
    <t>VALLE VIRÚ: TENDENCIA MEDIA MENSUAL DEL PRECIO EN PLANTA DE ESPÁRRAGO 2009-2015 (S/. / Kg)</t>
  </si>
  <si>
    <t>VALLE VIRÚ: TENDENCIA MEDIA MENSUAL DEL PRECIO EN CHACRA DE ESPÁRRAGO 2009-2015 (S/. / Kg)</t>
  </si>
  <si>
    <t xml:space="preserve">   PRECIOS PROMEDIO EN PLANTA DEL ESPÁRRAGO EN EL VALLE VIRÚ</t>
  </si>
  <si>
    <t xml:space="preserve">   PRECIOS PROMEDIO EN CHACRA DEL ESPÁRRAGO EN EL VALLE VIRÚ</t>
  </si>
  <si>
    <t>4</t>
  </si>
  <si>
    <t>6</t>
  </si>
  <si>
    <t>31</t>
  </si>
  <si>
    <t>10</t>
  </si>
  <si>
    <t>VALLES</t>
  </si>
  <si>
    <t>MES DE SETIEMBRE 2017</t>
  </si>
  <si>
    <t>MES DE NOVIEMBRE 2017</t>
  </si>
  <si>
    <t>1</t>
  </si>
  <si>
    <t xml:space="preserve">MES DE ABRIL </t>
  </si>
  <si>
    <t>MES DE MAYO</t>
  </si>
  <si>
    <t>MES DEJUNIO</t>
  </si>
  <si>
    <t xml:space="preserve">MES DEJUNIO </t>
  </si>
  <si>
    <t>MES DE JULIO</t>
  </si>
  <si>
    <t xml:space="preserve">MES DE JULIO </t>
  </si>
  <si>
    <t>MES DE AGOSTO</t>
  </si>
  <si>
    <t>MES DE OCTUBRE</t>
  </si>
  <si>
    <t xml:space="preserve">MES DE NOVIEMBRE </t>
  </si>
  <si>
    <t>MES DE DICIEMBRE 2018</t>
  </si>
  <si>
    <t>3</t>
  </si>
  <si>
    <t>5</t>
  </si>
  <si>
    <t>8</t>
  </si>
  <si>
    <t>12</t>
  </si>
  <si>
    <t>15</t>
  </si>
  <si>
    <t>17</t>
  </si>
  <si>
    <t>19</t>
  </si>
  <si>
    <t>22</t>
  </si>
  <si>
    <t>24</t>
  </si>
  <si>
    <t>29</t>
  </si>
  <si>
    <t>ene18/17</t>
  </si>
  <si>
    <t>feb18/17</t>
  </si>
  <si>
    <t>mar18/17</t>
  </si>
  <si>
    <t>abr18/17</t>
  </si>
  <si>
    <t>may18/17</t>
  </si>
  <si>
    <t>jun18/17</t>
  </si>
  <si>
    <t>jul18/17</t>
  </si>
  <si>
    <t>ago18/17</t>
  </si>
  <si>
    <t>set18/17</t>
  </si>
  <si>
    <t>oct18/17</t>
  </si>
  <si>
    <t>nov18/17</t>
  </si>
  <si>
    <t>dic18/17</t>
  </si>
  <si>
    <t xml:space="preserve"> DICIEMBRE </t>
  </si>
  <si>
    <r>
      <t xml:space="preserve">El precio del esparrago blanco y verde en los últimos tres años ha tenido una tendencia variable en su precio mensual durante el 2018. En el promedio mensual 2012-2018 la tasa de crecimiento viene siendo de  1,328% para el blanco y 0,8266% para el verde, Lo cual estimamos continue en el presente mes pudiendo </t>
    </r>
    <r>
      <rPr>
        <b/>
        <sz val="10"/>
        <rFont val="Arial"/>
        <family val="2"/>
      </rPr>
      <t>el precio del blanco</t>
    </r>
    <r>
      <rPr>
        <sz val="10"/>
        <rFont val="Arial"/>
        <family val="2"/>
      </rPr>
      <t xml:space="preserve"> al mes de DICIEMBRE si continua esta tendencia, estar entre S/ 1.6246 a 4.289.  En el </t>
    </r>
    <r>
      <rPr>
        <b/>
        <sz val="10"/>
        <rFont val="Arial"/>
        <family val="2"/>
      </rPr>
      <t>caso del verde</t>
    </r>
    <r>
      <rPr>
        <sz val="10"/>
        <rFont val="Arial"/>
        <family val="2"/>
      </rPr>
      <t xml:space="preserve"> puede ubicarse entre S/  1.348 a 2.787 soles el kg.</t>
    </r>
  </si>
  <si>
    <t>Esto es solo un análisis de la tendencia histórica, así que debe manejarla como referencia, dado mas aun que el coeficiente de variación es del 31% en el caso del blanco  y en el caso del verde es de 37%. Puede verse que los precios en el espárrago verde son mas variables que los correspondientes al espárrago blanco, en cuanto al promedio.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</si>
</sst>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0000"/>
  </numFmts>
  <fonts count="1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rgb="FF00008B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2" xfId="0" applyFont="1" applyBorder="1"/>
    <xf numFmtId="2" fontId="0" fillId="0" borderId="2" xfId="0" applyNumberFormat="1" applyBorder="1"/>
    <xf numFmtId="2" fontId="0" fillId="0" borderId="1" xfId="0" applyNumberFormat="1" applyBorder="1"/>
    <xf numFmtId="0" fontId="0" fillId="0" borderId="5" xfId="0" applyBorder="1"/>
    <xf numFmtId="2" fontId="0" fillId="0" borderId="5" xfId="0" applyNumberFormat="1" applyBorder="1"/>
    <xf numFmtId="2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Alignment="1">
      <alignment wrapText="1"/>
    </xf>
    <xf numFmtId="14" fontId="3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2" fontId="0" fillId="0" borderId="2" xfId="0" applyNumberFormat="1" applyFont="1" applyBorder="1"/>
    <xf numFmtId="0" fontId="1" fillId="2" borderId="6" xfId="0" applyFont="1" applyFill="1" applyBorder="1"/>
    <xf numFmtId="0" fontId="0" fillId="3" borderId="7" xfId="0" applyFill="1" applyBorder="1"/>
    <xf numFmtId="2" fontId="1" fillId="0" borderId="2" xfId="0" applyNumberFormat="1" applyFont="1" applyBorder="1"/>
    <xf numFmtId="2" fontId="1" fillId="0" borderId="5" xfId="0" applyNumberFormat="1" applyFon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2" fontId="0" fillId="0" borderId="0" xfId="0" applyNumberFormat="1"/>
    <xf numFmtId="0" fontId="0" fillId="3" borderId="6" xfId="0" applyFill="1" applyBorder="1" applyAlignment="1">
      <alignment horizontal="center"/>
    </xf>
    <xf numFmtId="0" fontId="0" fillId="0" borderId="1" xfId="0" applyFont="1" applyBorder="1"/>
    <xf numFmtId="0" fontId="0" fillId="0" borderId="4" xfId="0" applyBorder="1"/>
    <xf numFmtId="0" fontId="7" fillId="0" borderId="0" xfId="0" applyFont="1" applyBorder="1"/>
    <xf numFmtId="2" fontId="0" fillId="0" borderId="8" xfId="0" applyNumberFormat="1" applyBorder="1"/>
    <xf numFmtId="17" fontId="0" fillId="0" borderId="9" xfId="0" applyNumberFormat="1" applyBorder="1"/>
    <xf numFmtId="0" fontId="6" fillId="0" borderId="0" xfId="0" applyFont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6" borderId="7" xfId="0" applyFill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/>
    <xf numFmtId="2" fontId="1" fillId="0" borderId="16" xfId="0" applyNumberFormat="1" applyFont="1" applyBorder="1"/>
    <xf numFmtId="2" fontId="8" fillId="0" borderId="5" xfId="0" applyNumberFormat="1" applyFont="1" applyBorder="1"/>
    <xf numFmtId="2" fontId="8" fillId="0" borderId="4" xfId="0" applyNumberFormat="1" applyFont="1" applyBorder="1"/>
    <xf numFmtId="14" fontId="0" fillId="0" borderId="0" xfId="0" applyNumberFormat="1"/>
    <xf numFmtId="14" fontId="11" fillId="0" borderId="0" xfId="0" applyNumberFormat="1" applyFont="1"/>
    <xf numFmtId="2" fontId="12" fillId="0" borderId="0" xfId="0" applyNumberFormat="1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0" fillId="0" borderId="9" xfId="0" applyNumberFormat="1" applyBorder="1"/>
    <xf numFmtId="2" fontId="0" fillId="0" borderId="9" xfId="0" applyNumberFormat="1" applyFont="1" applyBorder="1"/>
    <xf numFmtId="0" fontId="12" fillId="0" borderId="0" xfId="0" applyFont="1"/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165" fontId="13" fillId="0" borderId="9" xfId="0" applyNumberFormat="1" applyFont="1" applyBorder="1"/>
    <xf numFmtId="165" fontId="0" fillId="0" borderId="9" xfId="0" applyNumberFormat="1" applyFont="1" applyBorder="1"/>
    <xf numFmtId="2" fontId="0" fillId="7" borderId="9" xfId="0" applyNumberFormat="1" applyFill="1" applyBorder="1"/>
    <xf numFmtId="0" fontId="0" fillId="0" borderId="6" xfId="0" applyFont="1" applyBorder="1"/>
    <xf numFmtId="9" fontId="0" fillId="0" borderId="7" xfId="1" applyFont="1" applyBorder="1"/>
    <xf numFmtId="166" fontId="0" fillId="0" borderId="9" xfId="0" applyNumberFormat="1" applyFont="1" applyBorder="1"/>
    <xf numFmtId="0" fontId="0" fillId="6" borderId="0" xfId="0" applyFont="1" applyFill="1"/>
    <xf numFmtId="165" fontId="0" fillId="6" borderId="0" xfId="0" applyNumberFormat="1" applyFont="1" applyFill="1"/>
    <xf numFmtId="0" fontId="5" fillId="0" borderId="0" xfId="0" applyFont="1" applyBorder="1" applyAlignment="1">
      <alignment horizontal="center"/>
    </xf>
    <xf numFmtId="166" fontId="0" fillId="0" borderId="0" xfId="0" applyNumberFormat="1" applyFont="1" applyBorder="1"/>
    <xf numFmtId="164" fontId="6" fillId="0" borderId="0" xfId="1" applyNumberFormat="1" applyFont="1"/>
    <xf numFmtId="164" fontId="6" fillId="0" borderId="0" xfId="0" applyNumberFormat="1" applyFont="1"/>
    <xf numFmtId="2" fontId="0" fillId="0" borderId="5" xfId="0" applyNumberFormat="1" applyBorder="1" applyAlignment="1">
      <alignment horizontal="right"/>
    </xf>
    <xf numFmtId="2" fontId="0" fillId="6" borderId="0" xfId="0" applyNumberFormat="1" applyFill="1"/>
    <xf numFmtId="2" fontId="0" fillId="0" borderId="17" xfId="0" applyNumberFormat="1" applyBorder="1"/>
    <xf numFmtId="2" fontId="0" fillId="0" borderId="16" xfId="0" applyNumberFormat="1" applyBorder="1"/>
    <xf numFmtId="2" fontId="0" fillId="0" borderId="15" xfId="0" applyNumberFormat="1" applyBorder="1"/>
    <xf numFmtId="0" fontId="0" fillId="0" borderId="7" xfId="0" applyBorder="1"/>
    <xf numFmtId="164" fontId="13" fillId="0" borderId="0" xfId="1" applyNumberFormat="1" applyFont="1"/>
    <xf numFmtId="2" fontId="0" fillId="0" borderId="5" xfId="0" applyNumberFormat="1" applyFont="1" applyBorder="1"/>
    <xf numFmtId="49" fontId="9" fillId="2" borderId="5" xfId="0" applyNumberFormat="1" applyFont="1" applyFill="1" applyBorder="1" applyAlignment="1">
      <alignment horizontal="center"/>
    </xf>
    <xf numFmtId="2" fontId="1" fillId="0" borderId="6" xfId="0" applyNumberFormat="1" applyFont="1" applyBorder="1"/>
    <xf numFmtId="2" fontId="0" fillId="0" borderId="3" xfId="0" applyNumberFormat="1" applyBorder="1"/>
    <xf numFmtId="2" fontId="1" fillId="0" borderId="3" xfId="0" applyNumberFormat="1" applyFont="1" applyBorder="1"/>
    <xf numFmtId="0" fontId="0" fillId="0" borderId="3" xfId="0" applyFont="1" applyBorder="1"/>
    <xf numFmtId="2" fontId="0" fillId="0" borderId="3" xfId="0" applyNumberFormat="1" applyFont="1" applyBorder="1"/>
    <xf numFmtId="0" fontId="0" fillId="0" borderId="3" xfId="0" applyBorder="1"/>
    <xf numFmtId="2" fontId="1" fillId="0" borderId="7" xfId="0" applyNumberFormat="1" applyFont="1" applyBorder="1"/>
    <xf numFmtId="0" fontId="0" fillId="4" borderId="3" xfId="0" applyFill="1" applyBorder="1"/>
    <xf numFmtId="2" fontId="8" fillId="0" borderId="3" xfId="0" applyNumberFormat="1" applyFont="1" applyBorder="1"/>
    <xf numFmtId="2" fontId="10" fillId="0" borderId="3" xfId="0" applyNumberFormat="1" applyFont="1" applyBorder="1"/>
    <xf numFmtId="0" fontId="0" fillId="0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right"/>
    </xf>
    <xf numFmtId="2" fontId="0" fillId="0" borderId="16" xfId="0" applyNumberFormat="1" applyFont="1" applyBorder="1"/>
    <xf numFmtId="0" fontId="15" fillId="7" borderId="0" xfId="0" applyFont="1" applyFill="1"/>
    <xf numFmtId="0" fontId="0" fillId="7" borderId="0" xfId="0" applyFill="1"/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0" fillId="7" borderId="3" xfId="0" applyNumberFormat="1" applyFont="1" applyFill="1" applyBorder="1"/>
    <xf numFmtId="2" fontId="0" fillId="0" borderId="10" xfId="0" applyNumberForma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2" fontId="1" fillId="0" borderId="24" xfId="0" applyNumberFormat="1" applyFont="1" applyBorder="1"/>
    <xf numFmtId="2" fontId="1" fillId="0" borderId="25" xfId="0" applyNumberFormat="1" applyFont="1" applyBorder="1"/>
    <xf numFmtId="2" fontId="1" fillId="0" borderId="26" xfId="0" applyNumberFormat="1" applyFont="1" applyBorder="1"/>
    <xf numFmtId="2" fontId="1" fillId="0" borderId="27" xfId="0" applyNumberFormat="1" applyFont="1" applyBorder="1"/>
    <xf numFmtId="166" fontId="13" fillId="0" borderId="9" xfId="0" applyNumberFormat="1" applyFont="1" applyBorder="1"/>
    <xf numFmtId="2" fontId="1" fillId="0" borderId="28" xfId="0" applyNumberFormat="1" applyFont="1" applyBorder="1"/>
    <xf numFmtId="2" fontId="1" fillId="0" borderId="29" xfId="0" applyNumberFormat="1" applyFont="1" applyBorder="1"/>
    <xf numFmtId="2" fontId="0" fillId="4" borderId="3" xfId="0" applyNumberFormat="1" applyFill="1" applyBorder="1"/>
    <xf numFmtId="2" fontId="1" fillId="4" borderId="10" xfId="0" applyNumberFormat="1" applyFont="1" applyFill="1" applyBorder="1"/>
    <xf numFmtId="2" fontId="0" fillId="0" borderId="30" xfId="0" applyNumberFormat="1" applyBorder="1"/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6" borderId="7" xfId="0" applyFill="1" applyBorder="1"/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6" borderId="7" xfId="0" applyFill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9" xfId="0" applyNumberFormat="1" applyBorder="1"/>
    <xf numFmtId="2" fontId="0" fillId="7" borderId="9" xfId="0" applyNumberFormat="1" applyFill="1" applyBorder="1"/>
    <xf numFmtId="2" fontId="0" fillId="0" borderId="3" xfId="0" applyNumberFormat="1" applyBorder="1"/>
    <xf numFmtId="2" fontId="0" fillId="0" borderId="1" xfId="0" applyNumberFormat="1" applyFont="1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</cellXfs>
  <cellStyles count="5">
    <cellStyle name="Normal" xfId="0" builtinId="0"/>
    <cellStyle name="Porcentaje" xfId="1" builtinId="5"/>
    <cellStyle name="Porcentaje 2" xfId="4"/>
    <cellStyle name="Porcentaje 3" xfId="3"/>
    <cellStyle name="Porcentaj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2014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5024439702046677"/>
          <c:w val="0.93426042983564883"/>
          <c:h val="0.69820786420389214"/>
        </c:manualLayout>
      </c:layout>
      <c:lineChart>
        <c:grouping val="standard"/>
        <c:varyColors val="0"/>
        <c:ser>
          <c:idx val="0"/>
          <c:order val="0"/>
          <c:tx>
            <c:strRef>
              <c:f>'2014'!$B$9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'2014'!$C$9:$N$9</c:f>
              <c:numCache>
                <c:formatCode>0.00</c:formatCode>
                <c:ptCount val="12"/>
                <c:pt idx="0">
                  <c:v>2.1692307692307695</c:v>
                </c:pt>
                <c:pt idx="1">
                  <c:v>1.9166666666666667</c:v>
                </c:pt>
                <c:pt idx="2">
                  <c:v>2.0461538461538464</c:v>
                </c:pt>
                <c:pt idx="3">
                  <c:v>2</c:v>
                </c:pt>
                <c:pt idx="4">
                  <c:v>2.3250000000000002</c:v>
                </c:pt>
                <c:pt idx="5">
                  <c:v>3.1538461538461537</c:v>
                </c:pt>
                <c:pt idx="6">
                  <c:v>3.1714285714285717</c:v>
                </c:pt>
                <c:pt idx="7">
                  <c:v>3.0307692307692307</c:v>
                </c:pt>
                <c:pt idx="8">
                  <c:v>2.9230769230769229</c:v>
                </c:pt>
                <c:pt idx="9">
                  <c:v>2</c:v>
                </c:pt>
                <c:pt idx="10">
                  <c:v>2.2076923076923078</c:v>
                </c:pt>
                <c:pt idx="11">
                  <c:v>1.9142857142857146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0465351542741694E-3"/>
                  <c:y val="-5.47130558706466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'2014'!$C$10:$N$10</c:f>
              <c:numCache>
                <c:formatCode>0.00</c:formatCode>
                <c:ptCount val="12"/>
                <c:pt idx="0">
                  <c:v>2.9230769230769229</c:v>
                </c:pt>
                <c:pt idx="1">
                  <c:v>2.270833333333333</c:v>
                </c:pt>
                <c:pt idx="2">
                  <c:v>1.6615384615384614</c:v>
                </c:pt>
                <c:pt idx="3">
                  <c:v>1.581818181818182</c:v>
                </c:pt>
                <c:pt idx="4">
                  <c:v>2.0916666666666668</c:v>
                </c:pt>
                <c:pt idx="5">
                  <c:v>2.1076923076923078</c:v>
                </c:pt>
                <c:pt idx="6">
                  <c:v>5.0178571428571432</c:v>
                </c:pt>
                <c:pt idx="7">
                  <c:v>3.0076923076923072</c:v>
                </c:pt>
                <c:pt idx="8">
                  <c:v>4.3999999999999995</c:v>
                </c:pt>
                <c:pt idx="9">
                  <c:v>3.7742857142857149</c:v>
                </c:pt>
                <c:pt idx="10">
                  <c:v>2.94</c:v>
                </c:pt>
                <c:pt idx="11">
                  <c:v>3.0428571428571431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55256928"/>
        <c:axId val="-1955244960"/>
      </c:lineChart>
      <c:catAx>
        <c:axId val="-195525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44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524496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55256928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6384323640961"/>
          <c:y val="0.15576356693731039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0796150481188"/>
          <c:y val="0.15961201864692334"/>
          <c:w val="0.86385870516185481"/>
          <c:h val="0.73068139616876426"/>
        </c:manualLayout>
      </c:layout>
      <c:lineChart>
        <c:grouping val="standard"/>
        <c:varyColors val="0"/>
        <c:ser>
          <c:idx val="0"/>
          <c:order val="0"/>
          <c:tx>
            <c:strRef>
              <c:f>ENE!$B$41</c:f>
              <c:strCache>
                <c:ptCount val="1"/>
                <c:pt idx="0">
                  <c:v>BLANCO</c:v>
                </c:pt>
              </c:strCache>
            </c:strRef>
          </c:tx>
          <c:cat>
            <c:strRef>
              <c:f>ENE!$C$39:$P$40</c:f>
              <c:strCach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strCache>
            </c:strRef>
          </c:cat>
          <c:val>
            <c:numRef>
              <c:f>ENE!$C$41:$P$41</c:f>
              <c:numCache>
                <c:formatCode>0.00</c:formatCode>
                <c:ptCount val="14"/>
                <c:pt idx="0">
                  <c:v>1.7</c:v>
                </c:pt>
                <c:pt idx="1">
                  <c:v>1.7</c:v>
                </c:pt>
                <c:pt idx="2">
                  <c:v>1.45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1.95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ENE!$B$42</c:f>
              <c:strCache>
                <c:ptCount val="1"/>
                <c:pt idx="0">
                  <c:v>VERDE</c:v>
                </c:pt>
              </c:strCache>
            </c:strRef>
          </c:tx>
          <c:cat>
            <c:strRef>
              <c:f>ENE!$C$39:$P$40</c:f>
              <c:strCach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strCache>
            </c:strRef>
          </c:cat>
          <c:val>
            <c:numRef>
              <c:f>ENE!$C$42:$P$42</c:f>
              <c:numCache>
                <c:formatCode>0.00</c:formatCode>
                <c:ptCount val="14"/>
                <c:pt idx="0">
                  <c:v>3.2</c:v>
                </c:pt>
                <c:pt idx="1">
                  <c:v>3.2</c:v>
                </c:pt>
                <c:pt idx="2">
                  <c:v>2.7</c:v>
                </c:pt>
                <c:pt idx="3">
                  <c:v>4.2</c:v>
                </c:pt>
                <c:pt idx="4">
                  <c:v>4.2</c:v>
                </c:pt>
                <c:pt idx="5">
                  <c:v>3.7</c:v>
                </c:pt>
                <c:pt idx="6">
                  <c:v>1.4</c:v>
                </c:pt>
                <c:pt idx="7">
                  <c:v>1.2</c:v>
                </c:pt>
                <c:pt idx="8">
                  <c:v>1.5</c:v>
                </c:pt>
                <c:pt idx="9">
                  <c:v>1.7</c:v>
                </c:pt>
                <c:pt idx="10">
                  <c:v>1.4</c:v>
                </c:pt>
                <c:pt idx="11">
                  <c:v>1.4</c:v>
                </c:pt>
                <c:pt idx="12">
                  <c:v>2.2000000000000002</c:v>
                </c:pt>
                <c:pt idx="13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59104"/>
        <c:axId val="-1955247680"/>
      </c:lineChart>
      <c:catAx>
        <c:axId val="-19552591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47680"/>
        <c:crosses val="autoZero"/>
        <c:auto val="1"/>
        <c:lblAlgn val="ctr"/>
        <c:lblOffset val="100"/>
        <c:noMultiLvlLbl val="0"/>
      </c:catAx>
      <c:valAx>
        <c:axId val="-195524768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5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741215104893116"/>
          <c:y val="0.94015674354675138"/>
          <c:w val="0.26837060702875404"/>
          <c:h val="5.8823823492651695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10030395137064E-2"/>
          <c:y val="0.18927444794952691"/>
          <c:w val="0.89513677811550152"/>
          <c:h val="0.70977917981072569"/>
        </c:manualLayout>
      </c:layout>
      <c:lineChart>
        <c:grouping val="standard"/>
        <c:varyColors val="0"/>
        <c:ser>
          <c:idx val="0"/>
          <c:order val="0"/>
          <c:tx>
            <c:strRef>
              <c:f>FEB!$B$9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FEB!$C$7:$N$7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FEB!$C$9:$N$9</c:f>
              <c:numCache>
                <c:formatCode>0.00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FEB!$B$10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FEB!$C$7:$N$7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FEB!$C$10:$N$10</c:f>
              <c:numCache>
                <c:formatCode>0.00</c:formatCode>
                <c:ptCount val="12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56384"/>
        <c:axId val="-1955260736"/>
      </c:lineChart>
      <c:catAx>
        <c:axId val="-1955256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60736"/>
        <c:crosses val="autoZero"/>
        <c:auto val="1"/>
        <c:lblAlgn val="ctr"/>
        <c:lblOffset val="100"/>
        <c:noMultiLvlLbl val="0"/>
      </c:catAx>
      <c:valAx>
        <c:axId val="-1955260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56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01294948541526"/>
          <c:y val="9.7791798107255523E-2"/>
          <c:w val="0.26498439272378022"/>
          <c:h val="7.8864353312302848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85766103352469E-2"/>
          <c:y val="0.12784108642728867"/>
          <c:w val="0.91857206931645285"/>
          <c:h val="0.77272834462716633"/>
        </c:manualLayout>
      </c:layout>
      <c:lineChart>
        <c:grouping val="standard"/>
        <c:varyColors val="0"/>
        <c:ser>
          <c:idx val="0"/>
          <c:order val="0"/>
          <c:tx>
            <c:strRef>
              <c:f>FEB!$B$39</c:f>
              <c:strCache>
                <c:ptCount val="1"/>
                <c:pt idx="0">
                  <c:v>BLANCO</c:v>
                </c:pt>
              </c:strCache>
            </c:strRef>
          </c:tx>
          <c:cat>
            <c:strRef>
              <c:f>FEB!$C$37:$N$38</c:f>
              <c:strCach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strCache>
            </c:strRef>
          </c:cat>
          <c:val>
            <c:numRef>
              <c:f>FEB!$C$39:$N$39</c:f>
              <c:numCache>
                <c:formatCode>0.00</c:formatCode>
                <c:ptCount val="12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FEB!$B$40</c:f>
              <c:strCache>
                <c:ptCount val="1"/>
                <c:pt idx="0">
                  <c:v>VERDE</c:v>
                </c:pt>
              </c:strCache>
            </c:strRef>
          </c:tx>
          <c:cat>
            <c:strRef>
              <c:f>FEB!$C$37:$N$38</c:f>
              <c:strCach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strCache>
            </c:strRef>
          </c:cat>
          <c:val>
            <c:numRef>
              <c:f>FEB!$C$40:$N$40</c:f>
              <c:numCache>
                <c:formatCode>0.00</c:formatCode>
                <c:ptCount val="12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38976"/>
        <c:axId val="-1955258016"/>
      </c:lineChart>
      <c:catAx>
        <c:axId val="-19552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58016"/>
        <c:crosses val="autoZero"/>
        <c:auto val="1"/>
        <c:lblAlgn val="ctr"/>
        <c:lblOffset val="100"/>
        <c:noMultiLvlLbl val="0"/>
      </c:catAx>
      <c:valAx>
        <c:axId val="-19552580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3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874444265895331"/>
          <c:y val="0.12784120734908136"/>
          <c:w val="0.24018854786008886"/>
          <c:h val="6.25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85593837220445E-2"/>
          <c:y val="0.21290556765510693"/>
          <c:w val="0.88826977178947653"/>
          <c:h val="0.67887865080694765"/>
        </c:manualLayout>
      </c:layout>
      <c:lineChart>
        <c:grouping val="standard"/>
        <c:varyColors val="0"/>
        <c:ser>
          <c:idx val="0"/>
          <c:order val="0"/>
          <c:tx>
            <c:strRef>
              <c:f>MAR!$B$9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MAR!$C$7:$O$7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MAR!$C$9:$O$9</c:f>
              <c:numCache>
                <c:formatCode>0.00</c:formatCode>
                <c:ptCount val="13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MAR!$C$7:$O$7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MAR!$C$10:$O$10</c:f>
              <c:numCache>
                <c:formatCode>0.00</c:formatCode>
                <c:ptCount val="13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2.4300000000000002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36800"/>
        <c:axId val="-1955236256"/>
      </c:lineChart>
      <c:catAx>
        <c:axId val="-19552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3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523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3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43835616438358"/>
          <c:y val="0.10283725172651291"/>
          <c:w val="0.33390410958904104"/>
          <c:h val="0.1063833510172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64767616191984E-2"/>
          <c:y val="0.27631613482525302"/>
          <c:w val="0.89055537457494949"/>
          <c:h val="0.60526413006291446"/>
        </c:manualLayout>
      </c:layout>
      <c:lineChart>
        <c:grouping val="standard"/>
        <c:varyColors val="0"/>
        <c:ser>
          <c:idx val="0"/>
          <c:order val="0"/>
          <c:tx>
            <c:strRef>
              <c:f>MAR!$B$39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MAR!$C$37:$O$37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MAR!$C$39:$O$39</c:f>
              <c:numCache>
                <c:formatCode>0.00</c:formatCode>
                <c:ptCount val="13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MAR!$B$40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MAR!$C$37:$O$37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MAR!$C$40:$O$40</c:f>
              <c:numCache>
                <c:formatCode>0.00</c:formatCode>
                <c:ptCount val="13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2.63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54752"/>
        <c:axId val="-1955254208"/>
      </c:lineChart>
      <c:catAx>
        <c:axId val="-19552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5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525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54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93592588366067"/>
          <c:y val="0.13815824008840999"/>
          <c:w val="0.43639359089775609"/>
          <c:h val="7.2368421052631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>
                <a:effectLst/>
              </a:rPr>
              <a:t>Virú</a:t>
            </a:r>
            <a:r>
              <a:rPr lang="es-PE" sz="1200">
                <a:effectLst/>
              </a:rPr>
              <a:t>: </a:t>
            </a:r>
            <a:r>
              <a:rPr lang="es-PE" sz="1200" b="1">
                <a:effectLst/>
              </a:rPr>
              <a:t>Precio de Espárrago en Chacra según Tipo</a:t>
            </a:r>
            <a:r>
              <a:rPr lang="es-PE" sz="1200" b="1" baseline="0">
                <a:effectLst/>
              </a:rPr>
              <a:t> - Abril 2018 (S/./kg)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391732283464563E-2"/>
          <c:y val="0.17129629629629681"/>
          <c:w val="0.89105271216097992"/>
          <c:h val="0.62958770778652651"/>
        </c:manualLayout>
      </c:layout>
      <c:lineChart>
        <c:grouping val="standard"/>
        <c:varyColors val="0"/>
        <c:ser>
          <c:idx val="0"/>
          <c:order val="0"/>
          <c:tx>
            <c:strRef>
              <c:f>ABR!$B$9</c:f>
              <c:strCache>
                <c:ptCount val="1"/>
                <c:pt idx="0">
                  <c:v>BLANCO</c:v>
                </c:pt>
              </c:strCache>
            </c:strRef>
          </c:tx>
          <c:spPr>
            <a:ln w="19050"/>
          </c:spPr>
          <c:marker>
            <c:symbol val="circle"/>
            <c:size val="6"/>
          </c:marker>
          <c:dLbls>
            <c:dLbl>
              <c:idx val="0"/>
              <c:layout>
                <c:manualLayout>
                  <c:x val="-1.5571776155717781E-2"/>
                  <c:y val="3.703703703703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ABR!$C$9:$O$9</c:f>
              <c:numCache>
                <c:formatCode>0.00</c:formatCode>
                <c:ptCount val="13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ABR!$B$10</c:f>
              <c:strCache>
                <c:ptCount val="1"/>
                <c:pt idx="0">
                  <c:v>VERDE</c:v>
                </c:pt>
              </c:strCache>
            </c:strRef>
          </c:tx>
          <c:spPr>
            <a:ln w="19050"/>
          </c:spPr>
          <c:marker>
            <c:symbol val="triangle"/>
            <c:size val="6"/>
          </c:marker>
          <c:dLbls>
            <c:dLbl>
              <c:idx val="0"/>
              <c:layout>
                <c:manualLayout>
                  <c:x val="-3.3090024330900178E-2"/>
                  <c:y val="6.481481481481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ABR!$C$10:$O$10</c:f>
              <c:numCache>
                <c:formatCode>0.00</c:formatCode>
                <c:ptCount val="13"/>
                <c:pt idx="0">
                  <c:v>2.4300000000000002</c:v>
                </c:pt>
                <c:pt idx="1">
                  <c:v>2.4300000000000002</c:v>
                </c:pt>
                <c:pt idx="2">
                  <c:v>1.96</c:v>
                </c:pt>
                <c:pt idx="3">
                  <c:v>1.96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1.2</c:v>
                </c:pt>
                <c:pt idx="8">
                  <c:v>1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3.5</c:v>
                </c:pt>
                <c:pt idx="12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57696"/>
        <c:axId val="-1964564224"/>
      </c:lineChart>
      <c:catAx>
        <c:axId val="-1964557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64224"/>
        <c:crosses val="autoZero"/>
        <c:auto val="1"/>
        <c:lblAlgn val="ctr"/>
        <c:lblOffset val="100"/>
        <c:noMultiLvlLbl val="0"/>
      </c:catAx>
      <c:valAx>
        <c:axId val="-19645642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57696"/>
        <c:crosses val="autoZero"/>
        <c:crossBetween val="between"/>
      </c:valAx>
      <c:spPr>
        <a:solidFill>
          <a:schemeClr val="accent2">
            <a:lumMod val="60000"/>
            <a:lumOff val="40000"/>
          </a:schemeClr>
        </a:solidFill>
      </c:spPr>
    </c:plotArea>
    <c:legend>
      <c:legendPos val="r"/>
      <c:layout>
        <c:manualLayout>
          <c:xMode val="edge"/>
          <c:yMode val="edge"/>
          <c:x val="0.39622669807783462"/>
          <c:y val="0.89930847185768448"/>
          <c:w val="0.21024272909282571"/>
          <c:h val="7.2917031204432825E-2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ln w="12700">
      <a:solidFill>
        <a:srgbClr val="000099"/>
      </a:solidFill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91732283464563E-2"/>
          <c:y val="0.1515617243911809"/>
          <c:w val="0.89105271216097992"/>
          <c:h val="0.67226188214568194"/>
        </c:manualLayout>
      </c:layout>
      <c:lineChart>
        <c:grouping val="standard"/>
        <c:varyColors val="0"/>
        <c:ser>
          <c:idx val="0"/>
          <c:order val="0"/>
          <c:tx>
            <c:strRef>
              <c:f>ABR!$B$40</c:f>
              <c:strCache>
                <c:ptCount val="1"/>
                <c:pt idx="0">
                  <c:v>BLANCO</c:v>
                </c:pt>
              </c:strCache>
            </c:strRef>
          </c:tx>
          <c:marker>
            <c:symbol val="circle"/>
            <c:size val="6"/>
          </c:marker>
          <c:dLbls>
            <c:dLbl>
              <c:idx val="0"/>
              <c:layout>
                <c:manualLayout>
                  <c:x val="-3.611111111111117E-2"/>
                  <c:y val="7.407407407407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ABR!$C$38:$O$38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ABR!$C$40:$O$40</c:f>
              <c:numCache>
                <c:formatCode>0.00</c:formatCode>
                <c:ptCount val="13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ABR!$B$41</c:f>
              <c:strCache>
                <c:ptCount val="1"/>
                <c:pt idx="0">
                  <c:v>VERDE</c:v>
                </c:pt>
              </c:strCache>
            </c:strRef>
          </c:tx>
          <c:marker>
            <c:symbol val="triangle"/>
            <c:size val="6"/>
          </c:marker>
          <c:dLbls>
            <c:dLbl>
              <c:idx val="0"/>
              <c:layout>
                <c:manualLayout>
                  <c:x val="-4.1666666666666664E-2"/>
                  <c:y val="-3.24074074074074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ABR!$C$38:$O$38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ABR!$C$41:$O$41</c:f>
              <c:numCache>
                <c:formatCode>0.00</c:formatCode>
                <c:ptCount val="13"/>
                <c:pt idx="0">
                  <c:v>2.63</c:v>
                </c:pt>
                <c:pt idx="1">
                  <c:v>2.63</c:v>
                </c:pt>
                <c:pt idx="2">
                  <c:v>2.16</c:v>
                </c:pt>
                <c:pt idx="3">
                  <c:v>2.16</c:v>
                </c:pt>
                <c:pt idx="4">
                  <c:v>2.16</c:v>
                </c:pt>
                <c:pt idx="5">
                  <c:v>1.6</c:v>
                </c:pt>
                <c:pt idx="6">
                  <c:v>1.6</c:v>
                </c:pt>
                <c:pt idx="7">
                  <c:v>1.4</c:v>
                </c:pt>
                <c:pt idx="8">
                  <c:v>1.2</c:v>
                </c:pt>
                <c:pt idx="9">
                  <c:v>2.4000000000000004</c:v>
                </c:pt>
                <c:pt idx="10">
                  <c:v>2.4000000000000004</c:v>
                </c:pt>
                <c:pt idx="11">
                  <c:v>3.7</c:v>
                </c:pt>
                <c:pt idx="12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62048"/>
        <c:axId val="-1964552800"/>
      </c:lineChart>
      <c:catAx>
        <c:axId val="-1964562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52800"/>
        <c:crosses val="autoZero"/>
        <c:auto val="1"/>
        <c:lblAlgn val="ctr"/>
        <c:lblOffset val="100"/>
        <c:noMultiLvlLbl val="0"/>
      </c:catAx>
      <c:valAx>
        <c:axId val="-1964552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62048"/>
        <c:crosses val="autoZero"/>
        <c:crossBetween val="between"/>
      </c:valAx>
      <c:spPr>
        <a:solidFill>
          <a:schemeClr val="accent2">
            <a:lumMod val="60000"/>
            <a:lumOff val="40000"/>
          </a:schemeClr>
        </a:solidFill>
      </c:spPr>
    </c:plotArea>
    <c:legend>
      <c:legendPos val="r"/>
      <c:layout>
        <c:manualLayout>
          <c:xMode val="edge"/>
          <c:yMode val="edge"/>
          <c:x val="0.39678284182305629"/>
          <c:y val="0.90769359983848164"/>
          <c:w val="0.20911528150134046"/>
          <c:h val="6.461538461538463E-2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txPr>
    <a:bodyPr/>
    <a:lstStyle/>
    <a:p>
      <a:pPr>
        <a:defRPr sz="8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VIRÚ:PRECIO DE ESPARRAGO BLANCO Y VERDE EN PLANTA PROCESADORA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(S/. Kg)-MAYO 2018</a:t>
            </a:r>
          </a:p>
        </c:rich>
      </c:tx>
      <c:layout>
        <c:manualLayout>
          <c:xMode val="edge"/>
          <c:yMode val="edge"/>
          <c:x val="0.16206552175407044"/>
          <c:y val="1.86403508771929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57055214724065E-2"/>
          <c:y val="0.12719298245614041"/>
          <c:w val="0.87269938650307077"/>
          <c:h val="0.60855263157894735"/>
        </c:manualLayout>
      </c:layout>
      <c:lineChart>
        <c:grouping val="standard"/>
        <c:varyColors val="0"/>
        <c:ser>
          <c:idx val="0"/>
          <c:order val="0"/>
          <c:tx>
            <c:strRef>
              <c:f>MAY!$B$40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MAY!$C$38:$O$38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MAY!$C$40:$O$40</c:f>
              <c:numCache>
                <c:formatCode>General</c:formatCode>
                <c:ptCount val="13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 formatCode="0.00">
                  <c:v>4.4000000000000004</c:v>
                </c:pt>
                <c:pt idx="7" formatCode="0.00">
                  <c:v>4.4000000000000004</c:v>
                </c:pt>
                <c:pt idx="8" formatCode="0.00">
                  <c:v>4.4000000000000004</c:v>
                </c:pt>
                <c:pt idx="9" formatCode="0.00">
                  <c:v>4.8</c:v>
                </c:pt>
                <c:pt idx="10" formatCode="0.00">
                  <c:v>4.8</c:v>
                </c:pt>
                <c:pt idx="11" formatCode="0.00">
                  <c:v>4.8</c:v>
                </c:pt>
                <c:pt idx="12" formatCode="0.00">
                  <c:v>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MAY!$B$41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MAY!$C$38:$O$38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MAY!$C$41:$O$41</c:f>
              <c:numCache>
                <c:formatCode>General</c:formatCode>
                <c:ptCount val="13"/>
                <c:pt idx="0">
                  <c:v>2.7</c:v>
                </c:pt>
                <c:pt idx="1">
                  <c:v>2.7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 formatCode="0.00">
                  <c:v>1.9</c:v>
                </c:pt>
                <c:pt idx="7" formatCode="0.00">
                  <c:v>2.2000000000000002</c:v>
                </c:pt>
                <c:pt idx="8" formatCode="0.00">
                  <c:v>2.2000000000000002</c:v>
                </c:pt>
                <c:pt idx="9" formatCode="0.00">
                  <c:v>2.7</c:v>
                </c:pt>
                <c:pt idx="10" formatCode="0.00">
                  <c:v>2.8000000000000003</c:v>
                </c:pt>
                <c:pt idx="11" formatCode="0.00">
                  <c:v>3.1</c:v>
                </c:pt>
                <c:pt idx="12" formatCode="0.0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42464"/>
        <c:axId val="-1964552256"/>
      </c:lineChart>
      <c:catAx>
        <c:axId val="-19645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6455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42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8023746335329"/>
          <c:y val="0.89144874982732414"/>
          <c:w val="0.40807828687152264"/>
          <c:h val="8.22368421052631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orientation="landscape" verticalDpi="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Precio de Espárrago en chacra según tipo-Mayo 2018 (S/./Kg)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79218282428075E-2"/>
          <c:y val="0.28354098360655738"/>
          <c:w val="0.87916723785323014"/>
          <c:h val="0.61504582419000908"/>
        </c:manualLayout>
      </c:layout>
      <c:lineChart>
        <c:grouping val="standard"/>
        <c:varyColors val="0"/>
        <c:ser>
          <c:idx val="0"/>
          <c:order val="0"/>
          <c:tx>
            <c:strRef>
              <c:f>MAY!$B$9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MAY!$C$7:$O$7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MAY!$C$9:$O$9</c:f>
              <c:numCache>
                <c:formatCode>General</c:formatCode>
                <c:ptCount val="13"/>
                <c:pt idx="0">
                  <c:v>4.2</c:v>
                </c:pt>
                <c:pt idx="1">
                  <c:v>4.2</c:v>
                </c:pt>
                <c:pt idx="2" formatCode="0.00">
                  <c:v>4.2</c:v>
                </c:pt>
                <c:pt idx="3" formatCode="0.00">
                  <c:v>4.2</c:v>
                </c:pt>
                <c:pt idx="4" formatCode="0.00">
                  <c:v>4.2</c:v>
                </c:pt>
                <c:pt idx="5" formatCode="0.00">
                  <c:v>4.2</c:v>
                </c:pt>
                <c:pt idx="6" formatCode="0.00">
                  <c:v>4.2</c:v>
                </c:pt>
                <c:pt idx="7" formatCode="0.00">
                  <c:v>4.2</c:v>
                </c:pt>
                <c:pt idx="8" formatCode="0.00">
                  <c:v>4.2</c:v>
                </c:pt>
                <c:pt idx="9" formatCode="0.00">
                  <c:v>4.5999999999999996</c:v>
                </c:pt>
                <c:pt idx="10" formatCode="0.00">
                  <c:v>4.5999999999999996</c:v>
                </c:pt>
                <c:pt idx="11" formatCode="0.00">
                  <c:v>4.5999999999999996</c:v>
                </c:pt>
                <c:pt idx="12" formatCode="0.00">
                  <c:v>4.5999999999999996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MAY!$B$10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MAY!$C$7:$O$7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MAY!$C$10:$O$10</c:f>
              <c:numCache>
                <c:formatCode>General</c:formatCode>
                <c:ptCount val="13"/>
                <c:pt idx="0">
                  <c:v>2.5</c:v>
                </c:pt>
                <c:pt idx="1">
                  <c:v>2.5</c:v>
                </c:pt>
                <c:pt idx="2" formatCode="0.00">
                  <c:v>2.4</c:v>
                </c:pt>
                <c:pt idx="3" formatCode="0.00">
                  <c:v>2.4</c:v>
                </c:pt>
                <c:pt idx="4" formatCode="0.00">
                  <c:v>2.4</c:v>
                </c:pt>
                <c:pt idx="5" formatCode="0.00">
                  <c:v>2.4</c:v>
                </c:pt>
                <c:pt idx="6" formatCode="0.00">
                  <c:v>1.7</c:v>
                </c:pt>
                <c:pt idx="7" formatCode="0.00">
                  <c:v>2</c:v>
                </c:pt>
                <c:pt idx="8" formatCode="0.00">
                  <c:v>2</c:v>
                </c:pt>
                <c:pt idx="9" formatCode="0.00">
                  <c:v>2.5</c:v>
                </c:pt>
                <c:pt idx="10" formatCode="0.00">
                  <c:v>2.6</c:v>
                </c:pt>
                <c:pt idx="11" formatCode="0.00">
                  <c:v>2.9</c:v>
                </c:pt>
                <c:pt idx="12" formatCode="0.00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46816"/>
        <c:axId val="-1964544096"/>
      </c:lineChart>
      <c:catAx>
        <c:axId val="-196454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44096"/>
        <c:crosses val="autoZero"/>
        <c:auto val="1"/>
        <c:lblAlgn val="ctr"/>
        <c:lblOffset val="100"/>
        <c:noMultiLvlLbl val="0"/>
      </c:catAx>
      <c:valAx>
        <c:axId val="-19645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46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0582164490585"/>
          <c:y val="0.17486338797814208"/>
          <c:w val="0.21443781310775639"/>
          <c:h val="7.21311475409835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PRECIOS PROMEDIO EN CHACRA DEL ESPARRAGO EN EL VALLE VIRU junio 2018 (S/./kg)</a:t>
            </a:r>
          </a:p>
        </c:rich>
      </c:tx>
      <c:layout>
        <c:manualLayout>
          <c:xMode val="edge"/>
          <c:yMode val="edge"/>
          <c:x val="0.10760414207483324"/>
          <c:y val="9.2591886221834712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JUN!$B$9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JUN!$C$7:$O$7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JUN!$C$9:$O$9</c:f>
              <c:numCache>
                <c:formatCode>0.00</c:formatCode>
                <c:ptCount val="13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4.5999999999999996</c:v>
                </c:pt>
                <c:pt idx="11">
                  <c:v>4.5999999999999996</c:v>
                </c:pt>
                <c:pt idx="12">
                  <c:v>4.5999999999999996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JUN!$B$10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JUN!$C$7:$O$7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JUN!$C$10:$O$10</c:f>
              <c:numCache>
                <c:formatCode>0.00</c:formatCode>
                <c:ptCount val="13"/>
                <c:pt idx="0" formatCode="General">
                  <c:v>2.2000000000000002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2</c:v>
                </c:pt>
                <c:pt idx="5">
                  <c:v>2.2000000000000002</c:v>
                </c:pt>
                <c:pt idx="6">
                  <c:v>2.4</c:v>
                </c:pt>
                <c:pt idx="7">
                  <c:v>2.4</c:v>
                </c:pt>
                <c:pt idx="8">
                  <c:v>2.9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66944"/>
        <c:axId val="-1964548448"/>
      </c:lineChart>
      <c:catAx>
        <c:axId val="-19645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48448"/>
        <c:crosses val="autoZero"/>
        <c:auto val="1"/>
        <c:lblAlgn val="ctr"/>
        <c:lblOffset val="100"/>
        <c:noMultiLvlLbl val="0"/>
      </c:catAx>
      <c:valAx>
        <c:axId val="-19645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66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3353608576702"/>
          <c:y val="0.11072700687500568"/>
          <c:w val="0.35097057312280411"/>
          <c:h val="8.3044982698961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2014</a:t>
            </a:r>
          </a:p>
        </c:rich>
      </c:tx>
      <c:layout>
        <c:manualLayout>
          <c:xMode val="edge"/>
          <c:yMode val="edge"/>
          <c:x val="0.20924076329679253"/>
          <c:y val="2.3756596214946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'2014'!$B$39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675180846296651E-2"/>
                  <c:y val="7.91462544754466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09967351642009E-2"/>
                  <c:y val="9.0400626043116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26829268292689E-2"/>
                  <c:y val="6.8120693356602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MARZ.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'2014'!$C$39:$N$39</c:f>
              <c:numCache>
                <c:formatCode>0.00</c:formatCode>
                <c:ptCount val="12"/>
                <c:pt idx="0">
                  <c:v>2.3692307692307688</c:v>
                </c:pt>
                <c:pt idx="1">
                  <c:v>2.1166666666666663</c:v>
                </c:pt>
                <c:pt idx="2">
                  <c:v>2.2461538461538457</c:v>
                </c:pt>
                <c:pt idx="3">
                  <c:v>2.1999999999999997</c:v>
                </c:pt>
                <c:pt idx="4">
                  <c:v>2.5249999999999999</c:v>
                </c:pt>
                <c:pt idx="5">
                  <c:v>3.4076923076923085</c:v>
                </c:pt>
                <c:pt idx="6">
                  <c:v>3.4285714285714284</c:v>
                </c:pt>
                <c:pt idx="7">
                  <c:v>3.2461538461538462</c:v>
                </c:pt>
                <c:pt idx="8">
                  <c:v>3.2076923076923078</c:v>
                </c:pt>
                <c:pt idx="9">
                  <c:v>2.2357142857142858</c:v>
                </c:pt>
                <c:pt idx="10">
                  <c:v>2.4230769230769229</c:v>
                </c:pt>
                <c:pt idx="11">
                  <c:v>2.1214285714285714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'2014'!$B$40</c:f>
              <c:strCache>
                <c:ptCount val="1"/>
                <c:pt idx="0">
                  <c:v>VERDE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091863517060453E-2"/>
                  <c:y val="-4.4107784679949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73676461174061E-2"/>
                  <c:y val="-8.61737269648681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41117726137996E-2"/>
                  <c:y val="-8.91086503369137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475129633186094E-2"/>
                  <c:y val="-6.284752664492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371615133474291E-2"/>
                  <c:y val="5.053691507558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MARZ.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'2014'!$C$40:$N$40</c:f>
              <c:numCache>
                <c:formatCode>0.00</c:formatCode>
                <c:ptCount val="12"/>
                <c:pt idx="0">
                  <c:v>3.1000000000000005</c:v>
                </c:pt>
                <c:pt idx="1">
                  <c:v>2.4316666666666666</c:v>
                </c:pt>
                <c:pt idx="2">
                  <c:v>1.9153846153846152</c:v>
                </c:pt>
                <c:pt idx="3">
                  <c:v>1.8153846153846156</c:v>
                </c:pt>
                <c:pt idx="4">
                  <c:v>2.3583333333333338</c:v>
                </c:pt>
                <c:pt idx="5">
                  <c:v>2.1461538461538465</c:v>
                </c:pt>
                <c:pt idx="6">
                  <c:v>5.2964285714285717</c:v>
                </c:pt>
                <c:pt idx="7">
                  <c:v>3.2153846153846151</c:v>
                </c:pt>
                <c:pt idx="8">
                  <c:v>4.7461538461538471</c:v>
                </c:pt>
                <c:pt idx="9">
                  <c:v>4.01</c:v>
                </c:pt>
                <c:pt idx="10">
                  <c:v>3.1707692307692312</c:v>
                </c:pt>
                <c:pt idx="11">
                  <c:v>3.3000000000000003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32992"/>
        <c:axId val="-1955238432"/>
      </c:lineChart>
      <c:catAx>
        <c:axId val="-19552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38432"/>
        <c:crosses val="autoZero"/>
        <c:auto val="1"/>
        <c:lblAlgn val="ctr"/>
        <c:lblOffset val="100"/>
        <c:noMultiLvlLbl val="0"/>
      </c:catAx>
      <c:valAx>
        <c:axId val="-1955238432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95523299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60657734470158342"/>
          <c:y val="0.10526315789473684"/>
          <c:w val="0.30328867235079171"/>
          <c:h val="0.11842105263157895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r>
              <a:rPr lang="es-PE" sz="9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PRECIOS PROMEDIO EN PLANTA PROCESADORA DE ESPARRAGO - VALLE VIRU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junio 2018 </a:t>
            </a:r>
            <a:r>
              <a:rPr lang="es-PE" sz="10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(S/./kg)</a:t>
            </a:r>
          </a:p>
        </c:rich>
      </c:tx>
      <c:layout>
        <c:manualLayout>
          <c:xMode val="edge"/>
          <c:yMode val="edge"/>
          <c:x val="0.1436040837100685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06036745406844E-2"/>
          <c:y val="0.19567147856517936"/>
          <c:w val="0.88396062992125746"/>
          <c:h val="0.70213692038495157"/>
        </c:manualLayout>
      </c:layout>
      <c:lineChart>
        <c:grouping val="standard"/>
        <c:varyColors val="0"/>
        <c:ser>
          <c:idx val="0"/>
          <c:order val="0"/>
          <c:tx>
            <c:strRef>
              <c:f>JUN!$B$39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JUN!$C$37:$O$37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JUN!$C$39:$O$39</c:f>
              <c:numCache>
                <c:formatCode>0.00</c:formatCode>
                <c:ptCount val="13"/>
                <c:pt idx="0" formatCode="General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4.8</c:v>
                </c:pt>
                <c:pt idx="12">
                  <c:v>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JUN!$B$40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JUN!$C$37:$O$37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JUN!$C$40:$O$40</c:f>
              <c:numCache>
                <c:formatCode>0.00</c:formatCode>
                <c:ptCount val="13"/>
                <c:pt idx="0" formatCode="General">
                  <c:v>2.4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2.2000000000000002</c:v>
                </c:pt>
                <c:pt idx="5">
                  <c:v>2.4000000000000004</c:v>
                </c:pt>
                <c:pt idx="6">
                  <c:v>2.6</c:v>
                </c:pt>
                <c:pt idx="7">
                  <c:v>2.6</c:v>
                </c:pt>
                <c:pt idx="8">
                  <c:v>3.1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51712"/>
        <c:axId val="-1964543552"/>
      </c:lineChart>
      <c:catAx>
        <c:axId val="-196455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43552"/>
        <c:crosses val="autoZero"/>
        <c:auto val="1"/>
        <c:lblAlgn val="ctr"/>
        <c:lblOffset val="100"/>
        <c:noMultiLvlLbl val="0"/>
      </c:catAx>
      <c:valAx>
        <c:axId val="-196454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51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509545622386554"/>
          <c:y val="0.17708406240886557"/>
          <c:w val="0.34981028512120399"/>
          <c:h val="8.33336978710994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VIRÚ PRECIO DE ESPARRAGO EN CHACRA (S/. /Kg)-JUL 2018</a:t>
            </a:r>
          </a:p>
        </c:rich>
      </c:tx>
      <c:layout>
        <c:manualLayout>
          <c:xMode val="edge"/>
          <c:yMode val="edge"/>
          <c:x val="0.19657225038650991"/>
          <c:y val="2.2304832713754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5714285714286"/>
          <c:y val="0.17100371747211895"/>
          <c:w val="0.69821428571428557"/>
          <c:h val="0.57620817843866168"/>
        </c:manualLayout>
      </c:layout>
      <c:lineChart>
        <c:grouping val="standard"/>
        <c:varyColors val="0"/>
        <c:ser>
          <c:idx val="0"/>
          <c:order val="0"/>
          <c:tx>
            <c:strRef>
              <c:f>JUL!$B$9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JUL!$C$8:$M$8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JUL!$C$9:$M$9</c:f>
              <c:numCache>
                <c:formatCode>0.00</c:formatCode>
                <c:ptCount val="11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4.5999999999999996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JUL!$B$10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JUL!$C$8:$M$8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JUL!$C$10:$M$10</c:f>
              <c:numCache>
                <c:formatCode>0.00</c:formatCode>
                <c:ptCount val="11"/>
                <c:pt idx="0">
                  <c:v>4.5</c:v>
                </c:pt>
                <c:pt idx="1">
                  <c:v>5.0999999999999996</c:v>
                </c:pt>
                <c:pt idx="2">
                  <c:v>5.3</c:v>
                </c:pt>
                <c:pt idx="3">
                  <c:v>5.3</c:v>
                </c:pt>
                <c:pt idx="4">
                  <c:v>3.3</c:v>
                </c:pt>
                <c:pt idx="5">
                  <c:v>3.2</c:v>
                </c:pt>
                <c:pt idx="6">
                  <c:v>3.2</c:v>
                </c:pt>
                <c:pt idx="7">
                  <c:v>3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63136"/>
        <c:axId val="-1964560416"/>
      </c:lineChart>
      <c:catAx>
        <c:axId val="-196456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(dias)</a:t>
                </a:r>
              </a:p>
            </c:rich>
          </c:tx>
          <c:layout>
            <c:manualLayout>
              <c:xMode val="edge"/>
              <c:yMode val="edge"/>
              <c:x val="0.41964290080178335"/>
              <c:y val="0.862453531598513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6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6456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6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589055477654336"/>
          <c:y val="4.0892193308550186E-2"/>
          <c:w val="0.31780836299572146"/>
          <c:h val="0.17100371747211895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VIRÚ: PRECIO DE ESPÁRRAGO EN PLANTA PROCESADORA (S/. / kg)- JUL 2018</a:t>
            </a:r>
          </a:p>
        </c:rich>
      </c:tx>
      <c:layout>
        <c:manualLayout>
          <c:xMode val="edge"/>
          <c:yMode val="edge"/>
          <c:x val="0.11224502582338497"/>
          <c:y val="3.8194737852890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2255472990569"/>
          <c:y val="0.1909728697810526"/>
          <c:w val="0.81428652571600246"/>
          <c:h val="0.51041839741481332"/>
        </c:manualLayout>
      </c:layout>
      <c:lineChart>
        <c:grouping val="standard"/>
        <c:varyColors val="0"/>
        <c:ser>
          <c:idx val="0"/>
          <c:order val="0"/>
          <c:tx>
            <c:strRef>
              <c:f>JUL!$B$38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JUL!$C$37:$M$37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JUL!$C$38:$M$38</c:f>
              <c:numCache>
                <c:formatCode>0.00</c:formatCode>
                <c:ptCount val="11"/>
                <c:pt idx="0">
                  <c:v>4.8</c:v>
                </c:pt>
                <c:pt idx="1">
                  <c:v>4.8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4.8</c:v>
                </c:pt>
                <c:pt idx="7">
                  <c:v>4.8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JUL!$B$39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JUL!$C$37:$M$37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JUL!$C$39:$M$39</c:f>
              <c:numCache>
                <c:formatCode>0.00</c:formatCode>
                <c:ptCount val="11"/>
                <c:pt idx="0">
                  <c:v>4.7</c:v>
                </c:pt>
                <c:pt idx="1">
                  <c:v>5.3</c:v>
                </c:pt>
                <c:pt idx="2">
                  <c:v>5.5</c:v>
                </c:pt>
                <c:pt idx="3">
                  <c:v>5.5</c:v>
                </c:pt>
                <c:pt idx="4">
                  <c:v>3.5</c:v>
                </c:pt>
                <c:pt idx="5">
                  <c:v>3.4</c:v>
                </c:pt>
                <c:pt idx="6">
                  <c:v>3.4</c:v>
                </c:pt>
                <c:pt idx="7">
                  <c:v>3.2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38656"/>
        <c:axId val="-1964559872"/>
      </c:lineChart>
      <c:catAx>
        <c:axId val="-19645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(dias)</a:t>
                </a:r>
              </a:p>
            </c:rich>
          </c:tx>
          <c:layout>
            <c:manualLayout>
              <c:xMode val="edge"/>
              <c:yMode val="edge"/>
              <c:x val="0.47346981627296586"/>
              <c:y val="0.822919696013608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6455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386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387096774193549"/>
          <c:y val="0.91986062717770034"/>
          <c:w val="0.48870967741935484"/>
          <c:h val="6.9686411149825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r>
              <a:rPr lang="es-PE" sz="11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PRECIOS PROMEDIO EN CHACRA DEL ESPARRAGO EN EL VALLE VIRU, mes de agosto 2018</a:t>
            </a:r>
          </a:p>
        </c:rich>
      </c:tx>
      <c:layout>
        <c:manualLayout>
          <c:xMode val="edge"/>
          <c:yMode val="edge"/>
          <c:x val="0.12610018397906023"/>
          <c:y val="4.166662094067510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AGO!$B$9</c:f>
              <c:strCache>
                <c:ptCount val="1"/>
                <c:pt idx="0">
                  <c:v>BLANCO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AGO!$C$7:$O$7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AGO!$C$9:$O$9</c:f>
              <c:numCache>
                <c:formatCode>0.00</c:formatCode>
                <c:ptCount val="13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</c:numCache>
            </c:numRef>
          </c:val>
        </c:ser>
        <c:ser>
          <c:idx val="1"/>
          <c:order val="1"/>
          <c:tx>
            <c:strRef>
              <c:f>AGO!$B$10</c:f>
              <c:strCache>
                <c:ptCount val="1"/>
                <c:pt idx="0">
                  <c:v>VERDE</c:v>
                </c:pt>
              </c:strCache>
            </c:strRef>
          </c:tx>
          <c:invertIfNegative val="0"/>
          <c:cat>
            <c:numRef>
              <c:f>AGO!$C$7:$O$7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AGO!$C$10:$O$10</c:f>
              <c:numCache>
                <c:formatCode>0.00</c:formatCode>
                <c:ptCount val="13"/>
                <c:pt idx="0">
                  <c:v>1.4</c:v>
                </c:pt>
                <c:pt idx="1">
                  <c:v>1.4</c:v>
                </c:pt>
                <c:pt idx="2">
                  <c:v>1</c:v>
                </c:pt>
                <c:pt idx="3">
                  <c:v>1</c:v>
                </c:pt>
                <c:pt idx="4">
                  <c:v>1.2</c:v>
                </c:pt>
                <c:pt idx="5">
                  <c:v>3.2</c:v>
                </c:pt>
                <c:pt idx="6">
                  <c:v>3.5</c:v>
                </c:pt>
                <c:pt idx="7">
                  <c:v>4</c:v>
                </c:pt>
                <c:pt idx="8">
                  <c:v>5.3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-1964567488"/>
        <c:axId val="-1964550624"/>
      </c:barChart>
      <c:catAx>
        <c:axId val="-196456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50624"/>
        <c:crosses val="autoZero"/>
        <c:auto val="1"/>
        <c:lblAlgn val="ctr"/>
        <c:lblOffset val="100"/>
        <c:noMultiLvlLbl val="0"/>
      </c:catAx>
      <c:valAx>
        <c:axId val="-19645506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64567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993198895405562"/>
          <c:y val="0.15331010452961671"/>
          <c:w val="0.23773781363749286"/>
          <c:h val="9.26306162949143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  PRECIOS PROMEDIO EN PLANTA DEL ESPARRAGO EN EL VALLE VIRU, mes de agosto 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AGO!$B$41</c:f>
              <c:strCache>
                <c:ptCount val="1"/>
                <c:pt idx="0">
                  <c:v>BLANCO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AGO!$D$39:$R$39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</c:numCache>
            </c:numRef>
          </c:cat>
          <c:val>
            <c:numRef>
              <c:f>AGO!$D$41:$O$41</c:f>
              <c:numCache>
                <c:formatCode>0.00</c:formatCode>
                <c:ptCount val="12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</c:numCache>
            </c:numRef>
          </c:val>
        </c:ser>
        <c:ser>
          <c:idx val="1"/>
          <c:order val="1"/>
          <c:tx>
            <c:strRef>
              <c:f>AGO!$B$42</c:f>
              <c:strCache>
                <c:ptCount val="1"/>
                <c:pt idx="0">
                  <c:v>VERDE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AGO!$D$39:$R$39</c:f>
              <c:numCache>
                <c:formatCode>General</c:formatCode>
                <c:ptCount val="15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</c:numCache>
            </c:numRef>
          </c:cat>
          <c:val>
            <c:numRef>
              <c:f>AGO!$D$42:$O$42</c:f>
              <c:numCache>
                <c:formatCode>0.00</c:formatCode>
                <c:ptCount val="12"/>
                <c:pt idx="0">
                  <c:v>1.5999999999999999</c:v>
                </c:pt>
                <c:pt idx="1">
                  <c:v>1.2</c:v>
                </c:pt>
                <c:pt idx="2">
                  <c:v>1.2</c:v>
                </c:pt>
                <c:pt idx="3">
                  <c:v>1.4</c:v>
                </c:pt>
                <c:pt idx="4">
                  <c:v>3.4</c:v>
                </c:pt>
                <c:pt idx="5">
                  <c:v>3.7</c:v>
                </c:pt>
                <c:pt idx="6">
                  <c:v>3.7</c:v>
                </c:pt>
                <c:pt idx="7">
                  <c:v>5.5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-1964565856"/>
        <c:axId val="-1964559328"/>
      </c:barChart>
      <c:catAx>
        <c:axId val="-1964565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64559328"/>
        <c:crosses val="autoZero"/>
        <c:auto val="1"/>
        <c:lblAlgn val="ctr"/>
        <c:lblOffset val="100"/>
        <c:noMultiLvlLbl val="0"/>
      </c:catAx>
      <c:valAx>
        <c:axId val="-196455932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6456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501955671447197"/>
          <c:y val="0.17708406240886557"/>
          <c:w val="8.8657105606258113E-2"/>
          <c:h val="7.6389253426655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PRECIOS DE ESPARRAGO EN CHACRA EN EL VALLE VIRU (S/. Kg)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SETIEMBRE 2018</a:t>
            </a: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8821304980189579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7302377894102"/>
          <c:y val="0.19483568075117391"/>
          <c:w val="0.80475037716232212"/>
          <c:h val="0.63262910798122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SET!$C$7:$O$7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SET!$C$9:$N$9</c:f>
              <c:numCache>
                <c:formatCode>General</c:formatCode>
                <c:ptCount val="12"/>
                <c:pt idx="0">
                  <c:v>4.3</c:v>
                </c:pt>
                <c:pt idx="1">
                  <c:v>4.3</c:v>
                </c:pt>
                <c:pt idx="2" formatCode="0.00">
                  <c:v>4.3</c:v>
                </c:pt>
                <c:pt idx="3" formatCode="0.00">
                  <c:v>4.3</c:v>
                </c:pt>
                <c:pt idx="4" formatCode="0.00">
                  <c:v>4.3</c:v>
                </c:pt>
                <c:pt idx="5" formatCode="0.00">
                  <c:v>4.3</c:v>
                </c:pt>
                <c:pt idx="6" formatCode="0.00">
                  <c:v>4.3</c:v>
                </c:pt>
                <c:pt idx="7" formatCode="0.00">
                  <c:v>4.3</c:v>
                </c:pt>
                <c:pt idx="8" formatCode="0.00">
                  <c:v>4.3</c:v>
                </c:pt>
                <c:pt idx="9" formatCode="0.00">
                  <c:v>4.3</c:v>
                </c:pt>
                <c:pt idx="10" formatCode="0.00">
                  <c:v>4.3</c:v>
                </c:pt>
                <c:pt idx="11" formatCode="0.00">
                  <c:v>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64555520"/>
        <c:axId val="-1964554976"/>
      </c:barChart>
      <c:lineChart>
        <c:grouping val="standard"/>
        <c:varyColors val="0"/>
        <c:ser>
          <c:idx val="2"/>
          <c:order val="1"/>
          <c:tx>
            <c:strRef>
              <c:f>SET!$B$10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SET!$C$7:$O$7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SET!$C$10:$O$10</c:f>
              <c:numCache>
                <c:formatCode>General</c:formatCode>
                <c:ptCount val="13"/>
                <c:pt idx="0">
                  <c:v>2.6</c:v>
                </c:pt>
                <c:pt idx="1">
                  <c:v>2.6</c:v>
                </c:pt>
                <c:pt idx="2" formatCode="0.00">
                  <c:v>2.8</c:v>
                </c:pt>
                <c:pt idx="3" formatCode="0.00">
                  <c:v>2</c:v>
                </c:pt>
                <c:pt idx="4" formatCode="0.00">
                  <c:v>1.9</c:v>
                </c:pt>
                <c:pt idx="5" formatCode="0.00">
                  <c:v>1.9</c:v>
                </c:pt>
                <c:pt idx="6" formatCode="0.00">
                  <c:v>2.2999999999999998</c:v>
                </c:pt>
                <c:pt idx="7" formatCode="0.00">
                  <c:v>2.6</c:v>
                </c:pt>
                <c:pt idx="8" formatCode="0.00">
                  <c:v>2.6</c:v>
                </c:pt>
                <c:pt idx="9" formatCode="0.00">
                  <c:v>3.1</c:v>
                </c:pt>
                <c:pt idx="10" formatCode="0.00">
                  <c:v>3.2</c:v>
                </c:pt>
                <c:pt idx="11" formatCode="0.0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4555520"/>
        <c:axId val="-1964554976"/>
      </c:lineChart>
      <c:catAx>
        <c:axId val="-196455552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54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6455497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0418108564454923E-2"/>
              <c:y val="0.492957746478873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64555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83456208101376"/>
          <c:y val="0.91549295774647887"/>
          <c:w val="0.7181533677717038"/>
          <c:h val="6.338028169014087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.492125984500001" footer="0.492125984500001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
SETIEMBRE 2018</a:t>
            </a:r>
          </a:p>
        </c:rich>
      </c:tx>
      <c:layout>
        <c:manualLayout>
          <c:xMode val="edge"/>
          <c:yMode val="edge"/>
          <c:x val="0.18074651382862855"/>
          <c:y val="3.8596454512953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50828729281794"/>
          <c:y val="0.22923625226499644"/>
          <c:w val="0.75414364640884324"/>
          <c:h val="0.538206853143903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SET!$B$39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SET!$C$37:$O$37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SET!$C$39:$O$39</c:f>
              <c:numCache>
                <c:formatCode>General</c:formatCode>
                <c:ptCount val="13"/>
                <c:pt idx="0">
                  <c:v>4.5</c:v>
                </c:pt>
                <c:pt idx="1">
                  <c:v>4.5</c:v>
                </c:pt>
                <c:pt idx="2" formatCode="0.00">
                  <c:v>4.5</c:v>
                </c:pt>
                <c:pt idx="3" formatCode="0.00">
                  <c:v>4.5</c:v>
                </c:pt>
                <c:pt idx="4" formatCode="0.00">
                  <c:v>4.5</c:v>
                </c:pt>
                <c:pt idx="5" formatCode="0.00">
                  <c:v>4.5</c:v>
                </c:pt>
                <c:pt idx="6" formatCode="0.00">
                  <c:v>4.5</c:v>
                </c:pt>
                <c:pt idx="7" formatCode="0.00">
                  <c:v>4.5</c:v>
                </c:pt>
                <c:pt idx="8" formatCode="0.00">
                  <c:v>4.5</c:v>
                </c:pt>
                <c:pt idx="9" formatCode="0.00">
                  <c:v>4.5</c:v>
                </c:pt>
                <c:pt idx="10" formatCode="0.00">
                  <c:v>4.5</c:v>
                </c:pt>
                <c:pt idx="11" formatCode="0.00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6089088"/>
        <c:axId val="-2116088000"/>
      </c:barChart>
      <c:lineChart>
        <c:grouping val="standard"/>
        <c:varyColors val="0"/>
        <c:ser>
          <c:idx val="2"/>
          <c:order val="1"/>
          <c:tx>
            <c:strRef>
              <c:f>SET!$B$40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SET!$C$37:$O$37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SET!$C$40:$O$40</c:f>
              <c:numCache>
                <c:formatCode>General</c:formatCode>
                <c:ptCount val="13"/>
                <c:pt idx="0">
                  <c:v>2.8</c:v>
                </c:pt>
                <c:pt idx="1">
                  <c:v>2.8</c:v>
                </c:pt>
                <c:pt idx="2" formatCode="0.00">
                  <c:v>3</c:v>
                </c:pt>
                <c:pt idx="3" formatCode="0.00">
                  <c:v>2.2000000000000002</c:v>
                </c:pt>
                <c:pt idx="4" formatCode="0.00">
                  <c:v>2.1</c:v>
                </c:pt>
                <c:pt idx="5" formatCode="0.00">
                  <c:v>2.1</c:v>
                </c:pt>
                <c:pt idx="6" formatCode="0.00">
                  <c:v>2.5</c:v>
                </c:pt>
                <c:pt idx="7" formatCode="0.00">
                  <c:v>2.8</c:v>
                </c:pt>
                <c:pt idx="8" formatCode="0.00">
                  <c:v>2.8</c:v>
                </c:pt>
                <c:pt idx="9" formatCode="0.00">
                  <c:v>3.3</c:v>
                </c:pt>
                <c:pt idx="10" formatCode="0.00">
                  <c:v>3.4</c:v>
                </c:pt>
                <c:pt idx="11" formatCode="0.00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89088"/>
        <c:axId val="-2116088000"/>
      </c:lineChart>
      <c:catAx>
        <c:axId val="-211608908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8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8800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143446354919921E-2"/>
              <c:y val="0.46666806184110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061278054528899"/>
          <c:y val="0.88372232540699847"/>
          <c:w val="0.58333422607888297"/>
          <c:h val="5.98006644518271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.492125984500001" footer="0.4921259845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OCTUBRE 2018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rich>
      </c:tx>
      <c:layout>
        <c:manualLayout>
          <c:xMode val="edge"/>
          <c:yMode val="edge"/>
          <c:x val="0.1601119766820093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2513235017"/>
          <c:y val="0.26760563380281688"/>
          <c:w val="0.79727247287797132"/>
          <c:h val="0.54225352112675873"/>
        </c:manualLayout>
      </c:layout>
      <c:lineChart>
        <c:grouping val="standard"/>
        <c:varyColors val="0"/>
        <c:ser>
          <c:idx val="0"/>
          <c:order val="0"/>
          <c:tx>
            <c:strRef>
              <c:f>OCT!$B$39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OCT!$C$37:$P$37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numCache>
            </c:numRef>
          </c:cat>
          <c:val>
            <c:numRef>
              <c:f>OCT!$C$39:$P$39</c:f>
              <c:numCache>
                <c:formatCode>0.00</c:formatCode>
                <c:ptCount val="1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OCT!$B$40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OCT!$C$37:$P$37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numCache>
            </c:numRef>
          </c:cat>
          <c:val>
            <c:numRef>
              <c:f>OCT!$C$40:$P$40</c:f>
              <c:numCache>
                <c:formatCode>0.00</c:formatCode>
                <c:ptCount val="14"/>
                <c:pt idx="0">
                  <c:v>3.4</c:v>
                </c:pt>
                <c:pt idx="1">
                  <c:v>3.4000000000000004</c:v>
                </c:pt>
                <c:pt idx="2">
                  <c:v>3.4000000000000004</c:v>
                </c:pt>
                <c:pt idx="3">
                  <c:v>2.8000000000000003</c:v>
                </c:pt>
                <c:pt idx="4">
                  <c:v>2.8000000000000003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62976"/>
        <c:axId val="-2116077120"/>
      </c:lineChart>
      <c:catAx>
        <c:axId val="-2116062976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771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771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449088005147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62976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02531358014336"/>
          <c:y val="0.12676056338028169"/>
          <c:w val="0.37683117173602304"/>
          <c:h val="9.15492957746478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OCTUBRE 2018</a:t>
            </a:r>
          </a:p>
        </c:rich>
      </c:tx>
      <c:layout>
        <c:manualLayout>
          <c:xMode val="edge"/>
          <c:yMode val="edge"/>
          <c:x val="0.15319135740943773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3617021276648"/>
          <c:y val="0.25352112676056326"/>
          <c:w val="0.77021276595744426"/>
          <c:h val="0.67370892018779505"/>
        </c:manualLayout>
      </c:layout>
      <c:lineChart>
        <c:grouping val="standard"/>
        <c:varyColors val="0"/>
        <c:ser>
          <c:idx val="0"/>
          <c:order val="0"/>
          <c:tx>
            <c:strRef>
              <c:f>OCT!$B$9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OCT!$C$7:$P$7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numCache>
            </c:numRef>
          </c:cat>
          <c:val>
            <c:numRef>
              <c:f>OCT!$C$9:$P$9</c:f>
              <c:numCache>
                <c:formatCode>0.00</c:formatCode>
                <c:ptCount val="14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OCT!$B$10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OCT!$C$7:$P$7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numCache>
            </c:numRef>
          </c:cat>
          <c:val>
            <c:numRef>
              <c:f>OCT!$C$10:$P$10</c:f>
              <c:numCache>
                <c:formatCode>0.00</c:formatCode>
                <c:ptCount val="14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2.6</c:v>
                </c:pt>
                <c:pt idx="4">
                  <c:v>2.6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62432"/>
        <c:axId val="-2116072768"/>
      </c:lineChart>
      <c:catAx>
        <c:axId val="-2116062432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72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727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622309342137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62432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29784958637826"/>
          <c:y val="0.11934420169309823"/>
          <c:w val="0.35300530176737227"/>
          <c:h val="0.109644745111086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.49212598450000089" footer="0.49212598450000089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NOVIEMBRE 2018</a:t>
            </a:r>
          </a:p>
        </c:rich>
      </c:tx>
      <c:layout>
        <c:manualLayout>
          <c:xMode val="edge"/>
          <c:yMode val="edge"/>
          <c:x val="0.15319166585658275"/>
          <c:y val="3.8732418063126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965426735451"/>
          <c:y val="0.13587408191623104"/>
          <c:w val="0.83481491537695718"/>
          <c:h val="0.79135611725004951"/>
        </c:manualLayout>
      </c:layout>
      <c:lineChart>
        <c:grouping val="standard"/>
        <c:varyColors val="0"/>
        <c:ser>
          <c:idx val="0"/>
          <c:order val="0"/>
          <c:tx>
            <c:strRef>
              <c:f>NOV!$B$9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strRef>
              <c:f>NOV!$D$7:$O$8</c:f>
              <c:strCache>
                <c:ptCount val="12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</c:strCache>
            </c:strRef>
          </c:cat>
          <c:val>
            <c:numRef>
              <c:f>NOV!$C$9:$O$9</c:f>
              <c:numCache>
                <c:formatCode>0.00</c:formatCode>
                <c:ptCount val="13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  <c:pt idx="11">
                  <c:v>4.3</c:v>
                </c:pt>
                <c:pt idx="12">
                  <c:v>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NOV!$B$10</c:f>
              <c:strCache>
                <c:ptCount val="1"/>
                <c:pt idx="0">
                  <c:v>VERDE</c:v>
                </c:pt>
              </c:strCache>
            </c:strRef>
          </c:tx>
          <c:val>
            <c:numRef>
              <c:f>NOV!$C$10:$O$10</c:f>
              <c:numCache>
                <c:formatCode>0.00</c:formatCode>
                <c:ptCount val="1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2.5</c:v>
                </c:pt>
                <c:pt idx="4">
                  <c:v>2.5</c:v>
                </c:pt>
                <c:pt idx="5">
                  <c:v>3.5</c:v>
                </c:pt>
                <c:pt idx="6">
                  <c:v>3.8</c:v>
                </c:pt>
                <c:pt idx="7">
                  <c:v>2.5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90176"/>
        <c:axId val="-2116087456"/>
      </c:lineChart>
      <c:catAx>
        <c:axId val="-2116090176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874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707624509901E-2"/>
              <c:y val="0.457746483612625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90176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.49212598450000089" footer="0.4921259845000008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2015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9178117806108219"/>
          <c:w val="0.93426042983564883"/>
          <c:h val="0.54452145849184463"/>
        </c:manualLayout>
      </c:layout>
      <c:lineChart>
        <c:grouping val="standard"/>
        <c:varyColors val="0"/>
        <c:ser>
          <c:idx val="0"/>
          <c:order val="0"/>
          <c:tx>
            <c:strRef>
              <c:f>'2015'!$B$9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'2015'!$C$9:$N$9</c:f>
              <c:numCache>
                <c:formatCode>0.00</c:formatCode>
                <c:ptCount val="12"/>
                <c:pt idx="0">
                  <c:v>2.0714285714285716</c:v>
                </c:pt>
                <c:pt idx="1">
                  <c:v>1.8000000000000005</c:v>
                </c:pt>
                <c:pt idx="2">
                  <c:v>2.0769230769230766</c:v>
                </c:pt>
                <c:pt idx="3">
                  <c:v>2.4181818181818184</c:v>
                </c:pt>
                <c:pt idx="4">
                  <c:v>2.1</c:v>
                </c:pt>
                <c:pt idx="5">
                  <c:v>2.6769230769230767</c:v>
                </c:pt>
                <c:pt idx="6">
                  <c:v>2.4749999999999996</c:v>
                </c:pt>
                <c:pt idx="7">
                  <c:v>3.5230769230769234</c:v>
                </c:pt>
                <c:pt idx="8">
                  <c:v>3.4285714285714284</c:v>
                </c:pt>
                <c:pt idx="9">
                  <c:v>2.8461538461538458</c:v>
                </c:pt>
                <c:pt idx="10">
                  <c:v>2.9071428571428575</c:v>
                </c:pt>
                <c:pt idx="11">
                  <c:v>2.9933333333333332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0465351542741694E-3"/>
                  <c:y val="-5.47130558706466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'2015'!$C$10:$N$10</c:f>
              <c:numCache>
                <c:formatCode>0.00</c:formatCode>
                <c:ptCount val="12"/>
                <c:pt idx="0">
                  <c:v>3.4714285714285711</c:v>
                </c:pt>
                <c:pt idx="1">
                  <c:v>2.7916666666666665</c:v>
                </c:pt>
                <c:pt idx="2">
                  <c:v>2.9769230769230766</c:v>
                </c:pt>
                <c:pt idx="3">
                  <c:v>4.6000000000000005</c:v>
                </c:pt>
                <c:pt idx="4">
                  <c:v>2.7166666666666663</c:v>
                </c:pt>
                <c:pt idx="5">
                  <c:v>3.5538461538461541</c:v>
                </c:pt>
                <c:pt idx="6">
                  <c:v>4.6312500000000005</c:v>
                </c:pt>
                <c:pt idx="7">
                  <c:v>5.6538461538461542</c:v>
                </c:pt>
                <c:pt idx="8">
                  <c:v>5.2785714285714276</c:v>
                </c:pt>
                <c:pt idx="9">
                  <c:v>4.0846153846153843</c:v>
                </c:pt>
                <c:pt idx="10">
                  <c:v>5.1642857142857155</c:v>
                </c:pt>
                <c:pt idx="11">
                  <c:v>5.36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55234080"/>
        <c:axId val="-1955259648"/>
      </c:lineChart>
      <c:catAx>
        <c:axId val="-19552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596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52596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55234080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6384323640961"/>
          <c:y val="0.14641777254478702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 NOVIEMBRE 2018</a:t>
            </a:r>
          </a:p>
        </c:rich>
      </c:tx>
      <c:layout>
        <c:manualLayout>
          <c:xMode val="edge"/>
          <c:yMode val="edge"/>
          <c:x val="0.15319147301709238"/>
          <c:y val="3.8732401193914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2513235017"/>
          <c:y val="0.26760563380281688"/>
          <c:w val="0.79727247287797132"/>
          <c:h val="0.54225352112675873"/>
        </c:manualLayout>
      </c:layout>
      <c:lineChart>
        <c:grouping val="standard"/>
        <c:varyColors val="0"/>
        <c:ser>
          <c:idx val="0"/>
          <c:order val="0"/>
          <c:tx>
            <c:strRef>
              <c:f>NOV!$B$41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NOV!$C$39:$O$39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NOV!$C$41:$O$41</c:f>
              <c:numCache>
                <c:formatCode>0.00</c:formatCode>
                <c:ptCount val="13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4.2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NOV!$B$42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NOV!$C$39:$O$39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NOV!$C$42:$O$42</c:f>
              <c:numCache>
                <c:formatCode>0.00</c:formatCode>
                <c:ptCount val="13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2.8</c:v>
                </c:pt>
                <c:pt idx="4">
                  <c:v>2.8</c:v>
                </c:pt>
                <c:pt idx="5">
                  <c:v>3.7</c:v>
                </c:pt>
                <c:pt idx="6">
                  <c:v>4</c:v>
                </c:pt>
                <c:pt idx="7">
                  <c:v>2.8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83648"/>
        <c:axId val="-2116066784"/>
      </c:lineChart>
      <c:catAx>
        <c:axId val="-2116083648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66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667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378848985339E-2"/>
              <c:y val="0.457746383285202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3648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48780487804878"/>
          <c:y val="0.14511901051946341"/>
          <c:w val="0.38048780487804873"/>
          <c:h val="8.70712401055409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CHACRA EN EL VALLE VIRU (S/. Kg)
DICIEMBRE 2008</a:t>
            </a:r>
          </a:p>
        </c:rich>
      </c:tx>
      <c:layout>
        <c:manualLayout>
          <c:xMode val="edge"/>
          <c:yMode val="edge"/>
          <c:x val="0.17495036197398403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94915254237273"/>
          <c:y val="0.36713349393147332"/>
          <c:w val="0.56355932203390002"/>
          <c:h val="0.54195896723217474"/>
        </c:manualLayout>
      </c:layout>
      <c:lineChart>
        <c:grouping val="standard"/>
        <c:varyColors val="0"/>
        <c:ser>
          <c:idx val="0"/>
          <c:order val="0"/>
          <c:tx>
            <c:strRef>
              <c:f>[1]DIC!$B$9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strRef>
              <c:f>[1]DIC!$B$10</c:f>
              <c:strCache>
                <c:ptCount val="1"/>
                <c:pt idx="0">
                  <c:v>#¡REF!</c:v>
                </c:pt>
              </c:strCache>
            </c:strRef>
          </c:tx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74944"/>
        <c:axId val="-2116071680"/>
      </c:lineChart>
      <c:catAx>
        <c:axId val="-2116074944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71680"/>
        <c:crossesAt val="0"/>
        <c:auto val="1"/>
        <c:lblAlgn val="ctr"/>
        <c:lblOffset val="100"/>
        <c:tickLblSkip val="7"/>
        <c:tickMarkSkip val="1"/>
        <c:noMultiLvlLbl val="0"/>
      </c:catAx>
      <c:valAx>
        <c:axId val="-21160716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1809177698941482E-2"/>
              <c:y val="0.45804232512893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74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65934065934066"/>
          <c:y val="0.89510636345282013"/>
          <c:w val="0.81538461538461537"/>
          <c:h val="7.692307692307687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DICIEMBRE  2008</a:t>
            </a:r>
          </a:p>
        </c:rich>
      </c:tx>
      <c:layout>
        <c:manualLayout>
          <c:xMode val="edge"/>
          <c:yMode val="edge"/>
          <c:x val="0.15319181301862206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000121528305288"/>
          <c:y val="0.3204225352112694"/>
          <c:w val="0.5422245756274986"/>
          <c:h val="0.58450704225352113"/>
        </c:manualLayout>
      </c:layout>
      <c:lineChart>
        <c:grouping val="standard"/>
        <c:varyColors val="0"/>
        <c:ser>
          <c:idx val="0"/>
          <c:order val="0"/>
          <c:tx>
            <c:strRef>
              <c:f>[1]DIC!$B$39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strRef>
              <c:f>[1]DIC!$B$40</c:f>
              <c:strCache>
                <c:ptCount val="1"/>
                <c:pt idx="0">
                  <c:v>#¡REF!</c:v>
                </c:pt>
              </c:strCache>
            </c:strRef>
          </c:tx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71136"/>
        <c:axId val="-2116082560"/>
      </c:lineChart>
      <c:catAx>
        <c:axId val="-2116071136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2560"/>
        <c:crossesAt val="0"/>
        <c:auto val="1"/>
        <c:lblAlgn val="ctr"/>
        <c:lblOffset val="100"/>
        <c:tickLblSkip val="7"/>
        <c:tickMarkSkip val="1"/>
        <c:noMultiLvlLbl val="0"/>
      </c:catAx>
      <c:valAx>
        <c:axId val="-21160825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181781909091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71136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39217336550269"/>
          <c:y val="0.89436619718309862"/>
          <c:w val="0.82897961982780655"/>
          <c:h val="7.0422535211267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CHACRA EN EL VALLE VIRU (S/. Kg)
DICIEMBRE 2018</a:t>
            </a:r>
          </a:p>
        </c:rich>
      </c:tx>
      <c:layout>
        <c:manualLayout>
          <c:xMode val="edge"/>
          <c:yMode val="edge"/>
          <c:x val="0.23640258654818985"/>
          <c:y val="3.8461524489369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37941905306536E-2"/>
          <c:y val="0.26573471941706633"/>
          <c:w val="0.89858311705450222"/>
          <c:h val="0.6561821467818254"/>
        </c:manualLayout>
      </c:layout>
      <c:lineChart>
        <c:grouping val="standard"/>
        <c:varyColors val="0"/>
        <c:ser>
          <c:idx val="0"/>
          <c:order val="0"/>
          <c:tx>
            <c:strRef>
              <c:f>DIC!$B$9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DIC!$C$7:$M$7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</c:numCache>
            </c:numRef>
          </c:cat>
          <c:val>
            <c:numRef>
              <c:f>DIC!$C$9:$M$9</c:f>
              <c:numCache>
                <c:formatCode>0.00</c:formatCode>
                <c:ptCount val="11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DIC!$B$10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DIC!$C$7:$M$7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</c:numCache>
            </c:numRef>
          </c:cat>
          <c:val>
            <c:numRef>
              <c:f>DIC!$C$10:$M$10</c:f>
              <c:numCache>
                <c:formatCode>0.00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2.5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</c:v>
                </c:pt>
                <c:pt idx="6">
                  <c:v>2</c:v>
                </c:pt>
                <c:pt idx="7">
                  <c:v>1.8</c:v>
                </c:pt>
                <c:pt idx="8">
                  <c:v>1.5</c:v>
                </c:pt>
                <c:pt idx="9">
                  <c:v>1.1000000000000001</c:v>
                </c:pt>
                <c:pt idx="10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85280"/>
        <c:axId val="-2116068416"/>
      </c:lineChart>
      <c:catAx>
        <c:axId val="-21160852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68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6841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1808970806023552E-2"/>
              <c:y val="0.45804232512893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528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65549348230915"/>
          <c:y val="0.14335794530873952"/>
          <c:w val="0.44273743016759776"/>
          <c:h val="7.692307692307687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DICIEMBRE  2018</a:t>
            </a:r>
          </a:p>
        </c:rich>
      </c:tx>
      <c:layout>
        <c:manualLayout>
          <c:xMode val="edge"/>
          <c:yMode val="edge"/>
          <c:x val="0.2686053366336042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0382443189412"/>
          <c:y val="0.22887323943661972"/>
          <c:w val="0.87067550140081162"/>
          <c:h val="0.6056338028169016"/>
        </c:manualLayout>
      </c:layout>
      <c:lineChart>
        <c:grouping val="standard"/>
        <c:varyColors val="0"/>
        <c:ser>
          <c:idx val="0"/>
          <c:order val="0"/>
          <c:tx>
            <c:strRef>
              <c:f>DIC!$B$39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DIC!$C$37:$M$37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</c:numCache>
            </c:numRef>
          </c:cat>
          <c:val>
            <c:numRef>
              <c:f>DIC!$C$39:$M$39</c:f>
              <c:numCache>
                <c:formatCode>0.00</c:formatCode>
                <c:ptCount val="11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DIC!$B$40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DIC!$C$37:$M$37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</c:numCache>
            </c:numRef>
          </c:cat>
          <c:val>
            <c:numRef>
              <c:f>DIC!$C$40:$L$40</c:f>
              <c:numCache>
                <c:formatCode>0.00</c:formatCode>
                <c:ptCount val="10"/>
                <c:pt idx="0">
                  <c:v>3.3</c:v>
                </c:pt>
                <c:pt idx="1">
                  <c:v>3.3</c:v>
                </c:pt>
                <c:pt idx="2">
                  <c:v>2.8</c:v>
                </c:pt>
                <c:pt idx="3">
                  <c:v>2.5</c:v>
                </c:pt>
                <c:pt idx="4">
                  <c:v>2.5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2.1</c:v>
                </c:pt>
                <c:pt idx="8">
                  <c:v>1.8</c:v>
                </c:pt>
                <c:pt idx="9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60800"/>
        <c:axId val="-2116084192"/>
      </c:lineChart>
      <c:catAx>
        <c:axId val="-211606080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4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8419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174113201679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608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33333333333331"/>
          <c:y val="0.11971830985915492"/>
          <c:w val="0.33712984054669703"/>
          <c:h val="7.0422535211267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2018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9178117806108219"/>
          <c:w val="0.93426042983564883"/>
          <c:h val="0.66458712758895699"/>
        </c:manualLayout>
      </c:layout>
      <c:lineChart>
        <c:grouping val="standar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844961111073629E-2"/>
                  <c:y val="-5.3671623931277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ANUAL!$C$9:$N$9</c:f>
              <c:numCache>
                <c:formatCode>0.00</c:formatCode>
                <c:ptCount val="12"/>
                <c:pt idx="0">
                  <c:v>2.8928571428571428</c:v>
                </c:pt>
                <c:pt idx="1">
                  <c:v>4</c:v>
                </c:pt>
                <c:pt idx="2">
                  <c:v>4.2000000000000011</c:v>
                </c:pt>
                <c:pt idx="3">
                  <c:v>4.2000000000000011</c:v>
                </c:pt>
                <c:pt idx="4">
                  <c:v>4.3230769230769237</c:v>
                </c:pt>
                <c:pt idx="5">
                  <c:v>4.5999999999999996</c:v>
                </c:pt>
                <c:pt idx="6">
                  <c:v>4.7307692307692317</c:v>
                </c:pt>
                <c:pt idx="7">
                  <c:v>4.2999999999999989</c:v>
                </c:pt>
                <c:pt idx="8">
                  <c:v>4.2999999999999989</c:v>
                </c:pt>
                <c:pt idx="9">
                  <c:v>4.2</c:v>
                </c:pt>
                <c:pt idx="10">
                  <c:v>4.2230769230769223</c:v>
                </c:pt>
                <c:pt idx="11">
                  <c:v>4.2999999999999989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ANUAL!$B$10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1076890426019082E-2"/>
                  <c:y val="-5.47129128605935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ANUAL!$C$10:$N$10</c:f>
              <c:numCache>
                <c:formatCode>0.00</c:formatCode>
                <c:ptCount val="12"/>
                <c:pt idx="0">
                  <c:v>2.2071428571428569</c:v>
                </c:pt>
                <c:pt idx="1">
                  <c:v>2.5</c:v>
                </c:pt>
                <c:pt idx="2">
                  <c:v>3.6274999999999999</c:v>
                </c:pt>
                <c:pt idx="3">
                  <c:v>1.9292307692307693</c:v>
                </c:pt>
                <c:pt idx="4">
                  <c:v>2.4</c:v>
                </c:pt>
                <c:pt idx="5">
                  <c:v>1.5</c:v>
                </c:pt>
                <c:pt idx="6">
                  <c:v>3.292307692307693</c:v>
                </c:pt>
                <c:pt idx="7">
                  <c:v>2.7333333333333338</c:v>
                </c:pt>
                <c:pt idx="8">
                  <c:v>2.5666666666666669</c:v>
                </c:pt>
                <c:pt idx="9">
                  <c:v>2.5</c:v>
                </c:pt>
                <c:pt idx="10">
                  <c:v>2.8</c:v>
                </c:pt>
                <c:pt idx="11">
                  <c:v>1.8923076923076927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091264"/>
        <c:axId val="-2116086368"/>
      </c:lineChart>
      <c:catAx>
        <c:axId val="-21160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21160863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211608636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2116091264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6384323640961"/>
          <c:y val="0.14330250774727923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2018</a:t>
            </a:r>
          </a:p>
        </c:rich>
      </c:tx>
      <c:layout>
        <c:manualLayout>
          <c:xMode val="edge"/>
          <c:yMode val="edge"/>
          <c:x val="0.20924085859130623"/>
          <c:y val="2.3756596214946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ANUAL!$B$39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589815760298888E-3"/>
                  <c:y val="3.6929769465187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310022850145361E-2"/>
                  <c:y val="5.8738223362719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884762766277576E-16"/>
                  <c:y val="3.9976489131374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ANUAL!$C$39:$N$39</c:f>
              <c:numCache>
                <c:formatCode>0.00</c:formatCode>
                <c:ptCount val="12"/>
                <c:pt idx="0">
                  <c:v>3.092857142857143</c:v>
                </c:pt>
                <c:pt idx="1">
                  <c:v>4.2000000000000011</c:v>
                </c:pt>
                <c:pt idx="2">
                  <c:v>4.3999999999999995</c:v>
                </c:pt>
                <c:pt idx="3">
                  <c:v>4.3999999999999995</c:v>
                </c:pt>
                <c:pt idx="4">
                  <c:v>4.5230769230769221</c:v>
                </c:pt>
                <c:pt idx="5">
                  <c:v>4.7999999999999989</c:v>
                </c:pt>
                <c:pt idx="6">
                  <c:v>4.7307692307692317</c:v>
                </c:pt>
                <c:pt idx="7">
                  <c:v>4.5</c:v>
                </c:pt>
                <c:pt idx="8">
                  <c:v>4.5</c:v>
                </c:pt>
                <c:pt idx="9">
                  <c:v>4.4571428571428564</c:v>
                </c:pt>
                <c:pt idx="10">
                  <c:v>4.4230769230769234</c:v>
                </c:pt>
                <c:pt idx="11">
                  <c:v>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ANUAL!$B$40</c:f>
              <c:strCache>
                <c:ptCount val="1"/>
                <c:pt idx="0">
                  <c:v>VERDE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482050270319798E-2"/>
                  <c:y val="5.087916798538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980611703980749E-2"/>
                  <c:y val="-6.5065527675348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769447280896759E-3"/>
                  <c:y val="-5.744630805695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068112983287814E-3"/>
                  <c:y val="-6.5589694773373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1033409500484727E-3"/>
                  <c:y val="3.9982896364447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ANUAL!$C$40:$N$40</c:f>
              <c:numCache>
                <c:formatCode>0.00</c:formatCode>
                <c:ptCount val="12"/>
                <c:pt idx="0">
                  <c:v>2.407142857142857</c:v>
                </c:pt>
                <c:pt idx="1">
                  <c:v>2.6999999999999997</c:v>
                </c:pt>
                <c:pt idx="2">
                  <c:v>3.8275000000000006</c:v>
                </c:pt>
                <c:pt idx="3">
                  <c:v>2.1723076923076921</c:v>
                </c:pt>
                <c:pt idx="4">
                  <c:v>2.569230769230769</c:v>
                </c:pt>
                <c:pt idx="5">
                  <c:v>2.7307692307692308</c:v>
                </c:pt>
                <c:pt idx="6">
                  <c:v>3.292307692307693</c:v>
                </c:pt>
                <c:pt idx="7">
                  <c:v>2.8916666666666671</c:v>
                </c:pt>
                <c:pt idx="8">
                  <c:v>2.7666666666666671</c:v>
                </c:pt>
                <c:pt idx="9">
                  <c:v>3.2285714285714286</c:v>
                </c:pt>
                <c:pt idx="10">
                  <c:v>3.0615384615384613</c:v>
                </c:pt>
                <c:pt idx="11">
                  <c:v>2.1923076923076921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081472"/>
        <c:axId val="-1949562720"/>
      </c:lineChart>
      <c:catAx>
        <c:axId val="-21160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62720"/>
        <c:crosses val="autoZero"/>
        <c:auto val="1"/>
        <c:lblAlgn val="ctr"/>
        <c:lblOffset val="100"/>
        <c:noMultiLvlLbl val="0"/>
      </c:catAx>
      <c:valAx>
        <c:axId val="-1949562720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211608147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2069176284473"/>
          <c:y val="8.6842105263157901E-2"/>
          <c:w val="0.41095919174486745"/>
          <c:h val="0.11842105263157894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VARIACIÓN PORCENTUAL DEL PRECIO DEL ESPÁRRAGO BLANCO (PEBCH) Y VERDE (PEVCH) EN CHACRA  2018/2017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4720623514346"/>
          <c:y val="0.24056722076407144"/>
          <c:w val="0.84755279376485659"/>
          <c:h val="0.55388888888888965"/>
        </c:manualLayout>
      </c:layout>
      <c:lineChart>
        <c:grouping val="standard"/>
        <c:varyColors val="0"/>
        <c:ser>
          <c:idx val="0"/>
          <c:order val="0"/>
          <c:tx>
            <c:strRef>
              <c:f>variación!$A$2</c:f>
              <c:strCache>
                <c:ptCount val="1"/>
                <c:pt idx="0">
                  <c:v>PEBCH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ene18/17</c:v>
                </c:pt>
                <c:pt idx="1">
                  <c:v>feb18/17</c:v>
                </c:pt>
                <c:pt idx="2">
                  <c:v>mar18/17</c:v>
                </c:pt>
                <c:pt idx="3">
                  <c:v>abr18/17</c:v>
                </c:pt>
                <c:pt idx="4">
                  <c:v>may18/17</c:v>
                </c:pt>
                <c:pt idx="5">
                  <c:v>jun18/17</c:v>
                </c:pt>
                <c:pt idx="6">
                  <c:v>jul18/17</c:v>
                </c:pt>
                <c:pt idx="7">
                  <c:v>ago18/17</c:v>
                </c:pt>
                <c:pt idx="8">
                  <c:v>set18/17</c:v>
                </c:pt>
                <c:pt idx="9">
                  <c:v>oct18/17</c:v>
                </c:pt>
                <c:pt idx="10">
                  <c:v>nov18/17</c:v>
                </c:pt>
                <c:pt idx="11">
                  <c:v>dic18/17</c:v>
                </c:pt>
              </c:strCache>
            </c:strRef>
          </c:cat>
          <c:val>
            <c:numRef>
              <c:f>variación!$B$2:$M$2</c:f>
              <c:numCache>
                <c:formatCode>0.0%</c:formatCode>
                <c:ptCount val="12"/>
                <c:pt idx="0">
                  <c:v>-0.2702702702702704</c:v>
                </c:pt>
                <c:pt idx="1">
                  <c:v>0.14537444933920729</c:v>
                </c:pt>
                <c:pt idx="2">
                  <c:v>0.22339233699305439</c:v>
                </c:pt>
                <c:pt idx="3">
                  <c:v>0.24193548387096797</c:v>
                </c:pt>
                <c:pt idx="4">
                  <c:v>0.54395604395604424</c:v>
                </c:pt>
                <c:pt idx="5">
                  <c:v>0.53333333333333321</c:v>
                </c:pt>
                <c:pt idx="6">
                  <c:v>0.1773407587887228</c:v>
                </c:pt>
                <c:pt idx="7">
                  <c:v>7.4999999999999734E-2</c:v>
                </c:pt>
                <c:pt idx="8">
                  <c:v>-4.4444444444444731E-2</c:v>
                </c:pt>
                <c:pt idx="9">
                  <c:v>1.1000000000000001</c:v>
                </c:pt>
                <c:pt idx="10">
                  <c:v>0.27649680294516532</c:v>
                </c:pt>
                <c:pt idx="11">
                  <c:v>2.3785714285714277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variación!$A$3</c:f>
              <c:strCache>
                <c:ptCount val="1"/>
                <c:pt idx="0">
                  <c:v>PEVCH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ene18/17</c:v>
                </c:pt>
                <c:pt idx="1">
                  <c:v>feb18/17</c:v>
                </c:pt>
                <c:pt idx="2">
                  <c:v>mar18/17</c:v>
                </c:pt>
                <c:pt idx="3">
                  <c:v>abr18/17</c:v>
                </c:pt>
                <c:pt idx="4">
                  <c:v>may18/17</c:v>
                </c:pt>
                <c:pt idx="5">
                  <c:v>jun18/17</c:v>
                </c:pt>
                <c:pt idx="6">
                  <c:v>jul18/17</c:v>
                </c:pt>
                <c:pt idx="7">
                  <c:v>ago18/17</c:v>
                </c:pt>
                <c:pt idx="8">
                  <c:v>set18/17</c:v>
                </c:pt>
                <c:pt idx="9">
                  <c:v>oct18/17</c:v>
                </c:pt>
                <c:pt idx="10">
                  <c:v>nov18/17</c:v>
                </c:pt>
                <c:pt idx="11">
                  <c:v>dic18/17</c:v>
                </c:pt>
              </c:strCache>
            </c:strRef>
          </c:cat>
          <c:val>
            <c:numRef>
              <c:f>variación!$B$3:$M$3</c:f>
              <c:numCache>
                <c:formatCode>0.0%</c:formatCode>
                <c:ptCount val="12"/>
                <c:pt idx="0">
                  <c:v>-0.60129032258064519</c:v>
                </c:pt>
                <c:pt idx="1">
                  <c:v>-0.39138576779026224</c:v>
                </c:pt>
                <c:pt idx="2">
                  <c:v>-6.0607569721115806E-2</c:v>
                </c:pt>
                <c:pt idx="3">
                  <c:v>-0.57214640198511169</c:v>
                </c:pt>
                <c:pt idx="4">
                  <c:v>-0.39181286549707606</c:v>
                </c:pt>
                <c:pt idx="5">
                  <c:v>-0.60526315789473684</c:v>
                </c:pt>
                <c:pt idx="6">
                  <c:v>-0.57443731356774819</c:v>
                </c:pt>
                <c:pt idx="7">
                  <c:v>-0.57948717948717943</c:v>
                </c:pt>
                <c:pt idx="8">
                  <c:v>-0.6333333333333333</c:v>
                </c:pt>
                <c:pt idx="9">
                  <c:v>0</c:v>
                </c:pt>
                <c:pt idx="10">
                  <c:v>-0.31006160164271057</c:v>
                </c:pt>
                <c:pt idx="11">
                  <c:v>-3.1842576028622394E-2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variación!$A$7</c:f>
              <c:strCache>
                <c:ptCount val="1"/>
                <c:pt idx="0">
                  <c:v>sin variación</c:v>
                </c:pt>
              </c:strCache>
            </c:strRef>
          </c:tx>
          <c:marker>
            <c:symbol val="none"/>
          </c:marker>
          <c:cat>
            <c:strRef>
              <c:f>variación!$B$1:$M$1</c:f>
              <c:strCache>
                <c:ptCount val="12"/>
                <c:pt idx="0">
                  <c:v>ene18/17</c:v>
                </c:pt>
                <c:pt idx="1">
                  <c:v>feb18/17</c:v>
                </c:pt>
                <c:pt idx="2">
                  <c:v>mar18/17</c:v>
                </c:pt>
                <c:pt idx="3">
                  <c:v>abr18/17</c:v>
                </c:pt>
                <c:pt idx="4">
                  <c:v>may18/17</c:v>
                </c:pt>
                <c:pt idx="5">
                  <c:v>jun18/17</c:v>
                </c:pt>
                <c:pt idx="6">
                  <c:v>jul18/17</c:v>
                </c:pt>
                <c:pt idx="7">
                  <c:v>ago18/17</c:v>
                </c:pt>
                <c:pt idx="8">
                  <c:v>set18/17</c:v>
                </c:pt>
                <c:pt idx="9">
                  <c:v>oct18/17</c:v>
                </c:pt>
                <c:pt idx="10">
                  <c:v>nov18/17</c:v>
                </c:pt>
                <c:pt idx="11">
                  <c:v>dic18/17</c:v>
                </c:pt>
              </c:strCache>
            </c:strRef>
          </c:cat>
          <c:val>
            <c:numRef>
              <c:f>variación!$B$7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9585024"/>
        <c:axId val="-1949571968"/>
      </c:lineChart>
      <c:catAx>
        <c:axId val="-19495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71968"/>
        <c:crosses val="autoZero"/>
        <c:auto val="1"/>
        <c:lblAlgn val="ctr"/>
        <c:lblOffset val="100"/>
        <c:noMultiLvlLbl val="0"/>
      </c:catAx>
      <c:valAx>
        <c:axId val="-1949571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VARIACIÓN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850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VARIACIÓN PORCENTUAL DEL PRECIO DEL ESPÁRRAGO BLANCO (PEBP) Y VERDE (PEVP) EN PLANTA  AGROINDUSTRIAL 2018/2017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variación!$A$5</c:f>
              <c:strCache>
                <c:ptCount val="1"/>
                <c:pt idx="0">
                  <c:v>PEBP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ene18/17</c:v>
                </c:pt>
                <c:pt idx="1">
                  <c:v>feb18/17</c:v>
                </c:pt>
                <c:pt idx="2">
                  <c:v>mar18/17</c:v>
                </c:pt>
                <c:pt idx="3">
                  <c:v>abr18/17</c:v>
                </c:pt>
                <c:pt idx="4">
                  <c:v>may18/17</c:v>
                </c:pt>
                <c:pt idx="5">
                  <c:v>jun18/17</c:v>
                </c:pt>
                <c:pt idx="6">
                  <c:v>jul18/17</c:v>
                </c:pt>
                <c:pt idx="7">
                  <c:v>ago18/17</c:v>
                </c:pt>
                <c:pt idx="8">
                  <c:v>set18/17</c:v>
                </c:pt>
                <c:pt idx="9">
                  <c:v>oct18/17</c:v>
                </c:pt>
                <c:pt idx="10">
                  <c:v>nov18/17</c:v>
                </c:pt>
                <c:pt idx="11">
                  <c:v>dic18/17</c:v>
                </c:pt>
              </c:strCache>
            </c:strRef>
          </c:cat>
          <c:val>
            <c:numRef>
              <c:f>variación!$B$5:$M$5</c:f>
              <c:numCache>
                <c:formatCode>0.0%</c:formatCode>
                <c:ptCount val="12"/>
                <c:pt idx="0">
                  <c:v>-0.26858108108108103</c:v>
                </c:pt>
                <c:pt idx="1">
                  <c:v>0.12809917355371936</c:v>
                </c:pt>
                <c:pt idx="2">
                  <c:v>0.19916142557651972</c:v>
                </c:pt>
                <c:pt idx="3">
                  <c:v>0.2284263959390862</c:v>
                </c:pt>
                <c:pt idx="4">
                  <c:v>0.50769230769230744</c:v>
                </c:pt>
                <c:pt idx="5">
                  <c:v>0.45794392523364436</c:v>
                </c:pt>
                <c:pt idx="6">
                  <c:v>0.11970869367319104</c:v>
                </c:pt>
                <c:pt idx="7">
                  <c:v>4.6511627906976827E-2</c:v>
                </c:pt>
                <c:pt idx="8">
                  <c:v>0</c:v>
                </c:pt>
                <c:pt idx="9">
                  <c:v>0.37959183673469332</c:v>
                </c:pt>
                <c:pt idx="10">
                  <c:v>0.29140932060640079</c:v>
                </c:pt>
                <c:pt idx="11">
                  <c:v>2.0555555555555562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variación!$A$6</c:f>
              <c:strCache>
                <c:ptCount val="1"/>
                <c:pt idx="0">
                  <c:v>PEVP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ene18/17</c:v>
                </c:pt>
                <c:pt idx="1">
                  <c:v>feb18/17</c:v>
                </c:pt>
                <c:pt idx="2">
                  <c:v>mar18/17</c:v>
                </c:pt>
                <c:pt idx="3">
                  <c:v>abr18/17</c:v>
                </c:pt>
                <c:pt idx="4">
                  <c:v>may18/17</c:v>
                </c:pt>
                <c:pt idx="5">
                  <c:v>jun18/17</c:v>
                </c:pt>
                <c:pt idx="6">
                  <c:v>jul18/17</c:v>
                </c:pt>
                <c:pt idx="7">
                  <c:v>ago18/17</c:v>
                </c:pt>
                <c:pt idx="8">
                  <c:v>set18/17</c:v>
                </c:pt>
                <c:pt idx="9">
                  <c:v>oct18/17</c:v>
                </c:pt>
                <c:pt idx="10">
                  <c:v>nov18/17</c:v>
                </c:pt>
                <c:pt idx="11">
                  <c:v>dic18/17</c:v>
                </c:pt>
              </c:strCache>
            </c:strRef>
          </c:cat>
          <c:val>
            <c:numRef>
              <c:f>variación!$B$6:$M$6</c:f>
              <c:numCache>
                <c:formatCode>0.0%</c:formatCode>
                <c:ptCount val="12"/>
                <c:pt idx="0">
                  <c:v>-0.58548585485854865</c:v>
                </c:pt>
                <c:pt idx="1">
                  <c:v>-0.39482758620689651</c:v>
                </c:pt>
                <c:pt idx="2">
                  <c:v>-7.685528756957305E-2</c:v>
                </c:pt>
                <c:pt idx="3">
                  <c:v>-0.54743589743589749</c:v>
                </c:pt>
                <c:pt idx="4">
                  <c:v>-0.38376383763837663</c:v>
                </c:pt>
                <c:pt idx="5">
                  <c:v>-0.37279151943462874</c:v>
                </c:pt>
                <c:pt idx="6">
                  <c:v>-0.54273504273504258</c:v>
                </c:pt>
                <c:pt idx="7">
                  <c:v>-0.57475490196078427</c:v>
                </c:pt>
                <c:pt idx="8">
                  <c:v>-0.60476190476190472</c:v>
                </c:pt>
                <c:pt idx="9">
                  <c:v>-0.23129251700680287</c:v>
                </c:pt>
                <c:pt idx="10">
                  <c:v>-0.30812690134724052</c:v>
                </c:pt>
                <c:pt idx="11">
                  <c:v>1.7526777020447915E-2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49580672"/>
        <c:axId val="-1949583392"/>
      </c:lineChart>
      <c:catAx>
        <c:axId val="-194958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83392"/>
        <c:crosses val="autoZero"/>
        <c:auto val="1"/>
        <c:lblAlgn val="ctr"/>
        <c:lblOffset val="100"/>
        <c:noMultiLvlLbl val="0"/>
      </c:catAx>
      <c:valAx>
        <c:axId val="-194958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VARIACIÓN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806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TENDENCIA MEDIA MENSUAL DEL PRECIO EN CHACRA DE ESPÁRRAGO 2009-2018 (S/. / Kg)</a:t>
            </a:r>
          </a:p>
        </c:rich>
      </c:tx>
      <c:layout>
        <c:manualLayout>
          <c:xMode val="edge"/>
          <c:yMode val="edge"/>
          <c:x val="0.13520593101217798"/>
          <c:y val="1.8165311303300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39756937965696E-2"/>
          <c:y val="0.12327536272997455"/>
          <c:w val="0.93004590066052173"/>
          <c:h val="0.70600975462337245"/>
        </c:manualLayout>
      </c:layout>
      <c:lineChart>
        <c:grouping val="standard"/>
        <c:varyColors val="0"/>
        <c:ser>
          <c:idx val="0"/>
          <c:order val="0"/>
          <c:tx>
            <c:strRef>
              <c:f>SERIE!$B$5</c:f>
              <c:strCache>
                <c:ptCount val="1"/>
                <c:pt idx="0">
                  <c:v>BLANCO</c:v>
                </c:pt>
              </c:strCache>
            </c:strRef>
          </c:tx>
          <c:marker>
            <c:symbol val="none"/>
          </c:marker>
          <c:cat>
            <c:numRef>
              <c:f>SERIE!$C$4:$DR$4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SERIE!$C$5:$DR$5</c:f>
              <c:numCache>
                <c:formatCode>0.00</c:formatCode>
                <c:ptCount val="120"/>
                <c:pt idx="0">
                  <c:v>0.64166666666666661</c:v>
                </c:pt>
                <c:pt idx="1">
                  <c:v>0.79090909090909089</c:v>
                </c:pt>
                <c:pt idx="2">
                  <c:v>0.9916666666666667</c:v>
                </c:pt>
                <c:pt idx="3">
                  <c:v>0.88333333333333341</c:v>
                </c:pt>
                <c:pt idx="4">
                  <c:v>0.79999999999999993</c:v>
                </c:pt>
                <c:pt idx="5">
                  <c:v>1.0923076923076924</c:v>
                </c:pt>
                <c:pt idx="6">
                  <c:v>1.6961538461538466</c:v>
                </c:pt>
                <c:pt idx="7">
                  <c:v>1.4269230769230767</c:v>
                </c:pt>
                <c:pt idx="8">
                  <c:v>1.3166666666666669</c:v>
                </c:pt>
                <c:pt idx="9">
                  <c:v>1.3000000000000003</c:v>
                </c:pt>
                <c:pt idx="10">
                  <c:v>1.2142857142857142</c:v>
                </c:pt>
                <c:pt idx="11">
                  <c:v>1.5</c:v>
                </c:pt>
                <c:pt idx="12">
                  <c:v>1.5999999999999999</c:v>
                </c:pt>
                <c:pt idx="13">
                  <c:v>1.5833333333333333</c:v>
                </c:pt>
                <c:pt idx="14">
                  <c:v>1.6142857142857143</c:v>
                </c:pt>
                <c:pt idx="15">
                  <c:v>1.6583333333333334</c:v>
                </c:pt>
                <c:pt idx="16">
                  <c:v>1.3076923076923077</c:v>
                </c:pt>
                <c:pt idx="17">
                  <c:v>2.069230769230769</c:v>
                </c:pt>
                <c:pt idx="18">
                  <c:v>2.8857142857142861</c:v>
                </c:pt>
                <c:pt idx="19">
                  <c:v>4.9230769230769234</c:v>
                </c:pt>
                <c:pt idx="20">
                  <c:v>2.0846153846153843</c:v>
                </c:pt>
                <c:pt idx="21">
                  <c:v>2.15</c:v>
                </c:pt>
                <c:pt idx="22">
                  <c:v>1.7333333333333332</c:v>
                </c:pt>
                <c:pt idx="23">
                  <c:v>2.4916666666666663</c:v>
                </c:pt>
                <c:pt idx="24">
                  <c:v>1.5</c:v>
                </c:pt>
                <c:pt idx="25">
                  <c:v>1.958333333333333</c:v>
                </c:pt>
                <c:pt idx="26">
                  <c:v>1.9076923076923076</c:v>
                </c:pt>
                <c:pt idx="27">
                  <c:v>1.6999999999999995</c:v>
                </c:pt>
                <c:pt idx="28">
                  <c:v>2.0769230769230766</c:v>
                </c:pt>
                <c:pt idx="29">
                  <c:v>2.1750000000000003</c:v>
                </c:pt>
                <c:pt idx="30">
                  <c:v>2.3909090909090911</c:v>
                </c:pt>
                <c:pt idx="31">
                  <c:v>2.2214285714285711</c:v>
                </c:pt>
                <c:pt idx="32">
                  <c:v>2.4153846153846152</c:v>
                </c:pt>
                <c:pt idx="33">
                  <c:v>1.578571428571429</c:v>
                </c:pt>
                <c:pt idx="34">
                  <c:v>2.2076923076923074</c:v>
                </c:pt>
                <c:pt idx="35">
                  <c:v>2.6153846153846154</c:v>
                </c:pt>
                <c:pt idx="36">
                  <c:v>2.9538461538461536</c:v>
                </c:pt>
                <c:pt idx="37">
                  <c:v>1.8338461538461541</c:v>
                </c:pt>
                <c:pt idx="38">
                  <c:v>2.1507692307692308</c:v>
                </c:pt>
                <c:pt idx="39">
                  <c:v>2.4636363636363638</c:v>
                </c:pt>
                <c:pt idx="40">
                  <c:v>2.0000000000000004</c:v>
                </c:pt>
                <c:pt idx="41">
                  <c:v>2.2538461538461543</c:v>
                </c:pt>
                <c:pt idx="42">
                  <c:v>2.0923076923076924</c:v>
                </c:pt>
                <c:pt idx="43">
                  <c:v>2</c:v>
                </c:pt>
                <c:pt idx="44">
                  <c:v>2</c:v>
                </c:pt>
                <c:pt idx="45">
                  <c:v>2.046153846153846</c:v>
                </c:pt>
                <c:pt idx="46">
                  <c:v>2</c:v>
                </c:pt>
                <c:pt idx="47">
                  <c:v>2</c:v>
                </c:pt>
                <c:pt idx="48">
                  <c:v>2.1999999999999993</c:v>
                </c:pt>
                <c:pt idx="49">
                  <c:v>2.3999999999999995</c:v>
                </c:pt>
                <c:pt idx="50">
                  <c:v>2.0769230769230771</c:v>
                </c:pt>
                <c:pt idx="51">
                  <c:v>2</c:v>
                </c:pt>
                <c:pt idx="52">
                  <c:v>2</c:v>
                </c:pt>
                <c:pt idx="53">
                  <c:v>2.0333333333333332</c:v>
                </c:pt>
                <c:pt idx="54">
                  <c:v>2.138461538461538</c:v>
                </c:pt>
                <c:pt idx="55">
                  <c:v>2.1100000000000003</c:v>
                </c:pt>
                <c:pt idx="56">
                  <c:v>2</c:v>
                </c:pt>
                <c:pt idx="57">
                  <c:v>2.0769230769230771</c:v>
                </c:pt>
                <c:pt idx="58">
                  <c:v>2.5249999999999999</c:v>
                </c:pt>
                <c:pt idx="59">
                  <c:v>2.5</c:v>
                </c:pt>
                <c:pt idx="60">
                  <c:v>2.1692307692307695</c:v>
                </c:pt>
                <c:pt idx="61">
                  <c:v>1.9166666666666667</c:v>
                </c:pt>
                <c:pt idx="62">
                  <c:v>2.0461538461538464</c:v>
                </c:pt>
                <c:pt idx="63">
                  <c:v>2</c:v>
                </c:pt>
                <c:pt idx="64">
                  <c:v>2.3250000000000002</c:v>
                </c:pt>
                <c:pt idx="65">
                  <c:v>3.1538461538461537</c:v>
                </c:pt>
                <c:pt idx="66">
                  <c:v>3.1714285714285717</c:v>
                </c:pt>
                <c:pt idx="67">
                  <c:v>3.0307692307692307</c:v>
                </c:pt>
                <c:pt idx="68">
                  <c:v>2.9230769230769229</c:v>
                </c:pt>
                <c:pt idx="69">
                  <c:v>2</c:v>
                </c:pt>
                <c:pt idx="70">
                  <c:v>2.2076923076923078</c:v>
                </c:pt>
                <c:pt idx="71">
                  <c:v>1.9142857142857146</c:v>
                </c:pt>
                <c:pt idx="72">
                  <c:v>2.0714285714285716</c:v>
                </c:pt>
                <c:pt idx="73">
                  <c:v>1.8000000000000005</c:v>
                </c:pt>
                <c:pt idx="74">
                  <c:v>2.0769230769230766</c:v>
                </c:pt>
                <c:pt idx="75">
                  <c:v>2.4181818181818184</c:v>
                </c:pt>
                <c:pt idx="76">
                  <c:v>2.1</c:v>
                </c:pt>
                <c:pt idx="77">
                  <c:v>2.6769230769230767</c:v>
                </c:pt>
                <c:pt idx="78">
                  <c:v>2.4749999999999996</c:v>
                </c:pt>
                <c:pt idx="79">
                  <c:v>3.5230769230769234</c:v>
                </c:pt>
                <c:pt idx="80">
                  <c:v>3.4285714285714284</c:v>
                </c:pt>
                <c:pt idx="81">
                  <c:v>2.8461538461538458</c:v>
                </c:pt>
                <c:pt idx="82">
                  <c:v>2.9071428571428575</c:v>
                </c:pt>
                <c:pt idx="83">
                  <c:v>2.9933333333333332</c:v>
                </c:pt>
                <c:pt idx="84">
                  <c:v>2.7461538461538462</c:v>
                </c:pt>
                <c:pt idx="85">
                  <c:v>2.6461538461538461</c:v>
                </c:pt>
                <c:pt idx="86">
                  <c:v>2.8538461538461539</c:v>
                </c:pt>
                <c:pt idx="87">
                  <c:v>3.1142857142857139</c:v>
                </c:pt>
                <c:pt idx="88">
                  <c:v>3.0923076923076924</c:v>
                </c:pt>
                <c:pt idx="89">
                  <c:v>3.1428571428571423</c:v>
                </c:pt>
                <c:pt idx="90">
                  <c:v>3.7916666666666665</c:v>
                </c:pt>
                <c:pt idx="91">
                  <c:v>4.1000000000000005</c:v>
                </c:pt>
                <c:pt idx="92">
                  <c:v>3.7692307692307692</c:v>
                </c:pt>
                <c:pt idx="93">
                  <c:v>3.9714285714285706</c:v>
                </c:pt>
                <c:pt idx="94">
                  <c:v>4.1846153846153848</c:v>
                </c:pt>
                <c:pt idx="95">
                  <c:v>4.0428571428571436</c:v>
                </c:pt>
                <c:pt idx="96">
                  <c:v>3.9642857142857149</c:v>
                </c:pt>
                <c:pt idx="97">
                  <c:v>3.4923076923076914</c:v>
                </c:pt>
                <c:pt idx="98">
                  <c:v>3.4330769230769231</c:v>
                </c:pt>
                <c:pt idx="99">
                  <c:v>3.3818181818181823</c:v>
                </c:pt>
                <c:pt idx="100">
                  <c:v>2.8</c:v>
                </c:pt>
                <c:pt idx="101">
                  <c:v>3</c:v>
                </c:pt>
                <c:pt idx="102">
                  <c:v>4.0181818181818185</c:v>
                </c:pt>
                <c:pt idx="103">
                  <c:v>4</c:v>
                </c:pt>
                <c:pt idx="104">
                  <c:v>4.5</c:v>
                </c:pt>
                <c:pt idx="105">
                  <c:v>2</c:v>
                </c:pt>
                <c:pt idx="106">
                  <c:v>3.3083333333333336</c:v>
                </c:pt>
                <c:pt idx="107">
                  <c:v>1.2727272727272727</c:v>
                </c:pt>
                <c:pt idx="108">
                  <c:v>2.8928571428571428</c:v>
                </c:pt>
                <c:pt idx="109">
                  <c:v>4</c:v>
                </c:pt>
                <c:pt idx="110">
                  <c:v>4.2000000000000011</c:v>
                </c:pt>
                <c:pt idx="111">
                  <c:v>4.2000000000000011</c:v>
                </c:pt>
                <c:pt idx="112">
                  <c:v>4.3230769230769237</c:v>
                </c:pt>
                <c:pt idx="113">
                  <c:v>4.5999999999999996</c:v>
                </c:pt>
                <c:pt idx="114">
                  <c:v>4.7307692307692317</c:v>
                </c:pt>
                <c:pt idx="115">
                  <c:v>4.2999999999999989</c:v>
                </c:pt>
                <c:pt idx="116">
                  <c:v>4.2999999999999989</c:v>
                </c:pt>
                <c:pt idx="117">
                  <c:v>4.2</c:v>
                </c:pt>
                <c:pt idx="118">
                  <c:v>4.2230769230769223</c:v>
                </c:pt>
                <c:pt idx="119">
                  <c:v>4.2999999999999989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SERIE!$B$6</c:f>
              <c:strCache>
                <c:ptCount val="1"/>
                <c:pt idx="0">
                  <c:v>VERDE</c:v>
                </c:pt>
              </c:strCache>
            </c:strRef>
          </c:tx>
          <c:marker>
            <c:symbol val="none"/>
          </c:marker>
          <c:cat>
            <c:numRef>
              <c:f>SERIE!$C$4:$DR$4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SERIE!$C$6:$DR$6</c:f>
              <c:numCache>
                <c:formatCode>0.00</c:formatCode>
                <c:ptCount val="120"/>
                <c:pt idx="0">
                  <c:v>1.25</c:v>
                </c:pt>
                <c:pt idx="1">
                  <c:v>1.5727272727272732</c:v>
                </c:pt>
                <c:pt idx="2">
                  <c:v>2.2999999999999994</c:v>
                </c:pt>
                <c:pt idx="3">
                  <c:v>1.8166666666666671</c:v>
                </c:pt>
                <c:pt idx="4">
                  <c:v>1.1999999999999997</c:v>
                </c:pt>
                <c:pt idx="5">
                  <c:v>1.5</c:v>
                </c:pt>
                <c:pt idx="6">
                  <c:v>2.1269230769230774</c:v>
                </c:pt>
                <c:pt idx="7">
                  <c:v>2.5038461538461543</c:v>
                </c:pt>
                <c:pt idx="8">
                  <c:v>2.0999999999999996</c:v>
                </c:pt>
                <c:pt idx="9">
                  <c:v>2.4461538461538463</c:v>
                </c:pt>
                <c:pt idx="10">
                  <c:v>2.157142857142857</c:v>
                </c:pt>
                <c:pt idx="11">
                  <c:v>2.1166666666666667</c:v>
                </c:pt>
                <c:pt idx="12">
                  <c:v>2.3041666666666667</c:v>
                </c:pt>
                <c:pt idx="13">
                  <c:v>1.7749999999999997</c:v>
                </c:pt>
                <c:pt idx="14">
                  <c:v>1.9</c:v>
                </c:pt>
                <c:pt idx="15">
                  <c:v>1.7833333333333332</c:v>
                </c:pt>
                <c:pt idx="16">
                  <c:v>1.7230769230769232</c:v>
                </c:pt>
                <c:pt idx="17">
                  <c:v>2.3461538461538458</c:v>
                </c:pt>
                <c:pt idx="18">
                  <c:v>4.8314285714285718</c:v>
                </c:pt>
                <c:pt idx="19">
                  <c:v>7.5923076923076929</c:v>
                </c:pt>
                <c:pt idx="20">
                  <c:v>2.3692307692307697</c:v>
                </c:pt>
                <c:pt idx="21">
                  <c:v>2.5333333333333337</c:v>
                </c:pt>
                <c:pt idx="22">
                  <c:v>1.6666666666666667</c:v>
                </c:pt>
                <c:pt idx="23">
                  <c:v>2.5333333333333328</c:v>
                </c:pt>
                <c:pt idx="24">
                  <c:v>1.3000000000000003</c:v>
                </c:pt>
                <c:pt idx="25">
                  <c:v>2.1999999999999997</c:v>
                </c:pt>
                <c:pt idx="26">
                  <c:v>2.0538461538461545</c:v>
                </c:pt>
                <c:pt idx="27">
                  <c:v>2.2545454545454544</c:v>
                </c:pt>
                <c:pt idx="28">
                  <c:v>2.5</c:v>
                </c:pt>
                <c:pt idx="29">
                  <c:v>2.7999999999999994</c:v>
                </c:pt>
                <c:pt idx="30">
                  <c:v>2.7818181818181826</c:v>
                </c:pt>
                <c:pt idx="31">
                  <c:v>2.8214285714285716</c:v>
                </c:pt>
                <c:pt idx="32">
                  <c:v>2.8769230769230774</c:v>
                </c:pt>
                <c:pt idx="33">
                  <c:v>2.035714285714286</c:v>
                </c:pt>
                <c:pt idx="34">
                  <c:v>2.2384615384615385</c:v>
                </c:pt>
                <c:pt idx="35">
                  <c:v>2.7076923076923074</c:v>
                </c:pt>
                <c:pt idx="36">
                  <c:v>2.9346153846153835</c:v>
                </c:pt>
                <c:pt idx="37">
                  <c:v>1.7492307692307696</c:v>
                </c:pt>
                <c:pt idx="38">
                  <c:v>2.6076923076923078</c:v>
                </c:pt>
                <c:pt idx="39">
                  <c:v>2.7818181818181817</c:v>
                </c:pt>
                <c:pt idx="40">
                  <c:v>2.5999999999999992</c:v>
                </c:pt>
                <c:pt idx="41">
                  <c:v>3.6538461538461542</c:v>
                </c:pt>
                <c:pt idx="42">
                  <c:v>2.8923076923076918</c:v>
                </c:pt>
                <c:pt idx="43">
                  <c:v>4.4833333333333334</c:v>
                </c:pt>
                <c:pt idx="44">
                  <c:v>2.4499999999999993</c:v>
                </c:pt>
                <c:pt idx="45">
                  <c:v>3.0307692307692315</c:v>
                </c:pt>
                <c:pt idx="46">
                  <c:v>3.2461538461538453</c:v>
                </c:pt>
                <c:pt idx="47">
                  <c:v>2.9416666666666669</c:v>
                </c:pt>
                <c:pt idx="48">
                  <c:v>3.9999999999999991</c:v>
                </c:pt>
                <c:pt idx="49">
                  <c:v>2.7416666666666658</c:v>
                </c:pt>
                <c:pt idx="50">
                  <c:v>3.0461538461538464</c:v>
                </c:pt>
                <c:pt idx="51">
                  <c:v>2.9090909090909092</c:v>
                </c:pt>
                <c:pt idx="52">
                  <c:v>2.7692307692307696</c:v>
                </c:pt>
                <c:pt idx="53">
                  <c:v>2.6666666666666665</c:v>
                </c:pt>
                <c:pt idx="54">
                  <c:v>5.5230769230769221</c:v>
                </c:pt>
                <c:pt idx="55">
                  <c:v>4.1899999999999995</c:v>
                </c:pt>
                <c:pt idx="56">
                  <c:v>3.092307692307692</c:v>
                </c:pt>
                <c:pt idx="57">
                  <c:v>2.7846153846153849</c:v>
                </c:pt>
                <c:pt idx="58">
                  <c:v>2.4750000000000001</c:v>
                </c:pt>
                <c:pt idx="59">
                  <c:v>3.0923076923076924</c:v>
                </c:pt>
                <c:pt idx="60">
                  <c:v>2.9230769230769229</c:v>
                </c:pt>
                <c:pt idx="61">
                  <c:v>2.270833333333333</c:v>
                </c:pt>
                <c:pt idx="62">
                  <c:v>1.6615384615384614</c:v>
                </c:pt>
                <c:pt idx="63">
                  <c:v>1.581818181818182</c:v>
                </c:pt>
                <c:pt idx="64">
                  <c:v>2.0916666666666668</c:v>
                </c:pt>
                <c:pt idx="65">
                  <c:v>2.1076923076923078</c:v>
                </c:pt>
                <c:pt idx="66">
                  <c:v>5.0178571428571432</c:v>
                </c:pt>
                <c:pt idx="67">
                  <c:v>3.0076923076923072</c:v>
                </c:pt>
                <c:pt idx="68">
                  <c:v>4.3999999999999995</c:v>
                </c:pt>
                <c:pt idx="69">
                  <c:v>3.7742857142857149</c:v>
                </c:pt>
                <c:pt idx="70">
                  <c:v>2.94</c:v>
                </c:pt>
                <c:pt idx="71">
                  <c:v>3.0428571428571431</c:v>
                </c:pt>
                <c:pt idx="72">
                  <c:v>3.4714285714285711</c:v>
                </c:pt>
                <c:pt idx="73">
                  <c:v>2.7916666666666665</c:v>
                </c:pt>
                <c:pt idx="74">
                  <c:v>2.9769230769230766</c:v>
                </c:pt>
                <c:pt idx="75">
                  <c:v>4.6000000000000005</c:v>
                </c:pt>
                <c:pt idx="76">
                  <c:v>2.7166666666666663</c:v>
                </c:pt>
                <c:pt idx="77">
                  <c:v>3.5538461538461541</c:v>
                </c:pt>
                <c:pt idx="78">
                  <c:v>4.6312500000000005</c:v>
                </c:pt>
                <c:pt idx="79">
                  <c:v>5.6538461538461542</c:v>
                </c:pt>
                <c:pt idx="80">
                  <c:v>5.2785714285714276</c:v>
                </c:pt>
                <c:pt idx="81">
                  <c:v>4.0846153846153843</c:v>
                </c:pt>
                <c:pt idx="82">
                  <c:v>5.1642857142857155</c:v>
                </c:pt>
                <c:pt idx="83">
                  <c:v>5.36</c:v>
                </c:pt>
                <c:pt idx="84">
                  <c:v>4.4000000000000004</c:v>
                </c:pt>
                <c:pt idx="85">
                  <c:v>3.6817692307692313</c:v>
                </c:pt>
                <c:pt idx="86">
                  <c:v>3.7533230769230772</c:v>
                </c:pt>
                <c:pt idx="87">
                  <c:v>4.5714285714285703</c:v>
                </c:pt>
                <c:pt idx="88">
                  <c:v>4.430769230769231</c:v>
                </c:pt>
                <c:pt idx="89">
                  <c:v>4.3357142857142854</c:v>
                </c:pt>
                <c:pt idx="90">
                  <c:v>4.541666666666667</c:v>
                </c:pt>
                <c:pt idx="91">
                  <c:v>5.3230769230769237</c:v>
                </c:pt>
                <c:pt idx="92">
                  <c:v>4.7692307692307692</c:v>
                </c:pt>
                <c:pt idx="93">
                  <c:v>4.9214285714285726</c:v>
                </c:pt>
                <c:pt idx="94">
                  <c:v>5.4846153846153847</c:v>
                </c:pt>
                <c:pt idx="95">
                  <c:v>5.4357142857142851</c:v>
                </c:pt>
                <c:pt idx="96">
                  <c:v>5.5357142857142856</c:v>
                </c:pt>
                <c:pt idx="97">
                  <c:v>4.1076923076923082</c:v>
                </c:pt>
                <c:pt idx="98">
                  <c:v>3.8615384615384625</c:v>
                </c:pt>
                <c:pt idx="99">
                  <c:v>4.5090909090909088</c:v>
                </c:pt>
                <c:pt idx="100">
                  <c:v>3.9461538461538459</c:v>
                </c:pt>
                <c:pt idx="101">
                  <c:v>3.8</c:v>
                </c:pt>
                <c:pt idx="102">
                  <c:v>7.7363636363636354</c:v>
                </c:pt>
                <c:pt idx="103">
                  <c:v>6.5</c:v>
                </c:pt>
                <c:pt idx="104">
                  <c:v>7</c:v>
                </c:pt>
                <c:pt idx="105">
                  <c:v>2.5</c:v>
                </c:pt>
                <c:pt idx="106">
                  <c:v>4.0583333333333336</c:v>
                </c:pt>
                <c:pt idx="107">
                  <c:v>1.9545454545454546</c:v>
                </c:pt>
                <c:pt idx="108">
                  <c:v>2.2071428571428569</c:v>
                </c:pt>
                <c:pt idx="109">
                  <c:v>2.5</c:v>
                </c:pt>
                <c:pt idx="110">
                  <c:v>3.6274999999999999</c:v>
                </c:pt>
                <c:pt idx="111">
                  <c:v>1.9292307692307693</c:v>
                </c:pt>
                <c:pt idx="112">
                  <c:v>2.4</c:v>
                </c:pt>
                <c:pt idx="113">
                  <c:v>1.5</c:v>
                </c:pt>
                <c:pt idx="114">
                  <c:v>3.292307692307693</c:v>
                </c:pt>
                <c:pt idx="115">
                  <c:v>2.7333333333333338</c:v>
                </c:pt>
                <c:pt idx="116">
                  <c:v>2.5666666666666669</c:v>
                </c:pt>
                <c:pt idx="117">
                  <c:v>2.5</c:v>
                </c:pt>
                <c:pt idx="118">
                  <c:v>2.8</c:v>
                </c:pt>
                <c:pt idx="119">
                  <c:v>1.8923076923076927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9555104"/>
        <c:axId val="-1949576320"/>
      </c:lineChart>
      <c:dateAx>
        <c:axId val="-1949555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76320"/>
        <c:crosses val="autoZero"/>
        <c:auto val="1"/>
        <c:lblOffset val="100"/>
        <c:baseTimeUnit val="months"/>
        <c:majorUnit val="1"/>
      </c:dateAx>
      <c:valAx>
        <c:axId val="-194957632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5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810451418691145"/>
          <c:y val="0.20765084692282318"/>
          <c:w val="0.20497642770956942"/>
          <c:h val="6.0109576466876063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2014</a:t>
            </a:r>
          </a:p>
        </c:rich>
      </c:tx>
      <c:layout>
        <c:manualLayout>
          <c:xMode val="edge"/>
          <c:yMode val="edge"/>
          <c:x val="0.20924076329679253"/>
          <c:y val="2.3756596214946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'2015'!$B$39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15760298888E-3"/>
                  <c:y val="3.6929769465187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10022850145361E-2"/>
                  <c:y val="5.8738223362719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884762766277576E-16"/>
                  <c:y val="3.9976489131374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MARZ.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'2015'!$C$39:$N$39</c:f>
              <c:numCache>
                <c:formatCode>0.00</c:formatCode>
                <c:ptCount val="12"/>
                <c:pt idx="0">
                  <c:v>2.3142857142857145</c:v>
                </c:pt>
                <c:pt idx="1">
                  <c:v>2</c:v>
                </c:pt>
                <c:pt idx="2">
                  <c:v>2.3461538461538463</c:v>
                </c:pt>
                <c:pt idx="3">
                  <c:v>2.6285714285714286</c:v>
                </c:pt>
                <c:pt idx="4">
                  <c:v>2.3249999999999997</c:v>
                </c:pt>
                <c:pt idx="5">
                  <c:v>2.9000000000000004</c:v>
                </c:pt>
                <c:pt idx="6">
                  <c:v>2.6529411764705886</c:v>
                </c:pt>
                <c:pt idx="7">
                  <c:v>3.815384615384616</c:v>
                </c:pt>
                <c:pt idx="8">
                  <c:v>3.6571428571428584</c:v>
                </c:pt>
                <c:pt idx="9">
                  <c:v>3.0846153846153843</c:v>
                </c:pt>
                <c:pt idx="10">
                  <c:v>3.1285714285714294</c:v>
                </c:pt>
                <c:pt idx="11">
                  <c:v>3.2266666666666675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'2015'!$B$40</c:f>
              <c:strCache>
                <c:ptCount val="1"/>
                <c:pt idx="0">
                  <c:v>VERDE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482050270319798E-2"/>
                  <c:y val="5.087916798538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980611703980749E-2"/>
                  <c:y val="-6.5065527675348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769447280896759E-3"/>
                  <c:y val="-5.744630805695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068112983287814E-3"/>
                  <c:y val="-6.5589694773373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1033409500484727E-3"/>
                  <c:y val="3.9982896364447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MARZ.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'2015'!$C$40:$N$40</c:f>
              <c:numCache>
                <c:formatCode>0.00</c:formatCode>
                <c:ptCount val="12"/>
                <c:pt idx="0">
                  <c:v>3.714285714285714</c:v>
                </c:pt>
                <c:pt idx="1">
                  <c:v>3.1076923076923069</c:v>
                </c:pt>
                <c:pt idx="2">
                  <c:v>3.2692307692307692</c:v>
                </c:pt>
                <c:pt idx="3">
                  <c:v>5.0571428571428569</c:v>
                </c:pt>
                <c:pt idx="4">
                  <c:v>2.9749999999999996</c:v>
                </c:pt>
                <c:pt idx="5">
                  <c:v>3.8769230769230756</c:v>
                </c:pt>
                <c:pt idx="6">
                  <c:v>4.8411764705882359</c:v>
                </c:pt>
                <c:pt idx="7">
                  <c:v>5.9153846153846157</c:v>
                </c:pt>
                <c:pt idx="8">
                  <c:v>5.5714285714285703</c:v>
                </c:pt>
                <c:pt idx="9">
                  <c:v>4.3384615384615381</c:v>
                </c:pt>
                <c:pt idx="10">
                  <c:v>5.4642857142857144</c:v>
                </c:pt>
                <c:pt idx="11">
                  <c:v>5.7066666666666652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52032"/>
        <c:axId val="-1955252576"/>
      </c:lineChart>
      <c:catAx>
        <c:axId val="-19552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52576"/>
        <c:crosses val="autoZero"/>
        <c:auto val="1"/>
        <c:lblAlgn val="ctr"/>
        <c:lblOffset val="100"/>
        <c:noMultiLvlLbl val="0"/>
      </c:catAx>
      <c:valAx>
        <c:axId val="-1955252576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95525203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598051157125455"/>
          <c:y val="8.6842105263157901E-2"/>
          <c:w val="0.41047503045066996"/>
          <c:h val="0.11842105263157894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TENDENCIA MEDIA MENSUAL DEL PRECIO EN PLANTA AGROINDUSTRIAL DE ESPÁRRAGO 2009-2018            (S/. / Kg)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65504579148513E-2"/>
          <c:y val="0.12083790877491665"/>
          <c:w val="0.91196189549940465"/>
          <c:h val="0.72293991629424892"/>
        </c:manualLayout>
      </c:layout>
      <c:lineChart>
        <c:grouping val="standard"/>
        <c:varyColors val="0"/>
        <c:ser>
          <c:idx val="0"/>
          <c:order val="0"/>
          <c:tx>
            <c:strRef>
              <c:f>SERIE!$B$17</c:f>
              <c:strCache>
                <c:ptCount val="1"/>
                <c:pt idx="0">
                  <c:v>VERDE</c:v>
                </c:pt>
              </c:strCache>
            </c:strRef>
          </c:tx>
          <c:marker>
            <c:symbol val="none"/>
          </c:marker>
          <c:cat>
            <c:numRef>
              <c:f>SERIE!$C$15:$DQ$15</c:f>
              <c:numCache>
                <c:formatCode>mmm\-yy</c:formatCode>
                <c:ptCount val="11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</c:numCache>
            </c:numRef>
          </c:cat>
          <c:val>
            <c:numRef>
              <c:f>SERIE!$C$17:$DQ$17</c:f>
              <c:numCache>
                <c:formatCode>0.00</c:formatCode>
                <c:ptCount val="119"/>
                <c:pt idx="0">
                  <c:v>1.45</c:v>
                </c:pt>
                <c:pt idx="1">
                  <c:v>2.0136363636363637</c:v>
                </c:pt>
                <c:pt idx="2">
                  <c:v>2.6</c:v>
                </c:pt>
                <c:pt idx="3">
                  <c:v>2.1583333333333337</c:v>
                </c:pt>
                <c:pt idx="4">
                  <c:v>1.5166666666666668</c:v>
                </c:pt>
                <c:pt idx="5">
                  <c:v>1.7538461538461536</c:v>
                </c:pt>
                <c:pt idx="6">
                  <c:v>2.3115384615384613</c:v>
                </c:pt>
                <c:pt idx="7">
                  <c:v>2.6999999999999997</c:v>
                </c:pt>
                <c:pt idx="8">
                  <c:v>2.333333333333333</c:v>
                </c:pt>
                <c:pt idx="9">
                  <c:v>2.6384615384615384</c:v>
                </c:pt>
                <c:pt idx="10">
                  <c:v>2.4571428571428564</c:v>
                </c:pt>
                <c:pt idx="11">
                  <c:v>2.3083333333333331</c:v>
                </c:pt>
                <c:pt idx="12">
                  <c:v>2.4916666666666667</c:v>
                </c:pt>
                <c:pt idx="13">
                  <c:v>1.9666666666666661</c:v>
                </c:pt>
                <c:pt idx="14">
                  <c:v>2.1428571428571428</c:v>
                </c:pt>
                <c:pt idx="15">
                  <c:v>1.9833333333333332</c:v>
                </c:pt>
                <c:pt idx="16">
                  <c:v>1.9846153846153849</c:v>
                </c:pt>
                <c:pt idx="17">
                  <c:v>2.5923076923076924</c:v>
                </c:pt>
                <c:pt idx="18">
                  <c:v>5.0538461538461537</c:v>
                </c:pt>
                <c:pt idx="19">
                  <c:v>8.092307692307692</c:v>
                </c:pt>
                <c:pt idx="20">
                  <c:v>2.5846153846153848</c:v>
                </c:pt>
                <c:pt idx="21">
                  <c:v>2.7249999999999996</c:v>
                </c:pt>
                <c:pt idx="22">
                  <c:v>1.8666666666666663</c:v>
                </c:pt>
                <c:pt idx="23">
                  <c:v>2.7916666666666674</c:v>
                </c:pt>
                <c:pt idx="24">
                  <c:v>1.5</c:v>
                </c:pt>
                <c:pt idx="25">
                  <c:v>2.4083333333333332</c:v>
                </c:pt>
                <c:pt idx="26">
                  <c:v>2.3030769230769232</c:v>
                </c:pt>
                <c:pt idx="27">
                  <c:v>2.8909090909090907</c:v>
                </c:pt>
                <c:pt idx="28">
                  <c:v>2.7230769230769232</c:v>
                </c:pt>
                <c:pt idx="29">
                  <c:v>3.0749999999999997</c:v>
                </c:pt>
                <c:pt idx="30">
                  <c:v>3.0181818181818185</c:v>
                </c:pt>
                <c:pt idx="31">
                  <c:v>2.9461538461538463</c:v>
                </c:pt>
                <c:pt idx="32">
                  <c:v>3.1461538461538465</c:v>
                </c:pt>
                <c:pt idx="33">
                  <c:v>2.3000000000000003</c:v>
                </c:pt>
                <c:pt idx="34">
                  <c:v>2.4846153846153842</c:v>
                </c:pt>
                <c:pt idx="35">
                  <c:v>2.9461538461538459</c:v>
                </c:pt>
                <c:pt idx="36">
                  <c:v>3.1615384615384623</c:v>
                </c:pt>
                <c:pt idx="37">
                  <c:v>1.9384615384615387</c:v>
                </c:pt>
                <c:pt idx="38">
                  <c:v>2.7636363636363637</c:v>
                </c:pt>
                <c:pt idx="39">
                  <c:v>3.1090909090909089</c:v>
                </c:pt>
                <c:pt idx="40">
                  <c:v>2.8307692307692309</c:v>
                </c:pt>
                <c:pt idx="41">
                  <c:v>4.0999999999999996</c:v>
                </c:pt>
                <c:pt idx="42">
                  <c:v>3.2307692307692308</c:v>
                </c:pt>
                <c:pt idx="43">
                  <c:v>4.866666666666668</c:v>
                </c:pt>
                <c:pt idx="44">
                  <c:v>2.6750000000000007</c:v>
                </c:pt>
                <c:pt idx="45">
                  <c:v>3.2846153846153849</c:v>
                </c:pt>
                <c:pt idx="46">
                  <c:v>3.4692307692307698</c:v>
                </c:pt>
                <c:pt idx="47">
                  <c:v>3.1416666666666671</c:v>
                </c:pt>
                <c:pt idx="48">
                  <c:v>4.2230769230769232</c:v>
                </c:pt>
                <c:pt idx="49">
                  <c:v>2.9333333333333331</c:v>
                </c:pt>
                <c:pt idx="50">
                  <c:v>3.1153846153846154</c:v>
                </c:pt>
                <c:pt idx="51">
                  <c:v>3.2484615384615387</c:v>
                </c:pt>
                <c:pt idx="52">
                  <c:v>2.9692307692307693</c:v>
                </c:pt>
                <c:pt idx="53">
                  <c:v>2.8916666666666671</c:v>
                </c:pt>
                <c:pt idx="54">
                  <c:v>5.815384615384616</c:v>
                </c:pt>
                <c:pt idx="55">
                  <c:v>4.38</c:v>
                </c:pt>
                <c:pt idx="56">
                  <c:v>3.3230769230769237</c:v>
                </c:pt>
                <c:pt idx="57">
                  <c:v>3.0153846153846158</c:v>
                </c:pt>
                <c:pt idx="58">
                  <c:v>2.7416666666666671</c:v>
                </c:pt>
                <c:pt idx="59">
                  <c:v>3.338461538461539</c:v>
                </c:pt>
                <c:pt idx="60">
                  <c:v>3.1000000000000005</c:v>
                </c:pt>
                <c:pt idx="61">
                  <c:v>2.4316666666666666</c:v>
                </c:pt>
                <c:pt idx="62">
                  <c:v>1.9153846153846152</c:v>
                </c:pt>
                <c:pt idx="63">
                  <c:v>1.8153846153846156</c:v>
                </c:pt>
                <c:pt idx="64">
                  <c:v>2.3583333333333338</c:v>
                </c:pt>
                <c:pt idx="65">
                  <c:v>2.1461538461538465</c:v>
                </c:pt>
                <c:pt idx="66">
                  <c:v>5.2964285714285717</c:v>
                </c:pt>
                <c:pt idx="67">
                  <c:v>3.2153846153846151</c:v>
                </c:pt>
                <c:pt idx="68">
                  <c:v>4.7461538461538471</c:v>
                </c:pt>
                <c:pt idx="69">
                  <c:v>4.01</c:v>
                </c:pt>
                <c:pt idx="70">
                  <c:v>3.1707692307692312</c:v>
                </c:pt>
                <c:pt idx="71">
                  <c:v>3.3000000000000003</c:v>
                </c:pt>
                <c:pt idx="72">
                  <c:v>3.714285714285714</c:v>
                </c:pt>
                <c:pt idx="73">
                  <c:v>3.1076923076923069</c:v>
                </c:pt>
                <c:pt idx="74">
                  <c:v>3.2692307692307692</c:v>
                </c:pt>
                <c:pt idx="75">
                  <c:v>5.0571428571428569</c:v>
                </c:pt>
                <c:pt idx="76">
                  <c:v>2.9749999999999996</c:v>
                </c:pt>
                <c:pt idx="77">
                  <c:v>3.8769230769230756</c:v>
                </c:pt>
                <c:pt idx="78">
                  <c:v>4.8411764705882359</c:v>
                </c:pt>
                <c:pt idx="79">
                  <c:v>5.9153846153846157</c:v>
                </c:pt>
                <c:pt idx="80">
                  <c:v>5.5714285714285703</c:v>
                </c:pt>
                <c:pt idx="81">
                  <c:v>4.3384615384615381</c:v>
                </c:pt>
                <c:pt idx="82">
                  <c:v>5.4642857142857144</c:v>
                </c:pt>
                <c:pt idx="83">
                  <c:v>5.7066666666666652</c:v>
                </c:pt>
                <c:pt idx="84">
                  <c:v>4.6846153846153848</c:v>
                </c:pt>
                <c:pt idx="85">
                  <c:v>3.870692307692309</c:v>
                </c:pt>
                <c:pt idx="86">
                  <c:v>3.9687076923076927</c:v>
                </c:pt>
                <c:pt idx="87">
                  <c:v>4.8285714285714283</c:v>
                </c:pt>
                <c:pt idx="88">
                  <c:v>4.6923076923076916</c:v>
                </c:pt>
                <c:pt idx="89">
                  <c:v>4.5928571428571416</c:v>
                </c:pt>
                <c:pt idx="90">
                  <c:v>4.833333333333333</c:v>
                </c:pt>
                <c:pt idx="91">
                  <c:v>5.6333333333333329</c:v>
                </c:pt>
                <c:pt idx="92">
                  <c:v>5.0307692307692298</c:v>
                </c:pt>
                <c:pt idx="93">
                  <c:v>5.2000000000000011</c:v>
                </c:pt>
                <c:pt idx="94">
                  <c:v>5.8000000000000007</c:v>
                </c:pt>
                <c:pt idx="95">
                  <c:v>5.7714285714285722</c:v>
                </c:pt>
                <c:pt idx="96">
                  <c:v>5.8071428571428569</c:v>
                </c:pt>
                <c:pt idx="97">
                  <c:v>4.4615384615384608</c:v>
                </c:pt>
                <c:pt idx="98">
                  <c:v>4.1461538461538456</c:v>
                </c:pt>
                <c:pt idx="99">
                  <c:v>4.8</c:v>
                </c:pt>
                <c:pt idx="100">
                  <c:v>4.1692307692307704</c:v>
                </c:pt>
                <c:pt idx="101">
                  <c:v>4.3538461538461526</c:v>
                </c:pt>
                <c:pt idx="102">
                  <c:v>7.2</c:v>
                </c:pt>
                <c:pt idx="103">
                  <c:v>6.8</c:v>
                </c:pt>
                <c:pt idx="104">
                  <c:v>7</c:v>
                </c:pt>
                <c:pt idx="105">
                  <c:v>4.2000000000000011</c:v>
                </c:pt>
                <c:pt idx="106">
                  <c:v>4.4250000000000007</c:v>
                </c:pt>
                <c:pt idx="107">
                  <c:v>2.1545454545454543</c:v>
                </c:pt>
                <c:pt idx="108">
                  <c:v>2.407142857142857</c:v>
                </c:pt>
                <c:pt idx="109">
                  <c:v>2.6999999999999997</c:v>
                </c:pt>
                <c:pt idx="110">
                  <c:v>3.8275000000000006</c:v>
                </c:pt>
                <c:pt idx="111">
                  <c:v>2.1723076923076921</c:v>
                </c:pt>
                <c:pt idx="112">
                  <c:v>2.569230769230769</c:v>
                </c:pt>
                <c:pt idx="113">
                  <c:v>2.7307692307692308</c:v>
                </c:pt>
                <c:pt idx="114">
                  <c:v>3.292307692307693</c:v>
                </c:pt>
                <c:pt idx="115">
                  <c:v>2.8916666666666671</c:v>
                </c:pt>
                <c:pt idx="116">
                  <c:v>2.7666666666666671</c:v>
                </c:pt>
                <c:pt idx="117">
                  <c:v>3.2285714285714286</c:v>
                </c:pt>
                <c:pt idx="118">
                  <c:v>3.0615384615384613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SERIE!$B$16</c:f>
              <c:strCache>
                <c:ptCount val="1"/>
                <c:pt idx="0">
                  <c:v>BLANCO</c:v>
                </c:pt>
              </c:strCache>
            </c:strRef>
          </c:tx>
          <c:marker>
            <c:symbol val="none"/>
          </c:marker>
          <c:cat>
            <c:numRef>
              <c:f>SERIE!$C$15:$DQ$15</c:f>
              <c:numCache>
                <c:formatCode>mmm\-yy</c:formatCode>
                <c:ptCount val="119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</c:numCache>
            </c:numRef>
          </c:cat>
          <c:val>
            <c:numRef>
              <c:f>SERIE!$C$16:$DQ$16</c:f>
              <c:numCache>
                <c:formatCode>0.00</c:formatCode>
                <c:ptCount val="119"/>
                <c:pt idx="0">
                  <c:v>0.84166666666666679</c:v>
                </c:pt>
                <c:pt idx="1">
                  <c:v>1.1363636363636365</c:v>
                </c:pt>
                <c:pt idx="2">
                  <c:v>1.1833333333333331</c:v>
                </c:pt>
                <c:pt idx="3">
                  <c:v>1.0833333333333333</c:v>
                </c:pt>
                <c:pt idx="4">
                  <c:v>1</c:v>
                </c:pt>
                <c:pt idx="5">
                  <c:v>1.2923076923076924</c:v>
                </c:pt>
                <c:pt idx="6">
                  <c:v>1.8961538461538463</c:v>
                </c:pt>
                <c:pt idx="7">
                  <c:v>1.5807692307692309</c:v>
                </c:pt>
                <c:pt idx="8">
                  <c:v>1.5166666666666666</c:v>
                </c:pt>
                <c:pt idx="9">
                  <c:v>1.5</c:v>
                </c:pt>
                <c:pt idx="10">
                  <c:v>1.4071428571428577</c:v>
                </c:pt>
                <c:pt idx="11">
                  <c:v>1.7166666666666668</c:v>
                </c:pt>
                <c:pt idx="12">
                  <c:v>1.8000000000000005</c:v>
                </c:pt>
                <c:pt idx="13">
                  <c:v>1.7499999999999998</c:v>
                </c:pt>
                <c:pt idx="14">
                  <c:v>1.7785714285714285</c:v>
                </c:pt>
                <c:pt idx="15">
                  <c:v>1.8666666666666663</c:v>
                </c:pt>
                <c:pt idx="16">
                  <c:v>1.4846153846153844</c:v>
                </c:pt>
                <c:pt idx="17">
                  <c:v>2.2692307692307692</c:v>
                </c:pt>
                <c:pt idx="18">
                  <c:v>3.0307692307692307</c:v>
                </c:pt>
                <c:pt idx="19">
                  <c:v>5.384615384615385</c:v>
                </c:pt>
                <c:pt idx="20">
                  <c:v>2.2692307692307692</c:v>
                </c:pt>
                <c:pt idx="21">
                  <c:v>2.35</c:v>
                </c:pt>
                <c:pt idx="22">
                  <c:v>1.9166666666666667</c:v>
                </c:pt>
                <c:pt idx="23">
                  <c:v>2.75</c:v>
                </c:pt>
                <c:pt idx="24">
                  <c:v>1.6999999999999995</c:v>
                </c:pt>
                <c:pt idx="25">
                  <c:v>2.1583333333333337</c:v>
                </c:pt>
                <c:pt idx="26">
                  <c:v>2.0923076923076924</c:v>
                </c:pt>
                <c:pt idx="27">
                  <c:v>1.8454545454545452</c:v>
                </c:pt>
                <c:pt idx="28">
                  <c:v>2.3384615384615377</c:v>
                </c:pt>
                <c:pt idx="29">
                  <c:v>2.4083333333333332</c:v>
                </c:pt>
                <c:pt idx="30">
                  <c:v>2.6090909090909089</c:v>
                </c:pt>
                <c:pt idx="31">
                  <c:v>2.3769230769230765</c:v>
                </c:pt>
                <c:pt idx="32">
                  <c:v>2.6384615384615389</c:v>
                </c:pt>
                <c:pt idx="33">
                  <c:v>1.8642857142857143</c:v>
                </c:pt>
                <c:pt idx="34">
                  <c:v>2.5</c:v>
                </c:pt>
                <c:pt idx="35">
                  <c:v>2.8923076923076922</c:v>
                </c:pt>
                <c:pt idx="36">
                  <c:v>3.2423076923076914</c:v>
                </c:pt>
                <c:pt idx="37">
                  <c:v>1.9653846153846151</c:v>
                </c:pt>
                <c:pt idx="38">
                  <c:v>2.3363636363636364</c:v>
                </c:pt>
                <c:pt idx="39">
                  <c:v>2.7727272727272729</c:v>
                </c:pt>
                <c:pt idx="40">
                  <c:v>2.1692307692307695</c:v>
                </c:pt>
                <c:pt idx="41">
                  <c:v>2.5923076923076924</c:v>
                </c:pt>
                <c:pt idx="42">
                  <c:v>2.2923076923076922</c:v>
                </c:pt>
                <c:pt idx="43">
                  <c:v>2.2083333333333335</c:v>
                </c:pt>
                <c:pt idx="44">
                  <c:v>2.1999999999999997</c:v>
                </c:pt>
                <c:pt idx="45">
                  <c:v>2.2230769230769227</c:v>
                </c:pt>
                <c:pt idx="46">
                  <c:v>2.2230769230769232</c:v>
                </c:pt>
                <c:pt idx="47">
                  <c:v>2.1999999999999997</c:v>
                </c:pt>
                <c:pt idx="48">
                  <c:v>2.4230769230769238</c:v>
                </c:pt>
                <c:pt idx="49">
                  <c:v>2.6000000000000005</c:v>
                </c:pt>
                <c:pt idx="50">
                  <c:v>2.2769230769230764</c:v>
                </c:pt>
                <c:pt idx="51">
                  <c:v>2.1999999999999997</c:v>
                </c:pt>
                <c:pt idx="52">
                  <c:v>2.1999999999999997</c:v>
                </c:pt>
                <c:pt idx="53">
                  <c:v>2.1999999999999997</c:v>
                </c:pt>
                <c:pt idx="54">
                  <c:v>2.3307692307692305</c:v>
                </c:pt>
                <c:pt idx="55">
                  <c:v>2.33</c:v>
                </c:pt>
                <c:pt idx="56">
                  <c:v>2.1999999999999997</c:v>
                </c:pt>
                <c:pt idx="57">
                  <c:v>2.2769230769230764</c:v>
                </c:pt>
                <c:pt idx="58">
                  <c:v>2.7249999999999996</c:v>
                </c:pt>
                <c:pt idx="59">
                  <c:v>2.7</c:v>
                </c:pt>
                <c:pt idx="60">
                  <c:v>2.3692307692307688</c:v>
                </c:pt>
                <c:pt idx="61">
                  <c:v>2.1166666666666663</c:v>
                </c:pt>
                <c:pt idx="62">
                  <c:v>2.2461538461538457</c:v>
                </c:pt>
                <c:pt idx="63">
                  <c:v>2.1999999999999997</c:v>
                </c:pt>
                <c:pt idx="64">
                  <c:v>2.5249999999999999</c:v>
                </c:pt>
                <c:pt idx="65">
                  <c:v>3.4076923076923085</c:v>
                </c:pt>
                <c:pt idx="66">
                  <c:v>3.4285714285714284</c:v>
                </c:pt>
                <c:pt idx="67">
                  <c:v>3.2461538461538462</c:v>
                </c:pt>
                <c:pt idx="68">
                  <c:v>3.2076923076923078</c:v>
                </c:pt>
                <c:pt idx="69">
                  <c:v>2.2357142857142858</c:v>
                </c:pt>
                <c:pt idx="70">
                  <c:v>2.4230769230769229</c:v>
                </c:pt>
                <c:pt idx="71">
                  <c:v>2.1214285714285714</c:v>
                </c:pt>
                <c:pt idx="72">
                  <c:v>2.3142857142857145</c:v>
                </c:pt>
                <c:pt idx="73">
                  <c:v>2</c:v>
                </c:pt>
                <c:pt idx="74">
                  <c:v>2.3461538461538463</c:v>
                </c:pt>
                <c:pt idx="75">
                  <c:v>2.6285714285714286</c:v>
                </c:pt>
                <c:pt idx="76">
                  <c:v>2.3249999999999997</c:v>
                </c:pt>
                <c:pt idx="77">
                  <c:v>2.9000000000000004</c:v>
                </c:pt>
                <c:pt idx="78">
                  <c:v>2.6529411764705886</c:v>
                </c:pt>
                <c:pt idx="79">
                  <c:v>3.815384615384616</c:v>
                </c:pt>
                <c:pt idx="80">
                  <c:v>3.6571428571428584</c:v>
                </c:pt>
                <c:pt idx="81">
                  <c:v>3.0846153846153843</c:v>
                </c:pt>
                <c:pt idx="82">
                  <c:v>3.1285714285714294</c:v>
                </c:pt>
                <c:pt idx="83">
                  <c:v>3.2266666666666675</c:v>
                </c:pt>
                <c:pt idx="84">
                  <c:v>2.9615384615384617</c:v>
                </c:pt>
                <c:pt idx="85">
                  <c:v>2.8153846153846152</c:v>
                </c:pt>
                <c:pt idx="86">
                  <c:v>3.092307692307692</c:v>
                </c:pt>
                <c:pt idx="87">
                  <c:v>3.3857142857142866</c:v>
                </c:pt>
                <c:pt idx="88">
                  <c:v>3.3846153846153841</c:v>
                </c:pt>
                <c:pt idx="89">
                  <c:v>3.4257142857142853</c:v>
                </c:pt>
                <c:pt idx="90">
                  <c:v>4.0583333333333336</c:v>
                </c:pt>
                <c:pt idx="91">
                  <c:v>4.3583333333333334</c:v>
                </c:pt>
                <c:pt idx="92">
                  <c:v>4.1923076923076925</c:v>
                </c:pt>
                <c:pt idx="93">
                  <c:v>4.2428571428571429</c:v>
                </c:pt>
                <c:pt idx="94">
                  <c:v>4.4307692307692301</c:v>
                </c:pt>
                <c:pt idx="95">
                  <c:v>4.3285714285714283</c:v>
                </c:pt>
                <c:pt idx="96">
                  <c:v>4.2285714285714286</c:v>
                </c:pt>
                <c:pt idx="97">
                  <c:v>3.7230769230769232</c:v>
                </c:pt>
                <c:pt idx="98">
                  <c:v>3.6692307692307695</c:v>
                </c:pt>
                <c:pt idx="99">
                  <c:v>3.5818181818181816</c:v>
                </c:pt>
                <c:pt idx="100">
                  <c:v>3</c:v>
                </c:pt>
                <c:pt idx="101">
                  <c:v>3.2923076923076926</c:v>
                </c:pt>
                <c:pt idx="102">
                  <c:v>4.2249999999999996</c:v>
                </c:pt>
                <c:pt idx="103">
                  <c:v>4.3</c:v>
                </c:pt>
                <c:pt idx="104">
                  <c:v>4.5</c:v>
                </c:pt>
                <c:pt idx="105">
                  <c:v>3.2307692307692313</c:v>
                </c:pt>
                <c:pt idx="106">
                  <c:v>3.4250000000000003</c:v>
                </c:pt>
                <c:pt idx="107">
                  <c:v>1.4727272727272724</c:v>
                </c:pt>
                <c:pt idx="108">
                  <c:v>3.092857142857143</c:v>
                </c:pt>
                <c:pt idx="109">
                  <c:v>4.2000000000000011</c:v>
                </c:pt>
                <c:pt idx="110">
                  <c:v>4.3999999999999995</c:v>
                </c:pt>
                <c:pt idx="111">
                  <c:v>4.3999999999999995</c:v>
                </c:pt>
                <c:pt idx="112">
                  <c:v>4.5230769230769221</c:v>
                </c:pt>
                <c:pt idx="113">
                  <c:v>4.7999999999999989</c:v>
                </c:pt>
                <c:pt idx="114">
                  <c:v>4.7307692307692317</c:v>
                </c:pt>
                <c:pt idx="115">
                  <c:v>4.5</c:v>
                </c:pt>
                <c:pt idx="116">
                  <c:v>4.5</c:v>
                </c:pt>
                <c:pt idx="117">
                  <c:v>4.4571428571428564</c:v>
                </c:pt>
                <c:pt idx="118">
                  <c:v>4.4230769230769234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9556736"/>
        <c:axId val="-1949571424"/>
      </c:lineChart>
      <c:dateAx>
        <c:axId val="-19495567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71424"/>
        <c:crosses val="autoZero"/>
        <c:auto val="1"/>
        <c:lblOffset val="100"/>
        <c:baseTimeUnit val="months"/>
        <c:majorUnit val="1"/>
      </c:dateAx>
      <c:valAx>
        <c:axId val="-19495714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49556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10640531635673"/>
          <c:y val="0.12466153112974698"/>
          <c:w val="0.20531926062433681"/>
          <c:h val="5.9620880723242925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accent1"/>
                </a:solidFill>
              </a:rPr>
              <a:t>VALLE VIRÚ: TENDENCIA MEDIA MENSUAL DEL PRECIO EN CHACRA  Y EN PLANTA PROCESADORA DE ESPÁRRAGO BLANCO 2009-2018 (S/. /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778958967199278E-2"/>
          <c:y val="0.13212744035818036"/>
          <c:w val="0.96969750160095625"/>
          <c:h val="0.70231879356077065"/>
        </c:manualLayout>
      </c:layout>
      <c:lineChart>
        <c:grouping val="standard"/>
        <c:varyColors val="0"/>
        <c:ser>
          <c:idx val="2"/>
          <c:order val="0"/>
          <c:tx>
            <c:strRef>
              <c:f>SERIE!$A$46</c:f>
              <c:strCache>
                <c:ptCount val="1"/>
                <c:pt idx="0">
                  <c:v>CHACRA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SERIE!$C$15:$DR$15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SERIE!$C$5:$DR$5</c:f>
              <c:numCache>
                <c:formatCode>0.00</c:formatCode>
                <c:ptCount val="120"/>
                <c:pt idx="0">
                  <c:v>0.64166666666666661</c:v>
                </c:pt>
                <c:pt idx="1">
                  <c:v>0.79090909090909089</c:v>
                </c:pt>
                <c:pt idx="2">
                  <c:v>0.9916666666666667</c:v>
                </c:pt>
                <c:pt idx="3">
                  <c:v>0.88333333333333341</c:v>
                </c:pt>
                <c:pt idx="4">
                  <c:v>0.79999999999999993</c:v>
                </c:pt>
                <c:pt idx="5">
                  <c:v>1.0923076923076924</c:v>
                </c:pt>
                <c:pt idx="6">
                  <c:v>1.6961538461538466</c:v>
                </c:pt>
                <c:pt idx="7">
                  <c:v>1.4269230769230767</c:v>
                </c:pt>
                <c:pt idx="8">
                  <c:v>1.3166666666666669</c:v>
                </c:pt>
                <c:pt idx="9">
                  <c:v>1.3000000000000003</c:v>
                </c:pt>
                <c:pt idx="10">
                  <c:v>1.2142857142857142</c:v>
                </c:pt>
                <c:pt idx="11">
                  <c:v>1.5</c:v>
                </c:pt>
                <c:pt idx="12">
                  <c:v>1.5999999999999999</c:v>
                </c:pt>
                <c:pt idx="13">
                  <c:v>1.5833333333333333</c:v>
                </c:pt>
                <c:pt idx="14">
                  <c:v>1.6142857142857143</c:v>
                </c:pt>
                <c:pt idx="15">
                  <c:v>1.6583333333333334</c:v>
                </c:pt>
                <c:pt idx="16">
                  <c:v>1.3076923076923077</c:v>
                </c:pt>
                <c:pt idx="17">
                  <c:v>2.069230769230769</c:v>
                </c:pt>
                <c:pt idx="18">
                  <c:v>2.8857142857142861</c:v>
                </c:pt>
                <c:pt idx="19">
                  <c:v>4.9230769230769234</c:v>
                </c:pt>
                <c:pt idx="20">
                  <c:v>2.0846153846153843</c:v>
                </c:pt>
                <c:pt idx="21">
                  <c:v>2.15</c:v>
                </c:pt>
                <c:pt idx="22">
                  <c:v>1.7333333333333332</c:v>
                </c:pt>
                <c:pt idx="23">
                  <c:v>2.4916666666666663</c:v>
                </c:pt>
                <c:pt idx="24">
                  <c:v>1.5</c:v>
                </c:pt>
                <c:pt idx="25">
                  <c:v>1.958333333333333</c:v>
                </c:pt>
                <c:pt idx="26">
                  <c:v>1.9076923076923076</c:v>
                </c:pt>
                <c:pt idx="27">
                  <c:v>1.6999999999999995</c:v>
                </c:pt>
                <c:pt idx="28">
                  <c:v>2.0769230769230766</c:v>
                </c:pt>
                <c:pt idx="29">
                  <c:v>2.1750000000000003</c:v>
                </c:pt>
                <c:pt idx="30">
                  <c:v>2.3909090909090911</c:v>
                </c:pt>
                <c:pt idx="31">
                  <c:v>2.2214285714285711</c:v>
                </c:pt>
                <c:pt idx="32">
                  <c:v>2.4153846153846152</c:v>
                </c:pt>
                <c:pt idx="33">
                  <c:v>1.578571428571429</c:v>
                </c:pt>
                <c:pt idx="34">
                  <c:v>2.2076923076923074</c:v>
                </c:pt>
                <c:pt idx="35">
                  <c:v>2.6153846153846154</c:v>
                </c:pt>
                <c:pt idx="36">
                  <c:v>2.9538461538461536</c:v>
                </c:pt>
                <c:pt idx="37">
                  <c:v>1.8338461538461541</c:v>
                </c:pt>
                <c:pt idx="38">
                  <c:v>2.1507692307692308</c:v>
                </c:pt>
                <c:pt idx="39">
                  <c:v>2.4636363636363638</c:v>
                </c:pt>
                <c:pt idx="40">
                  <c:v>2.0000000000000004</c:v>
                </c:pt>
                <c:pt idx="41">
                  <c:v>2.2538461538461543</c:v>
                </c:pt>
                <c:pt idx="42">
                  <c:v>2.0923076923076924</c:v>
                </c:pt>
                <c:pt idx="43">
                  <c:v>2</c:v>
                </c:pt>
                <c:pt idx="44">
                  <c:v>2</c:v>
                </c:pt>
                <c:pt idx="45">
                  <c:v>2.046153846153846</c:v>
                </c:pt>
                <c:pt idx="46">
                  <c:v>2</c:v>
                </c:pt>
                <c:pt idx="47">
                  <c:v>2</c:v>
                </c:pt>
                <c:pt idx="48">
                  <c:v>2.1999999999999993</c:v>
                </c:pt>
                <c:pt idx="49">
                  <c:v>2.3999999999999995</c:v>
                </c:pt>
                <c:pt idx="50">
                  <c:v>2.0769230769230771</c:v>
                </c:pt>
                <c:pt idx="51">
                  <c:v>2</c:v>
                </c:pt>
                <c:pt idx="52">
                  <c:v>2</c:v>
                </c:pt>
                <c:pt idx="53">
                  <c:v>2.0333333333333332</c:v>
                </c:pt>
                <c:pt idx="54">
                  <c:v>2.138461538461538</c:v>
                </c:pt>
                <c:pt idx="55">
                  <c:v>2.1100000000000003</c:v>
                </c:pt>
                <c:pt idx="56">
                  <c:v>2</c:v>
                </c:pt>
                <c:pt idx="57">
                  <c:v>2.0769230769230771</c:v>
                </c:pt>
                <c:pt idx="58">
                  <c:v>2.5249999999999999</c:v>
                </c:pt>
                <c:pt idx="59">
                  <c:v>2.5</c:v>
                </c:pt>
                <c:pt idx="60">
                  <c:v>2.1692307692307695</c:v>
                </c:pt>
                <c:pt idx="61">
                  <c:v>1.9166666666666667</c:v>
                </c:pt>
                <c:pt idx="62">
                  <c:v>2.0461538461538464</c:v>
                </c:pt>
                <c:pt idx="63">
                  <c:v>2</c:v>
                </c:pt>
                <c:pt idx="64">
                  <c:v>2.3250000000000002</c:v>
                </c:pt>
                <c:pt idx="65">
                  <c:v>3.1538461538461537</c:v>
                </c:pt>
                <c:pt idx="66">
                  <c:v>3.1714285714285717</c:v>
                </c:pt>
                <c:pt idx="67">
                  <c:v>3.0307692307692307</c:v>
                </c:pt>
                <c:pt idx="68">
                  <c:v>2.9230769230769229</c:v>
                </c:pt>
                <c:pt idx="69">
                  <c:v>2</c:v>
                </c:pt>
                <c:pt idx="70">
                  <c:v>2.2076923076923078</c:v>
                </c:pt>
                <c:pt idx="71">
                  <c:v>1.9142857142857146</c:v>
                </c:pt>
                <c:pt idx="72">
                  <c:v>2.0714285714285716</c:v>
                </c:pt>
                <c:pt idx="73">
                  <c:v>1.8000000000000005</c:v>
                </c:pt>
                <c:pt idx="74">
                  <c:v>2.0769230769230766</c:v>
                </c:pt>
                <c:pt idx="75">
                  <c:v>2.4181818181818184</c:v>
                </c:pt>
                <c:pt idx="76">
                  <c:v>2.1</c:v>
                </c:pt>
                <c:pt idx="77">
                  <c:v>2.6769230769230767</c:v>
                </c:pt>
                <c:pt idx="78">
                  <c:v>2.4749999999999996</c:v>
                </c:pt>
                <c:pt idx="79">
                  <c:v>3.5230769230769234</c:v>
                </c:pt>
                <c:pt idx="80">
                  <c:v>3.4285714285714284</c:v>
                </c:pt>
                <c:pt idx="81">
                  <c:v>2.8461538461538458</c:v>
                </c:pt>
                <c:pt idx="82">
                  <c:v>2.9071428571428575</c:v>
                </c:pt>
                <c:pt idx="83">
                  <c:v>2.9933333333333332</c:v>
                </c:pt>
                <c:pt idx="84">
                  <c:v>2.7461538461538462</c:v>
                </c:pt>
                <c:pt idx="85">
                  <c:v>2.6461538461538461</c:v>
                </c:pt>
                <c:pt idx="86">
                  <c:v>2.8538461538461539</c:v>
                </c:pt>
                <c:pt idx="87">
                  <c:v>3.1142857142857139</c:v>
                </c:pt>
                <c:pt idx="88">
                  <c:v>3.0923076923076924</c:v>
                </c:pt>
                <c:pt idx="89">
                  <c:v>3.1428571428571423</c:v>
                </c:pt>
                <c:pt idx="90">
                  <c:v>3.7916666666666665</c:v>
                </c:pt>
                <c:pt idx="91">
                  <c:v>4.1000000000000005</c:v>
                </c:pt>
                <c:pt idx="92">
                  <c:v>3.7692307692307692</c:v>
                </c:pt>
                <c:pt idx="93">
                  <c:v>3.9714285714285706</c:v>
                </c:pt>
                <c:pt idx="94">
                  <c:v>4.1846153846153848</c:v>
                </c:pt>
                <c:pt idx="95">
                  <c:v>4.0428571428571436</c:v>
                </c:pt>
                <c:pt idx="96">
                  <c:v>3.9642857142857149</c:v>
                </c:pt>
                <c:pt idx="97">
                  <c:v>3.4923076923076914</c:v>
                </c:pt>
                <c:pt idx="98">
                  <c:v>3.4330769230769231</c:v>
                </c:pt>
                <c:pt idx="99">
                  <c:v>3.3818181818181823</c:v>
                </c:pt>
                <c:pt idx="100">
                  <c:v>2.8</c:v>
                </c:pt>
                <c:pt idx="101">
                  <c:v>3</c:v>
                </c:pt>
                <c:pt idx="102">
                  <c:v>4.0181818181818185</c:v>
                </c:pt>
                <c:pt idx="103">
                  <c:v>4</c:v>
                </c:pt>
                <c:pt idx="104">
                  <c:v>4.5</c:v>
                </c:pt>
                <c:pt idx="105">
                  <c:v>2</c:v>
                </c:pt>
                <c:pt idx="106">
                  <c:v>3.3083333333333336</c:v>
                </c:pt>
                <c:pt idx="107">
                  <c:v>1.2727272727272727</c:v>
                </c:pt>
                <c:pt idx="108">
                  <c:v>2.8928571428571428</c:v>
                </c:pt>
                <c:pt idx="109">
                  <c:v>4</c:v>
                </c:pt>
                <c:pt idx="110">
                  <c:v>4.2000000000000011</c:v>
                </c:pt>
                <c:pt idx="111">
                  <c:v>4.2000000000000011</c:v>
                </c:pt>
                <c:pt idx="112">
                  <c:v>4.3230769230769237</c:v>
                </c:pt>
                <c:pt idx="113">
                  <c:v>4.5999999999999996</c:v>
                </c:pt>
                <c:pt idx="114">
                  <c:v>4.7307692307692317</c:v>
                </c:pt>
                <c:pt idx="115">
                  <c:v>4.2999999999999989</c:v>
                </c:pt>
                <c:pt idx="116">
                  <c:v>4.2999999999999989</c:v>
                </c:pt>
                <c:pt idx="117">
                  <c:v>4.2</c:v>
                </c:pt>
                <c:pt idx="118">
                  <c:v>4.2230769230769223</c:v>
                </c:pt>
                <c:pt idx="119">
                  <c:v>4.2999999999999989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SERIE!$A$47</c:f>
              <c:strCache>
                <c:ptCount val="1"/>
                <c:pt idx="0">
                  <c:v>PLANTA PROCESADORA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SERIE!$C$15:$DR$15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SERIE!$C$16:$DR$16</c:f>
              <c:numCache>
                <c:formatCode>0.00</c:formatCode>
                <c:ptCount val="120"/>
                <c:pt idx="0">
                  <c:v>0.84166666666666679</c:v>
                </c:pt>
                <c:pt idx="1">
                  <c:v>1.1363636363636365</c:v>
                </c:pt>
                <c:pt idx="2">
                  <c:v>1.1833333333333331</c:v>
                </c:pt>
                <c:pt idx="3">
                  <c:v>1.0833333333333333</c:v>
                </c:pt>
                <c:pt idx="4">
                  <c:v>1</c:v>
                </c:pt>
                <c:pt idx="5">
                  <c:v>1.2923076923076924</c:v>
                </c:pt>
                <c:pt idx="6">
                  <c:v>1.8961538461538463</c:v>
                </c:pt>
                <c:pt idx="7">
                  <c:v>1.5807692307692309</c:v>
                </c:pt>
                <c:pt idx="8">
                  <c:v>1.5166666666666666</c:v>
                </c:pt>
                <c:pt idx="9">
                  <c:v>1.5</c:v>
                </c:pt>
                <c:pt idx="10">
                  <c:v>1.4071428571428577</c:v>
                </c:pt>
                <c:pt idx="11">
                  <c:v>1.7166666666666668</c:v>
                </c:pt>
                <c:pt idx="12">
                  <c:v>1.8000000000000005</c:v>
                </c:pt>
                <c:pt idx="13">
                  <c:v>1.7499999999999998</c:v>
                </c:pt>
                <c:pt idx="14">
                  <c:v>1.7785714285714285</c:v>
                </c:pt>
                <c:pt idx="15">
                  <c:v>1.8666666666666663</c:v>
                </c:pt>
                <c:pt idx="16">
                  <c:v>1.4846153846153844</c:v>
                </c:pt>
                <c:pt idx="17">
                  <c:v>2.2692307692307692</c:v>
                </c:pt>
                <c:pt idx="18">
                  <c:v>3.0307692307692307</c:v>
                </c:pt>
                <c:pt idx="19">
                  <c:v>5.384615384615385</c:v>
                </c:pt>
                <c:pt idx="20">
                  <c:v>2.2692307692307692</c:v>
                </c:pt>
                <c:pt idx="21">
                  <c:v>2.35</c:v>
                </c:pt>
                <c:pt idx="22">
                  <c:v>1.9166666666666667</c:v>
                </c:pt>
                <c:pt idx="23">
                  <c:v>2.75</c:v>
                </c:pt>
                <c:pt idx="24">
                  <c:v>1.6999999999999995</c:v>
                </c:pt>
                <c:pt idx="25">
                  <c:v>2.1583333333333337</c:v>
                </c:pt>
                <c:pt idx="26">
                  <c:v>2.0923076923076924</c:v>
                </c:pt>
                <c:pt idx="27">
                  <c:v>1.8454545454545452</c:v>
                </c:pt>
                <c:pt idx="28">
                  <c:v>2.3384615384615377</c:v>
                </c:pt>
                <c:pt idx="29">
                  <c:v>2.4083333333333332</c:v>
                </c:pt>
                <c:pt idx="30">
                  <c:v>2.6090909090909089</c:v>
                </c:pt>
                <c:pt idx="31">
                  <c:v>2.3769230769230765</c:v>
                </c:pt>
                <c:pt idx="32">
                  <c:v>2.6384615384615389</c:v>
                </c:pt>
                <c:pt idx="33">
                  <c:v>1.8642857142857143</c:v>
                </c:pt>
                <c:pt idx="34">
                  <c:v>2.5</c:v>
                </c:pt>
                <c:pt idx="35">
                  <c:v>2.8923076923076922</c:v>
                </c:pt>
                <c:pt idx="36">
                  <c:v>3.2423076923076914</c:v>
                </c:pt>
                <c:pt idx="37">
                  <c:v>1.9653846153846151</c:v>
                </c:pt>
                <c:pt idx="38">
                  <c:v>2.3363636363636364</c:v>
                </c:pt>
                <c:pt idx="39">
                  <c:v>2.7727272727272729</c:v>
                </c:pt>
                <c:pt idx="40">
                  <c:v>2.1692307692307695</c:v>
                </c:pt>
                <c:pt idx="41">
                  <c:v>2.5923076923076924</c:v>
                </c:pt>
                <c:pt idx="42">
                  <c:v>2.2923076923076922</c:v>
                </c:pt>
                <c:pt idx="43">
                  <c:v>2.2083333333333335</c:v>
                </c:pt>
                <c:pt idx="44">
                  <c:v>2.1999999999999997</c:v>
                </c:pt>
                <c:pt idx="45">
                  <c:v>2.2230769230769227</c:v>
                </c:pt>
                <c:pt idx="46">
                  <c:v>2.2230769230769232</c:v>
                </c:pt>
                <c:pt idx="47">
                  <c:v>2.1999999999999997</c:v>
                </c:pt>
                <c:pt idx="48">
                  <c:v>2.4230769230769238</c:v>
                </c:pt>
                <c:pt idx="49">
                  <c:v>2.6000000000000005</c:v>
                </c:pt>
                <c:pt idx="50">
                  <c:v>2.2769230769230764</c:v>
                </c:pt>
                <c:pt idx="51">
                  <c:v>2.1999999999999997</c:v>
                </c:pt>
                <c:pt idx="52">
                  <c:v>2.1999999999999997</c:v>
                </c:pt>
                <c:pt idx="53">
                  <c:v>2.1999999999999997</c:v>
                </c:pt>
                <c:pt idx="54">
                  <c:v>2.3307692307692305</c:v>
                </c:pt>
                <c:pt idx="55">
                  <c:v>2.33</c:v>
                </c:pt>
                <c:pt idx="56">
                  <c:v>2.1999999999999997</c:v>
                </c:pt>
                <c:pt idx="57">
                  <c:v>2.2769230769230764</c:v>
                </c:pt>
                <c:pt idx="58">
                  <c:v>2.7249999999999996</c:v>
                </c:pt>
                <c:pt idx="59">
                  <c:v>2.7</c:v>
                </c:pt>
                <c:pt idx="60">
                  <c:v>2.3692307692307688</c:v>
                </c:pt>
                <c:pt idx="61">
                  <c:v>2.1166666666666663</c:v>
                </c:pt>
                <c:pt idx="62">
                  <c:v>2.2461538461538457</c:v>
                </c:pt>
                <c:pt idx="63">
                  <c:v>2.1999999999999997</c:v>
                </c:pt>
                <c:pt idx="64">
                  <c:v>2.5249999999999999</c:v>
                </c:pt>
                <c:pt idx="65">
                  <c:v>3.4076923076923085</c:v>
                </c:pt>
                <c:pt idx="66">
                  <c:v>3.4285714285714284</c:v>
                </c:pt>
                <c:pt idx="67">
                  <c:v>3.2461538461538462</c:v>
                </c:pt>
                <c:pt idx="68">
                  <c:v>3.2076923076923078</c:v>
                </c:pt>
                <c:pt idx="69">
                  <c:v>2.2357142857142858</c:v>
                </c:pt>
                <c:pt idx="70">
                  <c:v>2.4230769230769229</c:v>
                </c:pt>
                <c:pt idx="71">
                  <c:v>2.1214285714285714</c:v>
                </c:pt>
                <c:pt idx="72">
                  <c:v>2.3142857142857145</c:v>
                </c:pt>
                <c:pt idx="73">
                  <c:v>2</c:v>
                </c:pt>
                <c:pt idx="74">
                  <c:v>2.3461538461538463</c:v>
                </c:pt>
                <c:pt idx="75">
                  <c:v>2.6285714285714286</c:v>
                </c:pt>
                <c:pt idx="76">
                  <c:v>2.3249999999999997</c:v>
                </c:pt>
                <c:pt idx="77">
                  <c:v>2.9000000000000004</c:v>
                </c:pt>
                <c:pt idx="78">
                  <c:v>2.6529411764705886</c:v>
                </c:pt>
                <c:pt idx="79">
                  <c:v>3.815384615384616</c:v>
                </c:pt>
                <c:pt idx="80">
                  <c:v>3.6571428571428584</c:v>
                </c:pt>
                <c:pt idx="81">
                  <c:v>3.0846153846153843</c:v>
                </c:pt>
                <c:pt idx="82">
                  <c:v>3.1285714285714294</c:v>
                </c:pt>
                <c:pt idx="83">
                  <c:v>3.2266666666666675</c:v>
                </c:pt>
                <c:pt idx="84">
                  <c:v>2.9615384615384617</c:v>
                </c:pt>
                <c:pt idx="85">
                  <c:v>2.8153846153846152</c:v>
                </c:pt>
                <c:pt idx="86">
                  <c:v>3.092307692307692</c:v>
                </c:pt>
                <c:pt idx="87">
                  <c:v>3.3857142857142866</c:v>
                </c:pt>
                <c:pt idx="88">
                  <c:v>3.3846153846153841</c:v>
                </c:pt>
                <c:pt idx="89">
                  <c:v>3.4257142857142853</c:v>
                </c:pt>
                <c:pt idx="90">
                  <c:v>4.0583333333333336</c:v>
                </c:pt>
                <c:pt idx="91">
                  <c:v>4.3583333333333334</c:v>
                </c:pt>
                <c:pt idx="92">
                  <c:v>4.1923076923076925</c:v>
                </c:pt>
                <c:pt idx="93">
                  <c:v>4.2428571428571429</c:v>
                </c:pt>
                <c:pt idx="94">
                  <c:v>4.4307692307692301</c:v>
                </c:pt>
                <c:pt idx="95">
                  <c:v>4.3285714285714283</c:v>
                </c:pt>
                <c:pt idx="96">
                  <c:v>4.2285714285714286</c:v>
                </c:pt>
                <c:pt idx="97">
                  <c:v>3.7230769230769232</c:v>
                </c:pt>
                <c:pt idx="98">
                  <c:v>3.6692307692307695</c:v>
                </c:pt>
                <c:pt idx="99">
                  <c:v>3.5818181818181816</c:v>
                </c:pt>
                <c:pt idx="100">
                  <c:v>3</c:v>
                </c:pt>
                <c:pt idx="101">
                  <c:v>3.2923076923076926</c:v>
                </c:pt>
                <c:pt idx="102">
                  <c:v>4.2249999999999996</c:v>
                </c:pt>
                <c:pt idx="103">
                  <c:v>4.3</c:v>
                </c:pt>
                <c:pt idx="104">
                  <c:v>4.5</c:v>
                </c:pt>
                <c:pt idx="105">
                  <c:v>3.2307692307692313</c:v>
                </c:pt>
                <c:pt idx="106">
                  <c:v>3.4250000000000003</c:v>
                </c:pt>
                <c:pt idx="107">
                  <c:v>1.4727272727272724</c:v>
                </c:pt>
                <c:pt idx="108">
                  <c:v>3.092857142857143</c:v>
                </c:pt>
                <c:pt idx="109">
                  <c:v>4.2000000000000011</c:v>
                </c:pt>
                <c:pt idx="110">
                  <c:v>4.3999999999999995</c:v>
                </c:pt>
                <c:pt idx="111">
                  <c:v>4.3999999999999995</c:v>
                </c:pt>
                <c:pt idx="112">
                  <c:v>4.5230769230769221</c:v>
                </c:pt>
                <c:pt idx="113">
                  <c:v>4.7999999999999989</c:v>
                </c:pt>
                <c:pt idx="114">
                  <c:v>4.7307692307692317</c:v>
                </c:pt>
                <c:pt idx="115">
                  <c:v>4.5</c:v>
                </c:pt>
                <c:pt idx="116">
                  <c:v>4.5</c:v>
                </c:pt>
                <c:pt idx="117">
                  <c:v>4.4571428571428564</c:v>
                </c:pt>
                <c:pt idx="118">
                  <c:v>4.4230769230769234</c:v>
                </c:pt>
                <c:pt idx="119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9556192"/>
        <c:axId val="-1949561632"/>
      </c:lineChart>
      <c:dateAx>
        <c:axId val="-1949556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49561632"/>
        <c:crosses val="autoZero"/>
        <c:auto val="1"/>
        <c:lblOffset val="100"/>
        <c:baseTimeUnit val="months"/>
      </c:dateAx>
      <c:valAx>
        <c:axId val="-19495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495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VALLE VIRÚ: TENDENCIA MEDIA MENSUAL DEL PRECIO EN CHACRA  Y EN PLANTA PROCESADORA DE ESPÁRRAGO VERDE 2009-2018 (S/. /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9790435821868555E-2"/>
          <c:y val="0.10722594896144069"/>
          <c:w val="0.9402095641781314"/>
          <c:h val="0.75128765426773259"/>
        </c:manualLayout>
      </c:layout>
      <c:lineChart>
        <c:grouping val="standard"/>
        <c:varyColors val="0"/>
        <c:ser>
          <c:idx val="0"/>
          <c:order val="0"/>
          <c:tx>
            <c:strRef>
              <c:f>SERIE!$A$46</c:f>
              <c:strCache>
                <c:ptCount val="1"/>
                <c:pt idx="0">
                  <c:v>CHACRA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SERIE!$C$15:$DR$15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SERIE!$C$6:$DR$6</c:f>
              <c:numCache>
                <c:formatCode>0.00</c:formatCode>
                <c:ptCount val="120"/>
                <c:pt idx="0">
                  <c:v>1.25</c:v>
                </c:pt>
                <c:pt idx="1">
                  <c:v>1.5727272727272732</c:v>
                </c:pt>
                <c:pt idx="2">
                  <c:v>2.2999999999999994</c:v>
                </c:pt>
                <c:pt idx="3">
                  <c:v>1.8166666666666671</c:v>
                </c:pt>
                <c:pt idx="4">
                  <c:v>1.1999999999999997</c:v>
                </c:pt>
                <c:pt idx="5">
                  <c:v>1.5</c:v>
                </c:pt>
                <c:pt idx="6">
                  <c:v>2.1269230769230774</c:v>
                </c:pt>
                <c:pt idx="7">
                  <c:v>2.5038461538461543</c:v>
                </c:pt>
                <c:pt idx="8">
                  <c:v>2.0999999999999996</c:v>
                </c:pt>
                <c:pt idx="9">
                  <c:v>2.4461538461538463</c:v>
                </c:pt>
                <c:pt idx="10">
                  <c:v>2.157142857142857</c:v>
                </c:pt>
                <c:pt idx="11">
                  <c:v>2.1166666666666667</c:v>
                </c:pt>
                <c:pt idx="12">
                  <c:v>2.3041666666666667</c:v>
                </c:pt>
                <c:pt idx="13">
                  <c:v>1.7749999999999997</c:v>
                </c:pt>
                <c:pt idx="14">
                  <c:v>1.9</c:v>
                </c:pt>
                <c:pt idx="15">
                  <c:v>1.7833333333333332</c:v>
                </c:pt>
                <c:pt idx="16">
                  <c:v>1.7230769230769232</c:v>
                </c:pt>
                <c:pt idx="17">
                  <c:v>2.3461538461538458</c:v>
                </c:pt>
                <c:pt idx="18">
                  <c:v>4.8314285714285718</c:v>
                </c:pt>
                <c:pt idx="19">
                  <c:v>7.5923076923076929</c:v>
                </c:pt>
                <c:pt idx="20">
                  <c:v>2.3692307692307697</c:v>
                </c:pt>
                <c:pt idx="21">
                  <c:v>2.5333333333333337</c:v>
                </c:pt>
                <c:pt idx="22">
                  <c:v>1.6666666666666667</c:v>
                </c:pt>
                <c:pt idx="23">
                  <c:v>2.5333333333333328</c:v>
                </c:pt>
                <c:pt idx="24">
                  <c:v>1.3000000000000003</c:v>
                </c:pt>
                <c:pt idx="25">
                  <c:v>2.1999999999999997</c:v>
                </c:pt>
                <c:pt idx="26">
                  <c:v>2.0538461538461545</c:v>
                </c:pt>
                <c:pt idx="27">
                  <c:v>2.2545454545454544</c:v>
                </c:pt>
                <c:pt idx="28">
                  <c:v>2.5</c:v>
                </c:pt>
                <c:pt idx="29">
                  <c:v>2.7999999999999994</c:v>
                </c:pt>
                <c:pt idx="30">
                  <c:v>2.7818181818181826</c:v>
                </c:pt>
                <c:pt idx="31">
                  <c:v>2.8214285714285716</c:v>
                </c:pt>
                <c:pt idx="32">
                  <c:v>2.8769230769230774</c:v>
                </c:pt>
                <c:pt idx="33">
                  <c:v>2.035714285714286</c:v>
                </c:pt>
                <c:pt idx="34">
                  <c:v>2.2384615384615385</c:v>
                </c:pt>
                <c:pt idx="35">
                  <c:v>2.7076923076923074</c:v>
                </c:pt>
                <c:pt idx="36">
                  <c:v>2.9346153846153835</c:v>
                </c:pt>
                <c:pt idx="37">
                  <c:v>1.7492307692307696</c:v>
                </c:pt>
                <c:pt idx="38">
                  <c:v>2.6076923076923078</c:v>
                </c:pt>
                <c:pt idx="39">
                  <c:v>2.7818181818181817</c:v>
                </c:pt>
                <c:pt idx="40">
                  <c:v>2.5999999999999992</c:v>
                </c:pt>
                <c:pt idx="41">
                  <c:v>3.6538461538461542</c:v>
                </c:pt>
                <c:pt idx="42">
                  <c:v>2.8923076923076918</c:v>
                </c:pt>
                <c:pt idx="43">
                  <c:v>4.4833333333333334</c:v>
                </c:pt>
                <c:pt idx="44">
                  <c:v>2.4499999999999993</c:v>
                </c:pt>
                <c:pt idx="45">
                  <c:v>3.0307692307692315</c:v>
                </c:pt>
                <c:pt idx="46">
                  <c:v>3.2461538461538453</c:v>
                </c:pt>
                <c:pt idx="47">
                  <c:v>2.9416666666666669</c:v>
                </c:pt>
                <c:pt idx="48">
                  <c:v>3.9999999999999991</c:v>
                </c:pt>
                <c:pt idx="49">
                  <c:v>2.7416666666666658</c:v>
                </c:pt>
                <c:pt idx="50">
                  <c:v>3.0461538461538464</c:v>
                </c:pt>
                <c:pt idx="51">
                  <c:v>2.9090909090909092</c:v>
                </c:pt>
                <c:pt idx="52">
                  <c:v>2.7692307692307696</c:v>
                </c:pt>
                <c:pt idx="53">
                  <c:v>2.6666666666666665</c:v>
                </c:pt>
                <c:pt idx="54">
                  <c:v>5.5230769230769221</c:v>
                </c:pt>
                <c:pt idx="55">
                  <c:v>4.1899999999999995</c:v>
                </c:pt>
                <c:pt idx="56">
                  <c:v>3.092307692307692</c:v>
                </c:pt>
                <c:pt idx="57">
                  <c:v>2.7846153846153849</c:v>
                </c:pt>
                <c:pt idx="58">
                  <c:v>2.4750000000000001</c:v>
                </c:pt>
                <c:pt idx="59">
                  <c:v>3.0923076923076924</c:v>
                </c:pt>
                <c:pt idx="60">
                  <c:v>2.9230769230769229</c:v>
                </c:pt>
                <c:pt idx="61">
                  <c:v>2.270833333333333</c:v>
                </c:pt>
                <c:pt idx="62">
                  <c:v>1.6615384615384614</c:v>
                </c:pt>
                <c:pt idx="63">
                  <c:v>1.581818181818182</c:v>
                </c:pt>
                <c:pt idx="64">
                  <c:v>2.0916666666666668</c:v>
                </c:pt>
                <c:pt idx="65">
                  <c:v>2.1076923076923078</c:v>
                </c:pt>
                <c:pt idx="66">
                  <c:v>5.0178571428571432</c:v>
                </c:pt>
                <c:pt idx="67">
                  <c:v>3.0076923076923072</c:v>
                </c:pt>
                <c:pt idx="68">
                  <c:v>4.3999999999999995</c:v>
                </c:pt>
                <c:pt idx="69">
                  <c:v>3.7742857142857149</c:v>
                </c:pt>
                <c:pt idx="70">
                  <c:v>2.94</c:v>
                </c:pt>
                <c:pt idx="71">
                  <c:v>3.0428571428571431</c:v>
                </c:pt>
                <c:pt idx="72">
                  <c:v>3.4714285714285711</c:v>
                </c:pt>
                <c:pt idx="73">
                  <c:v>2.7916666666666665</c:v>
                </c:pt>
                <c:pt idx="74">
                  <c:v>2.9769230769230766</c:v>
                </c:pt>
                <c:pt idx="75">
                  <c:v>4.6000000000000005</c:v>
                </c:pt>
                <c:pt idx="76">
                  <c:v>2.7166666666666663</c:v>
                </c:pt>
                <c:pt idx="77">
                  <c:v>3.5538461538461541</c:v>
                </c:pt>
                <c:pt idx="78">
                  <c:v>4.6312500000000005</c:v>
                </c:pt>
                <c:pt idx="79">
                  <c:v>5.6538461538461542</c:v>
                </c:pt>
                <c:pt idx="80">
                  <c:v>5.2785714285714276</c:v>
                </c:pt>
                <c:pt idx="81">
                  <c:v>4.0846153846153843</c:v>
                </c:pt>
                <c:pt idx="82">
                  <c:v>5.1642857142857155</c:v>
                </c:pt>
                <c:pt idx="83">
                  <c:v>5.36</c:v>
                </c:pt>
                <c:pt idx="84">
                  <c:v>4.4000000000000004</c:v>
                </c:pt>
                <c:pt idx="85">
                  <c:v>3.6817692307692313</c:v>
                </c:pt>
                <c:pt idx="86">
                  <c:v>3.7533230769230772</c:v>
                </c:pt>
                <c:pt idx="87">
                  <c:v>4.5714285714285703</c:v>
                </c:pt>
                <c:pt idx="88">
                  <c:v>4.430769230769231</c:v>
                </c:pt>
                <c:pt idx="89">
                  <c:v>4.3357142857142854</c:v>
                </c:pt>
                <c:pt idx="90">
                  <c:v>4.541666666666667</c:v>
                </c:pt>
                <c:pt idx="91">
                  <c:v>5.3230769230769237</c:v>
                </c:pt>
                <c:pt idx="92">
                  <c:v>4.7692307692307692</c:v>
                </c:pt>
                <c:pt idx="93">
                  <c:v>4.9214285714285726</c:v>
                </c:pt>
                <c:pt idx="94">
                  <c:v>5.4846153846153847</c:v>
                </c:pt>
                <c:pt idx="95">
                  <c:v>5.4357142857142851</c:v>
                </c:pt>
                <c:pt idx="96">
                  <c:v>5.5357142857142856</c:v>
                </c:pt>
                <c:pt idx="97">
                  <c:v>4.1076923076923082</c:v>
                </c:pt>
                <c:pt idx="98">
                  <c:v>3.8615384615384625</c:v>
                </c:pt>
                <c:pt idx="99">
                  <c:v>4.5090909090909088</c:v>
                </c:pt>
                <c:pt idx="100">
                  <c:v>3.9461538461538459</c:v>
                </c:pt>
                <c:pt idx="101">
                  <c:v>3.8</c:v>
                </c:pt>
                <c:pt idx="102">
                  <c:v>7.7363636363636354</c:v>
                </c:pt>
                <c:pt idx="103">
                  <c:v>6.5</c:v>
                </c:pt>
                <c:pt idx="104">
                  <c:v>7</c:v>
                </c:pt>
                <c:pt idx="105">
                  <c:v>2.5</c:v>
                </c:pt>
                <c:pt idx="106">
                  <c:v>4.0583333333333336</c:v>
                </c:pt>
                <c:pt idx="107">
                  <c:v>1.9545454545454546</c:v>
                </c:pt>
                <c:pt idx="108">
                  <c:v>2.2071428571428569</c:v>
                </c:pt>
                <c:pt idx="109">
                  <c:v>2.5</c:v>
                </c:pt>
                <c:pt idx="110">
                  <c:v>3.6274999999999999</c:v>
                </c:pt>
                <c:pt idx="111">
                  <c:v>1.9292307692307693</c:v>
                </c:pt>
                <c:pt idx="112">
                  <c:v>2.4</c:v>
                </c:pt>
                <c:pt idx="113">
                  <c:v>1.5</c:v>
                </c:pt>
                <c:pt idx="114">
                  <c:v>3.292307692307693</c:v>
                </c:pt>
                <c:pt idx="115">
                  <c:v>2.7333333333333338</c:v>
                </c:pt>
                <c:pt idx="116">
                  <c:v>2.5666666666666669</c:v>
                </c:pt>
                <c:pt idx="117">
                  <c:v>2.5</c:v>
                </c:pt>
                <c:pt idx="118">
                  <c:v>2.8</c:v>
                </c:pt>
                <c:pt idx="119">
                  <c:v>1.8923076923076927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SERIE!$A$47</c:f>
              <c:strCache>
                <c:ptCount val="1"/>
                <c:pt idx="0">
                  <c:v>PLANTA PROCESADORA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SERIE!$C$15:$DR$15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SERIE!$C$17:$DR$17</c:f>
              <c:numCache>
                <c:formatCode>0.00</c:formatCode>
                <c:ptCount val="120"/>
                <c:pt idx="0">
                  <c:v>1.45</c:v>
                </c:pt>
                <c:pt idx="1">
                  <c:v>2.0136363636363637</c:v>
                </c:pt>
                <c:pt idx="2">
                  <c:v>2.6</c:v>
                </c:pt>
                <c:pt idx="3">
                  <c:v>2.1583333333333337</c:v>
                </c:pt>
                <c:pt idx="4">
                  <c:v>1.5166666666666668</c:v>
                </c:pt>
                <c:pt idx="5">
                  <c:v>1.7538461538461536</c:v>
                </c:pt>
                <c:pt idx="6">
                  <c:v>2.3115384615384613</c:v>
                </c:pt>
                <c:pt idx="7">
                  <c:v>2.6999999999999997</c:v>
                </c:pt>
                <c:pt idx="8">
                  <c:v>2.333333333333333</c:v>
                </c:pt>
                <c:pt idx="9">
                  <c:v>2.6384615384615384</c:v>
                </c:pt>
                <c:pt idx="10">
                  <c:v>2.4571428571428564</c:v>
                </c:pt>
                <c:pt idx="11">
                  <c:v>2.3083333333333331</c:v>
                </c:pt>
                <c:pt idx="12">
                  <c:v>2.4916666666666667</c:v>
                </c:pt>
                <c:pt idx="13">
                  <c:v>1.9666666666666661</c:v>
                </c:pt>
                <c:pt idx="14">
                  <c:v>2.1428571428571428</c:v>
                </c:pt>
                <c:pt idx="15">
                  <c:v>1.9833333333333332</c:v>
                </c:pt>
                <c:pt idx="16">
                  <c:v>1.9846153846153849</c:v>
                </c:pt>
                <c:pt idx="17">
                  <c:v>2.5923076923076924</c:v>
                </c:pt>
                <c:pt idx="18">
                  <c:v>5.0538461538461537</c:v>
                </c:pt>
                <c:pt idx="19">
                  <c:v>8.092307692307692</c:v>
                </c:pt>
                <c:pt idx="20">
                  <c:v>2.5846153846153848</c:v>
                </c:pt>
                <c:pt idx="21">
                  <c:v>2.7249999999999996</c:v>
                </c:pt>
                <c:pt idx="22">
                  <c:v>1.8666666666666663</c:v>
                </c:pt>
                <c:pt idx="23">
                  <c:v>2.7916666666666674</c:v>
                </c:pt>
                <c:pt idx="24">
                  <c:v>1.5</c:v>
                </c:pt>
                <c:pt idx="25">
                  <c:v>2.4083333333333332</c:v>
                </c:pt>
                <c:pt idx="26">
                  <c:v>2.3030769230769232</c:v>
                </c:pt>
                <c:pt idx="27">
                  <c:v>2.8909090909090907</c:v>
                </c:pt>
                <c:pt idx="28">
                  <c:v>2.7230769230769232</c:v>
                </c:pt>
                <c:pt idx="29">
                  <c:v>3.0749999999999997</c:v>
                </c:pt>
                <c:pt idx="30">
                  <c:v>3.0181818181818185</c:v>
                </c:pt>
                <c:pt idx="31">
                  <c:v>2.9461538461538463</c:v>
                </c:pt>
                <c:pt idx="32">
                  <c:v>3.1461538461538465</c:v>
                </c:pt>
                <c:pt idx="33">
                  <c:v>2.3000000000000003</c:v>
                </c:pt>
                <c:pt idx="34">
                  <c:v>2.4846153846153842</c:v>
                </c:pt>
                <c:pt idx="35">
                  <c:v>2.9461538461538459</c:v>
                </c:pt>
                <c:pt idx="36">
                  <c:v>3.1615384615384623</c:v>
                </c:pt>
                <c:pt idx="37">
                  <c:v>1.9384615384615387</c:v>
                </c:pt>
                <c:pt idx="38">
                  <c:v>2.7636363636363637</c:v>
                </c:pt>
                <c:pt idx="39">
                  <c:v>3.1090909090909089</c:v>
                </c:pt>
                <c:pt idx="40">
                  <c:v>2.8307692307692309</c:v>
                </c:pt>
                <c:pt idx="41">
                  <c:v>4.0999999999999996</c:v>
                </c:pt>
                <c:pt idx="42">
                  <c:v>3.2307692307692308</c:v>
                </c:pt>
                <c:pt idx="43">
                  <c:v>4.866666666666668</c:v>
                </c:pt>
                <c:pt idx="44">
                  <c:v>2.6750000000000007</c:v>
                </c:pt>
                <c:pt idx="45">
                  <c:v>3.2846153846153849</c:v>
                </c:pt>
                <c:pt idx="46">
                  <c:v>3.4692307692307698</c:v>
                </c:pt>
                <c:pt idx="47">
                  <c:v>3.1416666666666671</c:v>
                </c:pt>
                <c:pt idx="48">
                  <c:v>4.2230769230769232</c:v>
                </c:pt>
                <c:pt idx="49">
                  <c:v>2.9333333333333331</c:v>
                </c:pt>
                <c:pt idx="50">
                  <c:v>3.1153846153846154</c:v>
                </c:pt>
                <c:pt idx="51">
                  <c:v>3.2484615384615387</c:v>
                </c:pt>
                <c:pt idx="52">
                  <c:v>2.9692307692307693</c:v>
                </c:pt>
                <c:pt idx="53">
                  <c:v>2.8916666666666671</c:v>
                </c:pt>
                <c:pt idx="54">
                  <c:v>5.815384615384616</c:v>
                </c:pt>
                <c:pt idx="55">
                  <c:v>4.38</c:v>
                </c:pt>
                <c:pt idx="56">
                  <c:v>3.3230769230769237</c:v>
                </c:pt>
                <c:pt idx="57">
                  <c:v>3.0153846153846158</c:v>
                </c:pt>
                <c:pt idx="58">
                  <c:v>2.7416666666666671</c:v>
                </c:pt>
                <c:pt idx="59">
                  <c:v>3.338461538461539</c:v>
                </c:pt>
                <c:pt idx="60">
                  <c:v>3.1000000000000005</c:v>
                </c:pt>
                <c:pt idx="61">
                  <c:v>2.4316666666666666</c:v>
                </c:pt>
                <c:pt idx="62">
                  <c:v>1.9153846153846152</c:v>
                </c:pt>
                <c:pt idx="63">
                  <c:v>1.8153846153846156</c:v>
                </c:pt>
                <c:pt idx="64">
                  <c:v>2.3583333333333338</c:v>
                </c:pt>
                <c:pt idx="65">
                  <c:v>2.1461538461538465</c:v>
                </c:pt>
                <c:pt idx="66">
                  <c:v>5.2964285714285717</c:v>
                </c:pt>
                <c:pt idx="67">
                  <c:v>3.2153846153846151</c:v>
                </c:pt>
                <c:pt idx="68">
                  <c:v>4.7461538461538471</c:v>
                </c:pt>
                <c:pt idx="69">
                  <c:v>4.01</c:v>
                </c:pt>
                <c:pt idx="70">
                  <c:v>3.1707692307692312</c:v>
                </c:pt>
                <c:pt idx="71">
                  <c:v>3.3000000000000003</c:v>
                </c:pt>
                <c:pt idx="72">
                  <c:v>3.714285714285714</c:v>
                </c:pt>
                <c:pt idx="73">
                  <c:v>3.1076923076923069</c:v>
                </c:pt>
                <c:pt idx="74">
                  <c:v>3.2692307692307692</c:v>
                </c:pt>
                <c:pt idx="75">
                  <c:v>5.0571428571428569</c:v>
                </c:pt>
                <c:pt idx="76">
                  <c:v>2.9749999999999996</c:v>
                </c:pt>
                <c:pt idx="77">
                  <c:v>3.8769230769230756</c:v>
                </c:pt>
                <c:pt idx="78">
                  <c:v>4.8411764705882359</c:v>
                </c:pt>
                <c:pt idx="79">
                  <c:v>5.9153846153846157</c:v>
                </c:pt>
                <c:pt idx="80">
                  <c:v>5.5714285714285703</c:v>
                </c:pt>
                <c:pt idx="81">
                  <c:v>4.3384615384615381</c:v>
                </c:pt>
                <c:pt idx="82">
                  <c:v>5.4642857142857144</c:v>
                </c:pt>
                <c:pt idx="83">
                  <c:v>5.7066666666666652</c:v>
                </c:pt>
                <c:pt idx="84">
                  <c:v>4.6846153846153848</c:v>
                </c:pt>
                <c:pt idx="85">
                  <c:v>3.870692307692309</c:v>
                </c:pt>
                <c:pt idx="86">
                  <c:v>3.9687076923076927</c:v>
                </c:pt>
                <c:pt idx="87">
                  <c:v>4.8285714285714283</c:v>
                </c:pt>
                <c:pt idx="88">
                  <c:v>4.6923076923076916</c:v>
                </c:pt>
                <c:pt idx="89">
                  <c:v>4.5928571428571416</c:v>
                </c:pt>
                <c:pt idx="90">
                  <c:v>4.833333333333333</c:v>
                </c:pt>
                <c:pt idx="91">
                  <c:v>5.6333333333333329</c:v>
                </c:pt>
                <c:pt idx="92">
                  <c:v>5.0307692307692298</c:v>
                </c:pt>
                <c:pt idx="93">
                  <c:v>5.2000000000000011</c:v>
                </c:pt>
                <c:pt idx="94">
                  <c:v>5.8000000000000007</c:v>
                </c:pt>
                <c:pt idx="95">
                  <c:v>5.7714285714285722</c:v>
                </c:pt>
                <c:pt idx="96">
                  <c:v>5.8071428571428569</c:v>
                </c:pt>
                <c:pt idx="97">
                  <c:v>4.4615384615384608</c:v>
                </c:pt>
                <c:pt idx="98">
                  <c:v>4.1461538461538456</c:v>
                </c:pt>
                <c:pt idx="99">
                  <c:v>4.8</c:v>
                </c:pt>
                <c:pt idx="100">
                  <c:v>4.1692307692307704</c:v>
                </c:pt>
                <c:pt idx="101">
                  <c:v>4.3538461538461526</c:v>
                </c:pt>
                <c:pt idx="102">
                  <c:v>7.2</c:v>
                </c:pt>
                <c:pt idx="103">
                  <c:v>6.8</c:v>
                </c:pt>
                <c:pt idx="104">
                  <c:v>7</c:v>
                </c:pt>
                <c:pt idx="105">
                  <c:v>4.2000000000000011</c:v>
                </c:pt>
                <c:pt idx="106">
                  <c:v>4.4250000000000007</c:v>
                </c:pt>
                <c:pt idx="107">
                  <c:v>2.1545454545454543</c:v>
                </c:pt>
                <c:pt idx="108">
                  <c:v>2.407142857142857</c:v>
                </c:pt>
                <c:pt idx="109">
                  <c:v>2.6999999999999997</c:v>
                </c:pt>
                <c:pt idx="110">
                  <c:v>3.8275000000000006</c:v>
                </c:pt>
                <c:pt idx="111">
                  <c:v>2.1723076923076921</c:v>
                </c:pt>
                <c:pt idx="112">
                  <c:v>2.569230769230769</c:v>
                </c:pt>
                <c:pt idx="113">
                  <c:v>2.7307692307692308</c:v>
                </c:pt>
                <c:pt idx="114">
                  <c:v>3.292307692307693</c:v>
                </c:pt>
                <c:pt idx="115">
                  <c:v>2.8916666666666671</c:v>
                </c:pt>
                <c:pt idx="116">
                  <c:v>2.7666666666666671</c:v>
                </c:pt>
                <c:pt idx="117">
                  <c:v>3.2285714285714286</c:v>
                </c:pt>
                <c:pt idx="118">
                  <c:v>3.0615384615384613</c:v>
                </c:pt>
                <c:pt idx="119">
                  <c:v>2.1923076923076921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9560544"/>
        <c:axId val="-1949575232"/>
      </c:lineChart>
      <c:dateAx>
        <c:axId val="-19495605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49575232"/>
        <c:crosses val="autoZero"/>
        <c:auto val="1"/>
        <c:lblOffset val="100"/>
        <c:baseTimeUnit val="months"/>
      </c:dateAx>
      <c:valAx>
        <c:axId val="-19495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9495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33255938259906"/>
          <c:y val="0.1997223940172286"/>
          <c:w val="0.52139176510116225"/>
          <c:h val="8.711916918318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2016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9178117806108219"/>
          <c:w val="0.93426042983564883"/>
          <c:h val="0.54452145849184463"/>
        </c:manualLayout>
      </c:layout>
      <c:lineChart>
        <c:grouping val="standard"/>
        <c:varyColors val="0"/>
        <c:ser>
          <c:idx val="0"/>
          <c:order val="0"/>
          <c:tx>
            <c:strRef>
              <c:f>'2016'!$B$9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'2016'!$C$9:$N$9</c:f>
              <c:numCache>
                <c:formatCode>0.00</c:formatCode>
                <c:ptCount val="12"/>
                <c:pt idx="0">
                  <c:v>2.7461538461538462</c:v>
                </c:pt>
                <c:pt idx="1">
                  <c:v>2.6461538461538461</c:v>
                </c:pt>
                <c:pt idx="2">
                  <c:v>2.8538461538461539</c:v>
                </c:pt>
                <c:pt idx="3">
                  <c:v>3.1142857142857139</c:v>
                </c:pt>
                <c:pt idx="4">
                  <c:v>3.0923076923076924</c:v>
                </c:pt>
                <c:pt idx="5">
                  <c:v>3.1428571428571423</c:v>
                </c:pt>
                <c:pt idx="6">
                  <c:v>3.7916666666666665</c:v>
                </c:pt>
                <c:pt idx="7">
                  <c:v>4.1000000000000005</c:v>
                </c:pt>
                <c:pt idx="8">
                  <c:v>3.7692307692307692</c:v>
                </c:pt>
                <c:pt idx="9">
                  <c:v>3.9714285714285706</c:v>
                </c:pt>
                <c:pt idx="10">
                  <c:v>4.1846153846153848</c:v>
                </c:pt>
                <c:pt idx="11">
                  <c:v>4.0428571428571436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0465351542741694E-3"/>
                  <c:y val="-5.47130558706466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'2016'!$C$10:$N$10</c:f>
              <c:numCache>
                <c:formatCode>0.00</c:formatCode>
                <c:ptCount val="12"/>
                <c:pt idx="0">
                  <c:v>4.4000000000000004</c:v>
                </c:pt>
                <c:pt idx="1">
                  <c:v>3.6817692307692313</c:v>
                </c:pt>
                <c:pt idx="2">
                  <c:v>3.7533230769230772</c:v>
                </c:pt>
                <c:pt idx="3">
                  <c:v>4.5714285714285703</c:v>
                </c:pt>
                <c:pt idx="4">
                  <c:v>4.430769230769231</c:v>
                </c:pt>
                <c:pt idx="5">
                  <c:v>4.3357142857142854</c:v>
                </c:pt>
                <c:pt idx="6">
                  <c:v>4.541666666666667</c:v>
                </c:pt>
                <c:pt idx="7">
                  <c:v>5.3230769230769237</c:v>
                </c:pt>
                <c:pt idx="8">
                  <c:v>4.7692307692307692</c:v>
                </c:pt>
                <c:pt idx="9">
                  <c:v>4.9214285714285726</c:v>
                </c:pt>
                <c:pt idx="10">
                  <c:v>5.4846153846153847</c:v>
                </c:pt>
                <c:pt idx="11">
                  <c:v>5.4357142857142851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55250400"/>
        <c:axId val="-1955232448"/>
      </c:lineChart>
      <c:catAx>
        <c:axId val="-195525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32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5232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55250400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6384323640961"/>
          <c:y val="0.14641777254478702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2016</a:t>
            </a:r>
          </a:p>
        </c:rich>
      </c:tx>
      <c:layout>
        <c:manualLayout>
          <c:xMode val="edge"/>
          <c:yMode val="edge"/>
          <c:x val="0.20924085859130623"/>
          <c:y val="2.3756596214946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'2016'!$B$39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15760298888E-3"/>
                  <c:y val="3.6929769465187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10022850145361E-2"/>
                  <c:y val="5.8738223362719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884762766277576E-16"/>
                  <c:y val="3.9976489131374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'2016'!$C$39:$N$39</c:f>
              <c:numCache>
                <c:formatCode>0.00</c:formatCode>
                <c:ptCount val="12"/>
                <c:pt idx="0">
                  <c:v>2.9615384615384617</c:v>
                </c:pt>
                <c:pt idx="1">
                  <c:v>2.8153846153846152</c:v>
                </c:pt>
                <c:pt idx="2">
                  <c:v>3.092307692307692</c:v>
                </c:pt>
                <c:pt idx="3">
                  <c:v>3.3857142857142866</c:v>
                </c:pt>
                <c:pt idx="4">
                  <c:v>3.3846153846153841</c:v>
                </c:pt>
                <c:pt idx="5">
                  <c:v>3.4257142857142853</c:v>
                </c:pt>
                <c:pt idx="6">
                  <c:v>4.0583333333333336</c:v>
                </c:pt>
                <c:pt idx="7">
                  <c:v>4.3583333333333334</c:v>
                </c:pt>
                <c:pt idx="8">
                  <c:v>4.1923076923076925</c:v>
                </c:pt>
                <c:pt idx="9">
                  <c:v>4.2428571428571429</c:v>
                </c:pt>
                <c:pt idx="10">
                  <c:v>4.4307692307692301</c:v>
                </c:pt>
                <c:pt idx="11">
                  <c:v>4.3285714285714283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'2016'!$B$40</c:f>
              <c:strCache>
                <c:ptCount val="1"/>
                <c:pt idx="0">
                  <c:v>VERDE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482050270319798E-2"/>
                  <c:y val="5.087916798538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980611703980749E-2"/>
                  <c:y val="-6.5065527675348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769447280896759E-3"/>
                  <c:y val="-5.744630805695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068112983287814E-3"/>
                  <c:y val="-6.5589694773373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1033409500484727E-3"/>
                  <c:y val="3.9982896364447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'2016'!$C$40:$N$40</c:f>
              <c:numCache>
                <c:formatCode>0.00</c:formatCode>
                <c:ptCount val="12"/>
                <c:pt idx="0">
                  <c:v>4.6846153846153848</c:v>
                </c:pt>
                <c:pt idx="1">
                  <c:v>3.870692307692309</c:v>
                </c:pt>
                <c:pt idx="2">
                  <c:v>3.9687076923076927</c:v>
                </c:pt>
                <c:pt idx="3">
                  <c:v>4.8285714285714283</c:v>
                </c:pt>
                <c:pt idx="4">
                  <c:v>4.6923076923076916</c:v>
                </c:pt>
                <c:pt idx="5">
                  <c:v>4.5928571428571416</c:v>
                </c:pt>
                <c:pt idx="6">
                  <c:v>4.833333333333333</c:v>
                </c:pt>
                <c:pt idx="7">
                  <c:v>5.6333333333333329</c:v>
                </c:pt>
                <c:pt idx="8">
                  <c:v>5.0307692307692298</c:v>
                </c:pt>
                <c:pt idx="9">
                  <c:v>5.2000000000000011</c:v>
                </c:pt>
                <c:pt idx="10">
                  <c:v>5.8000000000000007</c:v>
                </c:pt>
                <c:pt idx="11">
                  <c:v>5.7714285714285722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50944"/>
        <c:axId val="-1955249856"/>
      </c:lineChart>
      <c:catAx>
        <c:axId val="-195525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49856"/>
        <c:crosses val="autoZero"/>
        <c:auto val="1"/>
        <c:lblAlgn val="ctr"/>
        <c:lblOffset val="100"/>
        <c:noMultiLvlLbl val="0"/>
      </c:catAx>
      <c:valAx>
        <c:axId val="-1955249856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95525094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2069176284473"/>
          <c:y val="8.6842105263157901E-2"/>
          <c:w val="0.41095919174486745"/>
          <c:h val="0.11842105263157894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2017
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9178117806108219"/>
          <c:w val="0.93426042983564883"/>
          <c:h val="0.54452145849184463"/>
        </c:manualLayout>
      </c:layout>
      <c:lineChart>
        <c:grouping val="standard"/>
        <c:varyColors val="0"/>
        <c:ser>
          <c:idx val="0"/>
          <c:order val="0"/>
          <c:tx>
            <c:strRef>
              <c:f>'2017'!$B$9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'2017'!$C$9:$N$9</c:f>
              <c:numCache>
                <c:formatCode>0.00</c:formatCode>
                <c:ptCount val="12"/>
                <c:pt idx="0">
                  <c:v>3.9642857142857149</c:v>
                </c:pt>
                <c:pt idx="1">
                  <c:v>3.4923076923076914</c:v>
                </c:pt>
                <c:pt idx="2">
                  <c:v>3.4330769230769231</c:v>
                </c:pt>
                <c:pt idx="3">
                  <c:v>3.3818181818181823</c:v>
                </c:pt>
                <c:pt idx="4">
                  <c:v>2.8</c:v>
                </c:pt>
                <c:pt idx="5">
                  <c:v>3</c:v>
                </c:pt>
                <c:pt idx="6">
                  <c:v>4.0181818181818185</c:v>
                </c:pt>
                <c:pt idx="7">
                  <c:v>4</c:v>
                </c:pt>
                <c:pt idx="8">
                  <c:v>4.5</c:v>
                </c:pt>
                <c:pt idx="9">
                  <c:v>2</c:v>
                </c:pt>
                <c:pt idx="10">
                  <c:v>3.3083333333333336</c:v>
                </c:pt>
                <c:pt idx="11">
                  <c:v>1.2727272727272727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'2017'!$B$10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0465351542741694E-3"/>
                  <c:y val="-5.47130558706466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'2017'!$C$10:$N$10</c:f>
              <c:numCache>
                <c:formatCode>0.00</c:formatCode>
                <c:ptCount val="12"/>
                <c:pt idx="0">
                  <c:v>5.5357142857142856</c:v>
                </c:pt>
                <c:pt idx="1">
                  <c:v>4.1076923076923082</c:v>
                </c:pt>
                <c:pt idx="2">
                  <c:v>3.8615384615384625</c:v>
                </c:pt>
                <c:pt idx="3">
                  <c:v>4.5090909090909088</c:v>
                </c:pt>
                <c:pt idx="4">
                  <c:v>3.9461538461538459</c:v>
                </c:pt>
                <c:pt idx="5">
                  <c:v>3.8</c:v>
                </c:pt>
                <c:pt idx="6">
                  <c:v>7.7363636363636354</c:v>
                </c:pt>
                <c:pt idx="7">
                  <c:v>6.5</c:v>
                </c:pt>
                <c:pt idx="8">
                  <c:v>7</c:v>
                </c:pt>
                <c:pt idx="9">
                  <c:v>2.5</c:v>
                </c:pt>
                <c:pt idx="10">
                  <c:v>4.0583333333333336</c:v>
                </c:pt>
                <c:pt idx="11">
                  <c:v>1.9545454545454546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55248768"/>
        <c:axId val="-1955247136"/>
      </c:lineChart>
      <c:catAx>
        <c:axId val="-19552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52471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5247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55248768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6384323640961"/>
          <c:y val="0.14330250774727923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2016</a:t>
            </a:r>
          </a:p>
        </c:rich>
      </c:tx>
      <c:layout>
        <c:manualLayout>
          <c:xMode val="edge"/>
          <c:yMode val="edge"/>
          <c:x val="0.20924085859130623"/>
          <c:y val="2.3756596214946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'2017'!$B$39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15760298888E-3"/>
                  <c:y val="3.6929769465187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310022850145361E-2"/>
                  <c:y val="5.8738223362719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884762766277576E-16"/>
                  <c:y val="3.9976489131374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'2017'!$C$39:$N$39</c:f>
              <c:numCache>
                <c:formatCode>0.00</c:formatCode>
                <c:ptCount val="12"/>
                <c:pt idx="0">
                  <c:v>4.2285714285714286</c:v>
                </c:pt>
                <c:pt idx="1">
                  <c:v>3.7230769230769232</c:v>
                </c:pt>
                <c:pt idx="2">
                  <c:v>3.6692307692307695</c:v>
                </c:pt>
                <c:pt idx="3">
                  <c:v>3.5818181818181816</c:v>
                </c:pt>
                <c:pt idx="4">
                  <c:v>3</c:v>
                </c:pt>
                <c:pt idx="5">
                  <c:v>3.2923076923076926</c:v>
                </c:pt>
                <c:pt idx="6">
                  <c:v>4.2249999999999996</c:v>
                </c:pt>
                <c:pt idx="7">
                  <c:v>4.3</c:v>
                </c:pt>
                <c:pt idx="8">
                  <c:v>4.5</c:v>
                </c:pt>
                <c:pt idx="9">
                  <c:v>3.2307692307692313</c:v>
                </c:pt>
                <c:pt idx="10">
                  <c:v>3.4250000000000003</c:v>
                </c:pt>
                <c:pt idx="11">
                  <c:v>1.4727272727272724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'2017'!$B$40</c:f>
              <c:strCache>
                <c:ptCount val="1"/>
                <c:pt idx="0">
                  <c:v>VERDE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482050270319798E-2"/>
                  <c:y val="5.087916798538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980611703980749E-2"/>
                  <c:y val="-6.5065527675348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769447280896759E-3"/>
                  <c:y val="-5.744630805695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068112983287814E-3"/>
                  <c:y val="-6.5589694773373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1033409500484727E-3"/>
                  <c:y val="3.9982896364447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'2017'!$C$40:$N$40</c:f>
              <c:numCache>
                <c:formatCode>0.00</c:formatCode>
                <c:ptCount val="12"/>
                <c:pt idx="0">
                  <c:v>5.8071428571428569</c:v>
                </c:pt>
                <c:pt idx="1">
                  <c:v>4.4615384615384608</c:v>
                </c:pt>
                <c:pt idx="2">
                  <c:v>4.1461538461538456</c:v>
                </c:pt>
                <c:pt idx="3">
                  <c:v>4.8</c:v>
                </c:pt>
                <c:pt idx="4">
                  <c:v>4.1692307692307704</c:v>
                </c:pt>
                <c:pt idx="5">
                  <c:v>4.3538461538461526</c:v>
                </c:pt>
                <c:pt idx="6">
                  <c:v>7.2</c:v>
                </c:pt>
                <c:pt idx="7">
                  <c:v>6.8</c:v>
                </c:pt>
                <c:pt idx="8">
                  <c:v>7</c:v>
                </c:pt>
                <c:pt idx="9">
                  <c:v>4.2000000000000011</c:v>
                </c:pt>
                <c:pt idx="10">
                  <c:v>4.4250000000000007</c:v>
                </c:pt>
                <c:pt idx="11">
                  <c:v>2.1545454545454543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31360"/>
        <c:axId val="-1955248224"/>
      </c:lineChart>
      <c:catAx>
        <c:axId val="-19552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48224"/>
        <c:crosses val="autoZero"/>
        <c:auto val="1"/>
        <c:lblAlgn val="ctr"/>
        <c:lblOffset val="100"/>
        <c:noMultiLvlLbl val="0"/>
      </c:catAx>
      <c:valAx>
        <c:axId val="-1955248224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95523136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9452069176284473"/>
          <c:y val="8.6842105263157901E-2"/>
          <c:w val="0.41095919174486745"/>
          <c:h val="0.11842105263157894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6351706036747"/>
          <c:y val="0.14838133832619518"/>
          <c:w val="0.83086321640135563"/>
          <c:h val="0.72439234997905244"/>
        </c:manualLayout>
      </c:layout>
      <c:lineChart>
        <c:grouping val="standard"/>
        <c:varyColors val="0"/>
        <c:ser>
          <c:idx val="0"/>
          <c:order val="0"/>
          <c:tx>
            <c:strRef>
              <c:f>ENE!$B$9</c:f>
              <c:strCache>
                <c:ptCount val="1"/>
                <c:pt idx="0">
                  <c:v>BLANCO</c:v>
                </c:pt>
              </c:strCache>
            </c:strRef>
          </c:tx>
          <c:cat>
            <c:strRef>
              <c:f>ENE!$C$7:$P$8</c:f>
              <c:strCach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strCache>
            </c:strRef>
          </c:cat>
          <c:val>
            <c:numRef>
              <c:f>ENE!$C$9:$P$9</c:f>
              <c:numCache>
                <c:formatCode>0.00</c:formatCode>
                <c:ptCount val="14"/>
                <c:pt idx="0">
                  <c:v>1.5</c:v>
                </c:pt>
                <c:pt idx="1">
                  <c:v>1.5</c:v>
                </c:pt>
                <c:pt idx="2">
                  <c:v>1.25</c:v>
                </c:pt>
                <c:pt idx="3">
                  <c:v>2</c:v>
                </c:pt>
                <c:pt idx="4">
                  <c:v>2</c:v>
                </c:pt>
                <c:pt idx="5">
                  <c:v>1.75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ENE!$B$10</c:f>
              <c:strCache>
                <c:ptCount val="1"/>
                <c:pt idx="0">
                  <c:v>VERDE</c:v>
                </c:pt>
              </c:strCache>
            </c:strRef>
          </c:tx>
          <c:cat>
            <c:strRef>
              <c:f>ENE!$C$7:$P$8</c:f>
              <c:strCach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29</c:v>
                </c:pt>
                <c:pt idx="13">
                  <c:v>31</c:v>
                </c:pt>
              </c:strCache>
            </c:strRef>
          </c:cat>
          <c:val>
            <c:numRef>
              <c:f>ENE!$C$10:$P$10</c:f>
              <c:numCache>
                <c:formatCode>0.00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2.5</c:v>
                </c:pt>
                <c:pt idx="3">
                  <c:v>4</c:v>
                </c:pt>
                <c:pt idx="4">
                  <c:v>4</c:v>
                </c:pt>
                <c:pt idx="5">
                  <c:v>3.5</c:v>
                </c:pt>
                <c:pt idx="6">
                  <c:v>1.2</c:v>
                </c:pt>
                <c:pt idx="7">
                  <c:v>1</c:v>
                </c:pt>
                <c:pt idx="8">
                  <c:v>1.3</c:v>
                </c:pt>
                <c:pt idx="9">
                  <c:v>1.5</c:v>
                </c:pt>
                <c:pt idx="10">
                  <c:v>1.2</c:v>
                </c:pt>
                <c:pt idx="11">
                  <c:v>1.2</c:v>
                </c:pt>
                <c:pt idx="12">
                  <c:v>2</c:v>
                </c:pt>
                <c:pt idx="13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260192"/>
        <c:axId val="-1955235712"/>
      </c:lineChart>
      <c:catAx>
        <c:axId val="-195526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35712"/>
        <c:crosses val="autoZero"/>
        <c:auto val="1"/>
        <c:lblAlgn val="ctr"/>
        <c:lblOffset val="100"/>
        <c:noMultiLvlLbl val="0"/>
      </c:catAx>
      <c:valAx>
        <c:axId val="-1955235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5260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079887827709747"/>
          <c:y val="7.4918566775244305E-2"/>
          <c:w val="0.35931598854325714"/>
          <c:h val="0.10423452768729641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38100</xdr:rowOff>
    </xdr:from>
    <xdr:to>
      <xdr:col>11</xdr:col>
      <xdr:colOff>581025</xdr:colOff>
      <xdr:row>30</xdr:row>
      <xdr:rowOff>19050</xdr:rowOff>
    </xdr:to>
    <xdr:graphicFrame macro="">
      <xdr:nvGraphicFramePr>
        <xdr:cNvPr id="11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40</xdr:row>
      <xdr:rowOff>142875</xdr:rowOff>
    </xdr:from>
    <xdr:to>
      <xdr:col>12</xdr:col>
      <xdr:colOff>209550</xdr:colOff>
      <xdr:row>63</xdr:row>
      <xdr:rowOff>38100</xdr:rowOff>
    </xdr:to>
    <xdr:graphicFrame macro="">
      <xdr:nvGraphicFramePr>
        <xdr:cNvPr id="113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0.20708</cdr:x>
      <cdr:y>0.00712</cdr:y>
    </cdr:from>
    <cdr:to>
      <cdr:x>0.75234</cdr:x>
      <cdr:y>0.09725</cdr:y>
    </cdr:to>
    <cdr:sp macro="" textlink="">
      <cdr:nvSpPr>
        <cdr:cNvPr id="5865473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5474" y="23872"/>
          <a:ext cx="4991101" cy="302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Calibri"/>
            </a:rPr>
            <a:t>VIRÚ:PRECIOS  DE ESPARRAGO EN PLANTA FEBRERO 2018-S/. kg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endParaRPr lang="es-PE" sz="1100" b="0" i="0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11</xdr:row>
      <xdr:rowOff>57150</xdr:rowOff>
    </xdr:from>
    <xdr:to>
      <xdr:col>16</xdr:col>
      <xdr:colOff>352424</xdr:colOff>
      <xdr:row>28</xdr:row>
      <xdr:rowOff>104775</xdr:rowOff>
    </xdr:to>
    <xdr:graphicFrame macro="">
      <xdr:nvGraphicFramePr>
        <xdr:cNvPr id="6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42</xdr:row>
      <xdr:rowOff>85725</xdr:rowOff>
    </xdr:from>
    <xdr:to>
      <xdr:col>16</xdr:col>
      <xdr:colOff>371475</xdr:colOff>
      <xdr:row>60</xdr:row>
      <xdr:rowOff>66675</xdr:rowOff>
    </xdr:to>
    <xdr:graphicFrame macro="">
      <xdr:nvGraphicFramePr>
        <xdr:cNvPr id="62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0.15233</cdr:x>
      <cdr:y>0.02362</cdr:y>
    </cdr:from>
    <cdr:to>
      <cdr:x>0.89551</cdr:x>
      <cdr:y>0.1353</cdr:y>
    </cdr:to>
    <cdr:sp macro="" textlink="">
      <cdr:nvSpPr>
        <cdr:cNvPr id="1145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334" y="62800"/>
          <a:ext cx="3812614" cy="289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    MARZO 2018  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0.06142</cdr:x>
      <cdr:y>0.0517</cdr:y>
    </cdr:from>
    <cdr:to>
      <cdr:x>0.88121</cdr:x>
      <cdr:y>0.15084</cdr:y>
    </cdr:to>
    <cdr:sp macro="" textlink="">
      <cdr:nvSpPr>
        <cdr:cNvPr id="586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943" y="153360"/>
          <a:ext cx="5216085" cy="288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PRECIO PROMEDIO DEL ESPARRAGO EN PLANTA   VALLE VIRU (S/./kg) MARZO 2018  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133350</xdr:rowOff>
    </xdr:from>
    <xdr:to>
      <xdr:col>16</xdr:col>
      <xdr:colOff>657225</xdr:colOff>
      <xdr:row>28</xdr:row>
      <xdr:rowOff>123825</xdr:rowOff>
    </xdr:to>
    <xdr:graphicFrame macro="">
      <xdr:nvGraphicFramePr>
        <xdr:cNvPr id="732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1019175</xdr:colOff>
      <xdr:row>43</xdr:row>
      <xdr:rowOff>9525</xdr:rowOff>
    </xdr:from>
    <xdr:to>
      <xdr:col>16</xdr:col>
      <xdr:colOff>657225</xdr:colOff>
      <xdr:row>62</xdr:row>
      <xdr:rowOff>28575</xdr:rowOff>
    </xdr:to>
    <xdr:graphicFrame macro="">
      <xdr:nvGraphicFramePr>
        <xdr:cNvPr id="732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485775</xdr:colOff>
      <xdr:row>43</xdr:row>
      <xdr:rowOff>133351</xdr:rowOff>
    </xdr:from>
    <xdr:to>
      <xdr:col>15</xdr:col>
      <xdr:colOff>476250</xdr:colOff>
      <xdr:row>45</xdr:row>
      <xdr:rowOff>114300</xdr:rowOff>
    </xdr:to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2171700" y="7210426"/>
          <a:ext cx="5438775" cy="314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b="1"/>
            <a:t>Virú</a:t>
          </a:r>
          <a:r>
            <a:rPr lang="es-PE" sz="1100"/>
            <a:t>: </a:t>
          </a:r>
          <a:r>
            <a:rPr lang="es-PE" sz="1100" b="1"/>
            <a:t>Precio de Espárrago en Planta según Tipo</a:t>
          </a:r>
          <a:r>
            <a:rPr lang="es-PE" sz="1100" b="1" baseline="0"/>
            <a:t> - Abril 2018 (S/./kg)</a:t>
          </a:r>
        </a:p>
        <a:p>
          <a:endParaRPr lang="es-PE" sz="1100"/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0.07502</cdr:x>
      <cdr:y>0.04065</cdr:y>
    </cdr:from>
    <cdr:to>
      <cdr:x>0.94558</cdr:x>
      <cdr:y>0.13406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3850" y="109538"/>
          <a:ext cx="40005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1149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0.099</cdr:x>
      <cdr:y>0.02725</cdr:y>
    </cdr:from>
    <cdr:to>
      <cdr:x>0.09925</cdr:x>
      <cdr:y>0.03134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52463" y="119063"/>
          <a:ext cx="5872162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Virú: Precio de Espárrago en Chacra según Tipo - Abril 2017 (S/./kg)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46</xdr:row>
      <xdr:rowOff>114300</xdr:rowOff>
    </xdr:from>
    <xdr:to>
      <xdr:col>14</xdr:col>
      <xdr:colOff>342900</xdr:colOff>
      <xdr:row>64</xdr:row>
      <xdr:rowOff>95250</xdr:rowOff>
    </xdr:to>
    <xdr:graphicFrame macro="">
      <xdr:nvGraphicFramePr>
        <xdr:cNvPr id="82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11</xdr:row>
      <xdr:rowOff>152400</xdr:rowOff>
    </xdr:from>
    <xdr:to>
      <xdr:col>13</xdr:col>
      <xdr:colOff>390525</xdr:colOff>
      <xdr:row>29</xdr:row>
      <xdr:rowOff>142875</xdr:rowOff>
    </xdr:to>
    <xdr:graphicFrame macro="">
      <xdr:nvGraphicFramePr>
        <xdr:cNvPr id="829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0.07732</cdr:x>
      <cdr:y>0.03311</cdr:y>
    </cdr:from>
    <cdr:to>
      <cdr:x>0.07732</cdr:x>
      <cdr:y>0.03311</cdr:y>
    </cdr:to>
    <cdr:sp macro="" textlink="">
      <cdr:nvSpPr>
        <cdr:cNvPr id="1150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07" y="1526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PLANTA               VALLE VIRU (S/./kg)</a:t>
          </a:r>
        </a:p>
        <a:p xmlns:a="http://schemas.openxmlformats.org/drawingml/2006/main"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11</xdr:row>
      <xdr:rowOff>47625</xdr:rowOff>
    </xdr:from>
    <xdr:to>
      <xdr:col>16</xdr:col>
      <xdr:colOff>285750</xdr:colOff>
      <xdr:row>28</xdr:row>
      <xdr:rowOff>47625</xdr:rowOff>
    </xdr:to>
    <xdr:graphicFrame macro="">
      <xdr:nvGraphicFramePr>
        <xdr:cNvPr id="932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43</xdr:row>
      <xdr:rowOff>57150</xdr:rowOff>
    </xdr:from>
    <xdr:to>
      <xdr:col>15</xdr:col>
      <xdr:colOff>409575</xdr:colOff>
      <xdr:row>60</xdr:row>
      <xdr:rowOff>47625</xdr:rowOff>
    </xdr:to>
    <xdr:graphicFrame macro="">
      <xdr:nvGraphicFramePr>
        <xdr:cNvPr id="93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11</xdr:row>
      <xdr:rowOff>142875</xdr:rowOff>
    </xdr:from>
    <xdr:to>
      <xdr:col>14</xdr:col>
      <xdr:colOff>771525</xdr:colOff>
      <xdr:row>27</xdr:row>
      <xdr:rowOff>114300</xdr:rowOff>
    </xdr:to>
    <xdr:graphicFrame macro="">
      <xdr:nvGraphicFramePr>
        <xdr:cNvPr id="103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42</xdr:row>
      <xdr:rowOff>0</xdr:rowOff>
    </xdr:from>
    <xdr:to>
      <xdr:col>14</xdr:col>
      <xdr:colOff>438150</xdr:colOff>
      <xdr:row>58</xdr:row>
      <xdr:rowOff>142875</xdr:rowOff>
    </xdr:to>
    <xdr:graphicFrame macro="">
      <xdr:nvGraphicFramePr>
        <xdr:cNvPr id="103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38100</xdr:rowOff>
    </xdr:from>
    <xdr:to>
      <xdr:col>11</xdr:col>
      <xdr:colOff>581025</xdr:colOff>
      <xdr:row>30</xdr:row>
      <xdr:rowOff>19050</xdr:rowOff>
    </xdr:to>
    <xdr:graphicFrame macro="">
      <xdr:nvGraphicFramePr>
        <xdr:cNvPr id="21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40</xdr:row>
      <xdr:rowOff>142875</xdr:rowOff>
    </xdr:from>
    <xdr:to>
      <xdr:col>12</xdr:col>
      <xdr:colOff>209550</xdr:colOff>
      <xdr:row>63</xdr:row>
      <xdr:rowOff>38100</xdr:rowOff>
    </xdr:to>
    <xdr:graphicFrame macro="">
      <xdr:nvGraphicFramePr>
        <xdr:cNvPr id="215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12</xdr:row>
      <xdr:rowOff>9525</xdr:rowOff>
    </xdr:from>
    <xdr:to>
      <xdr:col>18</xdr:col>
      <xdr:colOff>38100</xdr:colOff>
      <xdr:row>28</xdr:row>
      <xdr:rowOff>152400</xdr:rowOff>
    </xdr:to>
    <xdr:graphicFrame macro="">
      <xdr:nvGraphicFramePr>
        <xdr:cNvPr id="113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45</xdr:row>
      <xdr:rowOff>114300</xdr:rowOff>
    </xdr:from>
    <xdr:to>
      <xdr:col>17</xdr:col>
      <xdr:colOff>600075</xdr:colOff>
      <xdr:row>62</xdr:row>
      <xdr:rowOff>104775</xdr:rowOff>
    </xdr:to>
    <xdr:graphicFrame macro="">
      <xdr:nvGraphicFramePr>
        <xdr:cNvPr id="113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11</xdr:row>
      <xdr:rowOff>19050</xdr:rowOff>
    </xdr:from>
    <xdr:to>
      <xdr:col>16</xdr:col>
      <xdr:colOff>123825</xdr:colOff>
      <xdr:row>28</xdr:row>
      <xdr:rowOff>66675</xdr:rowOff>
    </xdr:to>
    <xdr:graphicFrame macro="">
      <xdr:nvGraphicFramePr>
        <xdr:cNvPr id="123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43</xdr:row>
      <xdr:rowOff>19050</xdr:rowOff>
    </xdr:from>
    <xdr:to>
      <xdr:col>14</xdr:col>
      <xdr:colOff>361950</xdr:colOff>
      <xdr:row>60</xdr:row>
      <xdr:rowOff>133350</xdr:rowOff>
    </xdr:to>
    <xdr:graphicFrame macro="">
      <xdr:nvGraphicFramePr>
        <xdr:cNvPr id="12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41</xdr:row>
      <xdr:rowOff>38100</xdr:rowOff>
    </xdr:from>
    <xdr:to>
      <xdr:col>18</xdr:col>
      <xdr:colOff>514350</xdr:colOff>
      <xdr:row>57</xdr:row>
      <xdr:rowOff>152400</xdr:rowOff>
    </xdr:to>
    <xdr:graphicFrame macro="">
      <xdr:nvGraphicFramePr>
        <xdr:cNvPr id="134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12</xdr:row>
      <xdr:rowOff>9525</xdr:rowOff>
    </xdr:from>
    <xdr:to>
      <xdr:col>18</xdr:col>
      <xdr:colOff>333375</xdr:colOff>
      <xdr:row>28</xdr:row>
      <xdr:rowOff>123825</xdr:rowOff>
    </xdr:to>
    <xdr:graphicFrame macro="">
      <xdr:nvGraphicFramePr>
        <xdr:cNvPr id="134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13</xdr:row>
      <xdr:rowOff>66675</xdr:rowOff>
    </xdr:from>
    <xdr:to>
      <xdr:col>16</xdr:col>
      <xdr:colOff>800100</xdr:colOff>
      <xdr:row>31</xdr:row>
      <xdr:rowOff>123825</xdr:rowOff>
    </xdr:to>
    <xdr:graphicFrame macro="">
      <xdr:nvGraphicFramePr>
        <xdr:cNvPr id="14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44</xdr:row>
      <xdr:rowOff>66675</xdr:rowOff>
    </xdr:from>
    <xdr:to>
      <xdr:col>16</xdr:col>
      <xdr:colOff>800100</xdr:colOff>
      <xdr:row>60</xdr:row>
      <xdr:rowOff>133350</xdr:rowOff>
    </xdr:to>
    <xdr:graphicFrame macro="">
      <xdr:nvGraphicFramePr>
        <xdr:cNvPr id="144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11</xdr:row>
      <xdr:rowOff>9525</xdr:rowOff>
    </xdr:from>
    <xdr:to>
      <xdr:col>17</xdr:col>
      <xdr:colOff>104775</xdr:colOff>
      <xdr:row>27</xdr:row>
      <xdr:rowOff>142875</xdr:rowOff>
    </xdr:to>
    <xdr:graphicFrame macro="">
      <xdr:nvGraphicFramePr>
        <xdr:cNvPr id="155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42</xdr:row>
      <xdr:rowOff>28575</xdr:rowOff>
    </xdr:from>
    <xdr:to>
      <xdr:col>16</xdr:col>
      <xdr:colOff>352425</xdr:colOff>
      <xdr:row>58</xdr:row>
      <xdr:rowOff>142875</xdr:rowOff>
    </xdr:to>
    <xdr:graphicFrame macro="">
      <xdr:nvGraphicFramePr>
        <xdr:cNvPr id="155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371475</xdr:colOff>
      <xdr:row>11</xdr:row>
      <xdr:rowOff>9525</xdr:rowOff>
    </xdr:from>
    <xdr:to>
      <xdr:col>18</xdr:col>
      <xdr:colOff>0</xdr:colOff>
      <xdr:row>27</xdr:row>
      <xdr:rowOff>142875</xdr:rowOff>
    </xdr:to>
    <xdr:graphicFrame macro="">
      <xdr:nvGraphicFramePr>
        <xdr:cNvPr id="155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41</xdr:row>
      <xdr:rowOff>85725</xdr:rowOff>
    </xdr:from>
    <xdr:to>
      <xdr:col>18</xdr:col>
      <xdr:colOff>57150</xdr:colOff>
      <xdr:row>58</xdr:row>
      <xdr:rowOff>38100</xdr:rowOff>
    </xdr:to>
    <xdr:graphicFrame macro="">
      <xdr:nvGraphicFramePr>
        <xdr:cNvPr id="155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38100</xdr:rowOff>
    </xdr:from>
    <xdr:to>
      <xdr:col>11</xdr:col>
      <xdr:colOff>581025</xdr:colOff>
      <xdr:row>30</xdr:row>
      <xdr:rowOff>19050</xdr:rowOff>
    </xdr:to>
    <xdr:graphicFrame macro="">
      <xdr:nvGraphicFramePr>
        <xdr:cNvPr id="16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41</xdr:row>
      <xdr:rowOff>123825</xdr:rowOff>
    </xdr:from>
    <xdr:to>
      <xdr:col>10</xdr:col>
      <xdr:colOff>590550</xdr:colOff>
      <xdr:row>64</xdr:row>
      <xdr:rowOff>19050</xdr:rowOff>
    </xdr:to>
    <xdr:graphicFrame macro="">
      <xdr:nvGraphicFramePr>
        <xdr:cNvPr id="1649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133350</xdr:rowOff>
    </xdr:from>
    <xdr:to>
      <xdr:col>14</xdr:col>
      <xdr:colOff>123825</xdr:colOff>
      <xdr:row>26</xdr:row>
      <xdr:rowOff>142875</xdr:rowOff>
    </xdr:to>
    <xdr:graphicFrame macro="">
      <xdr:nvGraphicFramePr>
        <xdr:cNvPr id="175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714375</xdr:colOff>
      <xdr:row>29</xdr:row>
      <xdr:rowOff>19050</xdr:rowOff>
    </xdr:from>
    <xdr:to>
      <xdr:col>14</xdr:col>
      <xdr:colOff>114300</xdr:colOff>
      <xdr:row>50</xdr:row>
      <xdr:rowOff>47625</xdr:rowOff>
    </xdr:to>
    <xdr:graphicFrame macro="">
      <xdr:nvGraphicFramePr>
        <xdr:cNvPr id="1751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19</xdr:row>
      <xdr:rowOff>66675</xdr:rowOff>
    </xdr:from>
    <xdr:to>
      <xdr:col>8</xdr:col>
      <xdr:colOff>220579</xdr:colOff>
      <xdr:row>40</xdr:row>
      <xdr:rowOff>152400</xdr:rowOff>
    </xdr:to>
    <xdr:graphicFrame macro="">
      <xdr:nvGraphicFramePr>
        <xdr:cNvPr id="1864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464720</xdr:colOff>
      <xdr:row>19</xdr:row>
      <xdr:rowOff>88733</xdr:rowOff>
    </xdr:from>
    <xdr:to>
      <xdr:col>15</xdr:col>
      <xdr:colOff>701842</xdr:colOff>
      <xdr:row>41</xdr:row>
      <xdr:rowOff>42612</xdr:rowOff>
    </xdr:to>
    <xdr:graphicFrame macro="">
      <xdr:nvGraphicFramePr>
        <xdr:cNvPr id="1864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332873</xdr:colOff>
      <xdr:row>47</xdr:row>
      <xdr:rowOff>7017</xdr:rowOff>
    </xdr:from>
    <xdr:to>
      <xdr:col>9</xdr:col>
      <xdr:colOff>20053</xdr:colOff>
      <xdr:row>71</xdr:row>
      <xdr:rowOff>120315</xdr:rowOff>
    </xdr:to>
    <xdr:graphicFrame macro="">
      <xdr:nvGraphicFramePr>
        <xdr:cNvPr id="1864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280738</xdr:colOff>
      <xdr:row>47</xdr:row>
      <xdr:rowOff>42610</xdr:rowOff>
    </xdr:from>
    <xdr:to>
      <xdr:col>17</xdr:col>
      <xdr:colOff>350921</xdr:colOff>
      <xdr:row>71</xdr:row>
      <xdr:rowOff>110288</xdr:rowOff>
    </xdr:to>
    <xdr:graphicFrame macro="">
      <xdr:nvGraphicFramePr>
        <xdr:cNvPr id="1864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38100</xdr:rowOff>
    </xdr:from>
    <xdr:to>
      <xdr:col>11</xdr:col>
      <xdr:colOff>581025</xdr:colOff>
      <xdr:row>30</xdr:row>
      <xdr:rowOff>19050</xdr:rowOff>
    </xdr:to>
    <xdr:graphicFrame macro="">
      <xdr:nvGraphicFramePr>
        <xdr:cNvPr id="31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41</xdr:row>
      <xdr:rowOff>123825</xdr:rowOff>
    </xdr:from>
    <xdr:to>
      <xdr:col>10</xdr:col>
      <xdr:colOff>590550</xdr:colOff>
      <xdr:row>64</xdr:row>
      <xdr:rowOff>19050</xdr:rowOff>
    </xdr:to>
    <xdr:graphicFrame macro="">
      <xdr:nvGraphicFramePr>
        <xdr:cNvPr id="317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38100</xdr:rowOff>
    </xdr:from>
    <xdr:to>
      <xdr:col>11</xdr:col>
      <xdr:colOff>581025</xdr:colOff>
      <xdr:row>30</xdr:row>
      <xdr:rowOff>19050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361950</xdr:colOff>
      <xdr:row>41</xdr:row>
      <xdr:rowOff>123825</xdr:rowOff>
    </xdr:from>
    <xdr:to>
      <xdr:col>10</xdr:col>
      <xdr:colOff>590550</xdr:colOff>
      <xdr:row>64</xdr:row>
      <xdr:rowOff>19050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368710</xdr:colOff>
      <xdr:row>12</xdr:row>
      <xdr:rowOff>19050</xdr:rowOff>
    </xdr:from>
    <xdr:to>
      <xdr:col>15</xdr:col>
      <xdr:colOff>235564</xdr:colOff>
      <xdr:row>30</xdr:row>
      <xdr:rowOff>28575</xdr:rowOff>
    </xdr:to>
    <xdr:graphicFrame macro="">
      <xdr:nvGraphicFramePr>
        <xdr:cNvPr id="425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447676</xdr:colOff>
      <xdr:row>12</xdr:row>
      <xdr:rowOff>57150</xdr:rowOff>
    </xdr:from>
    <xdr:ext cx="4143622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2526789" y="2085053"/>
          <a:ext cx="4143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PRECIOS DE ESPARRAGO EN CHACRA  EN</a:t>
          </a:r>
          <a:r>
            <a:rPr lang="es-ES" sz="1100" baseline="0"/>
            <a:t> </a:t>
          </a:r>
          <a:r>
            <a:rPr lang="es-ES" sz="1100"/>
            <a:t>EL VALLE VIRU ENERO 2018</a:t>
          </a:r>
        </a:p>
      </xdr:txBody>
    </xdr:sp>
    <xdr:clientData/>
  </xdr:oneCellAnchor>
  <xdr:twoCellAnchor>
    <xdr:from>
      <xdr:col>0</xdr:col>
      <xdr:colOff>102419</xdr:colOff>
      <xdr:row>44</xdr:row>
      <xdr:rowOff>6657</xdr:rowOff>
    </xdr:from>
    <xdr:to>
      <xdr:col>18</xdr:col>
      <xdr:colOff>225323</xdr:colOff>
      <xdr:row>64</xdr:row>
      <xdr:rowOff>71694</xdr:rowOff>
    </xdr:to>
    <xdr:graphicFrame macro="">
      <xdr:nvGraphicFramePr>
        <xdr:cNvPr id="425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0.14094</cdr:x>
      <cdr:y>0.03885</cdr:y>
    </cdr:from>
    <cdr:to>
      <cdr:x>0.34045</cdr:x>
      <cdr:y>0.35227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477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0.21093</cdr:x>
      <cdr:y>0.02066</cdr:y>
    </cdr:from>
    <cdr:to>
      <cdr:x>0.81901</cdr:x>
      <cdr:y>0.09932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44214" y="71110"/>
          <a:ext cx="4451652" cy="27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PRECIOS DE ESPARRAGO  EN PLANTA  VALLE VIRU  ENERO 2018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12</xdr:row>
      <xdr:rowOff>38100</xdr:rowOff>
    </xdr:from>
    <xdr:to>
      <xdr:col>16</xdr:col>
      <xdr:colOff>352424</xdr:colOff>
      <xdr:row>30</xdr:row>
      <xdr:rowOff>142875</xdr:rowOff>
    </xdr:to>
    <xdr:graphicFrame macro="">
      <xdr:nvGraphicFramePr>
        <xdr:cNvPr id="522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41</xdr:row>
      <xdr:rowOff>76200</xdr:rowOff>
    </xdr:from>
    <xdr:to>
      <xdr:col>16</xdr:col>
      <xdr:colOff>409575</xdr:colOff>
      <xdr:row>62</xdr:row>
      <xdr:rowOff>28575</xdr:rowOff>
    </xdr:to>
    <xdr:graphicFrame macro="">
      <xdr:nvGraphicFramePr>
        <xdr:cNvPr id="522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0.24331</cdr:x>
      <cdr:y>0.00625</cdr:y>
    </cdr:from>
    <cdr:to>
      <cdr:x>0.77028</cdr:x>
      <cdr:y>0.10989</cdr:y>
    </cdr:to>
    <cdr:sp macro="" textlink="">
      <cdr:nvSpPr>
        <cdr:cNvPr id="5864449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327" y="18863"/>
          <a:ext cx="4763449" cy="31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Calibri"/>
            </a:rPr>
            <a:t>PRECIOS DE ESPARRAGO EN CHACRA VALLE VIRU  FEBRERO 2018- S/. kg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esktop/PRECIOS_DE_ESPARRAGO_POR_TIPO_2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2011"/>
      <sheetName val="ENE"/>
      <sheetName val="FEB"/>
      <sheetName val="MAR"/>
      <sheetName val="ABR"/>
      <sheetName val="MAY"/>
      <sheetName val="JUN"/>
      <sheetName val="JUL"/>
      <sheetName val="AGO"/>
      <sheetName val="SET"/>
      <sheetName val="OCT"/>
      <sheetName val="NOV"/>
      <sheetName val="ANUAL"/>
      <sheetName val="variación"/>
      <sheetName val="SERI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C10" sqref="C10:N10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2013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v>2.1999999999999993</v>
      </c>
      <c r="D9" s="24">
        <v>2.3999999999999995</v>
      </c>
      <c r="E9" s="24">
        <v>2.0769230769230771</v>
      </c>
      <c r="F9" s="24">
        <v>2</v>
      </c>
      <c r="G9" s="24">
        <v>2</v>
      </c>
      <c r="H9" s="24">
        <v>2.0333333333333332</v>
      </c>
      <c r="I9" s="10">
        <v>2.138461538461538</v>
      </c>
      <c r="J9" s="10">
        <v>2.1100000000000003</v>
      </c>
      <c r="K9" s="10">
        <v>2</v>
      </c>
      <c r="L9" s="10">
        <v>2.0769230769230771</v>
      </c>
      <c r="M9" s="10">
        <v>2.5249999999999999</v>
      </c>
      <c r="N9" s="10">
        <v>2.5</v>
      </c>
      <c r="O9" s="27">
        <f>IF(ISERROR(AVERAGE(B9:N9)),"",AVERAGE(B9:N9))</f>
        <v>2.1717200854700853</v>
      </c>
    </row>
    <row r="10" spans="1:21" ht="13.5" thickBot="1" x14ac:dyDescent="0.25">
      <c r="A10" s="12"/>
      <c r="B10" s="12" t="s">
        <v>10</v>
      </c>
      <c r="C10" s="13">
        <v>3.9999999999999991</v>
      </c>
      <c r="D10" s="13">
        <v>2.7416666666666658</v>
      </c>
      <c r="E10" s="13">
        <v>3.0461538461538464</v>
      </c>
      <c r="F10" s="13">
        <v>2.9090909090909092</v>
      </c>
      <c r="G10" s="13">
        <v>2.7692307692307696</v>
      </c>
      <c r="H10" s="13">
        <v>2.6666666666666665</v>
      </c>
      <c r="I10" s="13">
        <v>5.5230769230769221</v>
      </c>
      <c r="J10" s="13">
        <v>4.1899999999999995</v>
      </c>
      <c r="K10" s="13">
        <v>3.092307692307692</v>
      </c>
      <c r="L10" s="13">
        <v>2.7846153846153849</v>
      </c>
      <c r="M10" s="13">
        <v>2.4750000000000001</v>
      </c>
      <c r="N10" s="13">
        <v>3.0923076923076924</v>
      </c>
      <c r="O10" s="28">
        <f>IF(ISERROR(AVERAGE(B10:N10)),"",AVERAGE(B10:N10))</f>
        <v>3.2741763791763794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2013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26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v>2.4230769230769238</v>
      </c>
      <c r="D39" s="24">
        <v>2.6000000000000005</v>
      </c>
      <c r="E39" s="24">
        <v>2.2769230769230764</v>
      </c>
      <c r="F39" s="24">
        <v>2.1999999999999997</v>
      </c>
      <c r="G39" s="24">
        <v>2.1999999999999997</v>
      </c>
      <c r="H39" s="24">
        <v>2.1999999999999997</v>
      </c>
      <c r="I39" s="10">
        <v>2.3307692307692305</v>
      </c>
      <c r="J39" s="10">
        <v>2.33</v>
      </c>
      <c r="K39" s="10">
        <v>2.1999999999999997</v>
      </c>
      <c r="L39" s="10">
        <v>2.2769230769230764</v>
      </c>
      <c r="M39" s="10">
        <v>2.7249999999999996</v>
      </c>
      <c r="N39" s="10">
        <v>2.7</v>
      </c>
      <c r="O39" s="27">
        <f>IF(ISERROR(AVERAGE(C39:N39)),"",AVERAGE(C39:N39))</f>
        <v>2.3718910256410255</v>
      </c>
    </row>
    <row r="40" spans="1:15" ht="13.5" thickBot="1" x14ac:dyDescent="0.25">
      <c r="A40" s="12"/>
      <c r="B40" s="12" t="s">
        <v>10</v>
      </c>
      <c r="C40" s="13">
        <v>4.2230769230769232</v>
      </c>
      <c r="D40" s="13">
        <v>2.9333333333333331</v>
      </c>
      <c r="E40" s="13">
        <v>3.1153846153846154</v>
      </c>
      <c r="F40" s="13">
        <v>3.2484615384615387</v>
      </c>
      <c r="G40" s="13">
        <v>2.9692307692307693</v>
      </c>
      <c r="H40" s="13">
        <v>2.8916666666666671</v>
      </c>
      <c r="I40" s="13">
        <v>5.815384615384616</v>
      </c>
      <c r="J40" s="13">
        <v>4.38</v>
      </c>
      <c r="K40" s="13">
        <v>3.3230769230769237</v>
      </c>
      <c r="L40" s="13">
        <v>3.0153846153846158</v>
      </c>
      <c r="M40" s="13">
        <v>2.7416666666666671</v>
      </c>
      <c r="N40" s="13">
        <v>3.338461538461539</v>
      </c>
      <c r="O40" s="28">
        <f>IF(ISERROR(AVERAGE(C40:N40)),"",AVERAGE(C40:N40))</f>
        <v>3.499594017094017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1:O1"/>
    <mergeCell ref="A2:O2"/>
    <mergeCell ref="A31:K31"/>
    <mergeCell ref="A32:O32"/>
    <mergeCell ref="A33:O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9" workbookViewId="0">
      <selection activeCell="O40" sqref="O40:O41"/>
    </sheetView>
  </sheetViews>
  <sheetFormatPr baseColWidth="10" defaultRowHeight="12.75" x14ac:dyDescent="0.2"/>
  <cols>
    <col min="1" max="1" width="15.7109375" customWidth="1"/>
    <col min="2" max="2" width="10.28515625" customWidth="1"/>
    <col min="3" max="3" width="8.5703125" customWidth="1"/>
    <col min="4" max="10" width="6.7109375" customWidth="1"/>
    <col min="11" max="12" width="8" customWidth="1"/>
    <col min="13" max="13" width="6.85546875" customWidth="1"/>
    <col min="14" max="14" width="8" customWidth="1"/>
    <col min="15" max="15" width="7.140625" customWidth="1"/>
    <col min="16" max="16" width="11.28515625" customWidth="1"/>
    <col min="17" max="18" width="7.85546875" customWidth="1"/>
  </cols>
  <sheetData>
    <row r="1" spans="1:18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A2" s="134" t="s">
        <v>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4" spans="1:18" x14ac:dyDescent="0.2">
      <c r="A4" s="1" t="s">
        <v>89</v>
      </c>
      <c r="B4" s="1">
        <v>2018</v>
      </c>
    </row>
    <row r="5" spans="1:18" ht="13.5" thickBot="1" x14ac:dyDescent="0.25"/>
    <row r="6" spans="1:18" ht="13.5" thickBot="1" x14ac:dyDescent="0.25">
      <c r="A6" s="3" t="s">
        <v>12</v>
      </c>
      <c r="B6" s="3" t="s">
        <v>48</v>
      </c>
      <c r="C6" s="4" t="s">
        <v>1</v>
      </c>
      <c r="D6" s="4" t="s">
        <v>2</v>
      </c>
      <c r="E6" s="4" t="s">
        <v>3</v>
      </c>
      <c r="F6" s="4" t="s">
        <v>1</v>
      </c>
      <c r="G6" s="4" t="s">
        <v>2</v>
      </c>
      <c r="H6" s="4" t="s">
        <v>3</v>
      </c>
      <c r="I6" s="4" t="s">
        <v>1</v>
      </c>
      <c r="J6" s="4" t="s">
        <v>2</v>
      </c>
      <c r="K6" s="4" t="s">
        <v>3</v>
      </c>
      <c r="L6" s="4" t="s">
        <v>1</v>
      </c>
      <c r="M6" s="4" t="s">
        <v>2</v>
      </c>
      <c r="N6" s="4" t="s">
        <v>3</v>
      </c>
      <c r="O6" s="4" t="s">
        <v>1</v>
      </c>
      <c r="P6" s="5" t="s">
        <v>6</v>
      </c>
      <c r="Q6" s="42" t="s">
        <v>46</v>
      </c>
      <c r="R6" s="42" t="s">
        <v>47</v>
      </c>
    </row>
    <row r="7" spans="1:18" ht="13.5" thickBot="1" x14ac:dyDescent="0.25">
      <c r="A7" s="7"/>
      <c r="B7" s="7"/>
      <c r="C7" s="8">
        <v>2</v>
      </c>
      <c r="D7" s="8">
        <v>4</v>
      </c>
      <c r="E7" s="8">
        <v>7</v>
      </c>
      <c r="F7" s="8">
        <v>9</v>
      </c>
      <c r="G7" s="8">
        <v>11</v>
      </c>
      <c r="H7" s="8">
        <v>14</v>
      </c>
      <c r="I7" s="8">
        <v>16</v>
      </c>
      <c r="J7" s="8">
        <v>18</v>
      </c>
      <c r="K7" s="8">
        <v>21</v>
      </c>
      <c r="L7" s="8">
        <v>23</v>
      </c>
      <c r="M7" s="8">
        <v>25</v>
      </c>
      <c r="N7" s="8">
        <v>28</v>
      </c>
      <c r="O7" s="8">
        <v>30</v>
      </c>
      <c r="P7" s="8" t="s">
        <v>7</v>
      </c>
      <c r="Q7" s="43"/>
      <c r="R7" s="43"/>
    </row>
    <row r="8" spans="1:18" ht="13.5" thickBot="1" x14ac:dyDescent="0.25"/>
    <row r="9" spans="1:18" ht="13.5" thickBot="1" x14ac:dyDescent="0.25">
      <c r="A9" s="9" t="s">
        <v>8</v>
      </c>
      <c r="B9" s="86" t="s">
        <v>9</v>
      </c>
      <c r="C9" s="86">
        <v>4.2</v>
      </c>
      <c r="D9" s="86">
        <v>4.2</v>
      </c>
      <c r="E9" s="84">
        <v>4.2</v>
      </c>
      <c r="F9" s="84">
        <v>4.2</v>
      </c>
      <c r="G9" s="84">
        <v>4.2</v>
      </c>
      <c r="H9" s="84">
        <v>4.2</v>
      </c>
      <c r="I9" s="84">
        <v>4.2</v>
      </c>
      <c r="J9" s="84">
        <v>4.2</v>
      </c>
      <c r="K9" s="84">
        <v>4.2</v>
      </c>
      <c r="L9" s="84">
        <v>4.5999999999999996</v>
      </c>
      <c r="M9" s="84">
        <v>4.5999999999999996</v>
      </c>
      <c r="N9" s="84">
        <v>4.5999999999999996</v>
      </c>
      <c r="O9" s="84">
        <v>4.5999999999999996</v>
      </c>
      <c r="P9" s="85">
        <f>IF(ISERROR(AVERAGE(C9:O9)),"",AVERAGE(C9:O9))</f>
        <v>4.3230769230769237</v>
      </c>
      <c r="Q9" s="85">
        <f>MAX(D9:O9)</f>
        <v>4.5999999999999996</v>
      </c>
      <c r="R9" s="85">
        <f>MIN(D9:O9)</f>
        <v>4.2</v>
      </c>
    </row>
    <row r="10" spans="1:18" ht="13.5" thickBot="1" x14ac:dyDescent="0.25">
      <c r="A10" s="12"/>
      <c r="B10" s="12" t="s">
        <v>10</v>
      </c>
      <c r="C10" s="88">
        <v>2.5</v>
      </c>
      <c r="D10" s="88">
        <v>2.5</v>
      </c>
      <c r="E10" s="84">
        <v>2.4</v>
      </c>
      <c r="F10" s="84">
        <v>2.4</v>
      </c>
      <c r="G10" s="84">
        <v>2.4</v>
      </c>
      <c r="H10" s="84">
        <v>2.4</v>
      </c>
      <c r="I10" s="84">
        <v>1.7</v>
      </c>
      <c r="J10" s="84">
        <v>2</v>
      </c>
      <c r="K10" s="84">
        <v>2</v>
      </c>
      <c r="L10" s="84">
        <v>2.5</v>
      </c>
      <c r="M10" s="84">
        <v>2.6</v>
      </c>
      <c r="N10" s="84">
        <v>2.9</v>
      </c>
      <c r="O10" s="84">
        <v>2.9</v>
      </c>
      <c r="P10" s="85">
        <f>IF(ISERROR(AVERAGE(C10:O10)),"",AVERAGE(C10:O10))</f>
        <v>2.4</v>
      </c>
      <c r="Q10" s="85">
        <f>MAX(D10:O10)</f>
        <v>2.9</v>
      </c>
      <c r="R10" s="85">
        <f>MIN(D10:O10)</f>
        <v>1.7</v>
      </c>
    </row>
    <row r="11" spans="1:18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1" t="s">
        <v>13</v>
      </c>
      <c r="B32" s="1"/>
      <c r="D32" s="1"/>
      <c r="E32" s="1"/>
      <c r="F32" s="1"/>
      <c r="G32" s="1"/>
      <c r="H32" s="1"/>
      <c r="K32" s="1"/>
      <c r="L32" s="1"/>
      <c r="M32" s="1"/>
      <c r="N32" s="1"/>
      <c r="O32" s="1"/>
      <c r="P32" s="1"/>
    </row>
    <row r="33" spans="1:18" x14ac:dyDescent="0.2">
      <c r="C33" s="1"/>
      <c r="D33" s="1"/>
      <c r="E33" s="1"/>
      <c r="F33" s="1" t="s">
        <v>0</v>
      </c>
      <c r="G33" s="1"/>
      <c r="H33" s="1"/>
      <c r="K33" s="1"/>
      <c r="L33" s="1"/>
      <c r="M33" s="1"/>
      <c r="N33" s="1"/>
      <c r="O33" s="1"/>
      <c r="P33" s="1"/>
    </row>
    <row r="34" spans="1:18" x14ac:dyDescent="0.2">
      <c r="B34">
        <v>2018</v>
      </c>
    </row>
    <row r="35" spans="1:18" x14ac:dyDescent="0.2">
      <c r="A35" s="1" t="s">
        <v>89</v>
      </c>
      <c r="B35" s="1"/>
    </row>
    <row r="36" spans="1:18" ht="13.5" thickBot="1" x14ac:dyDescent="0.25"/>
    <row r="37" spans="1:18" ht="13.5" thickBot="1" x14ac:dyDescent="0.25">
      <c r="A37" s="3" t="s">
        <v>12</v>
      </c>
      <c r="B37" s="3" t="s">
        <v>48</v>
      </c>
      <c r="C37" s="4" t="s">
        <v>1</v>
      </c>
      <c r="D37" s="4" t="s">
        <v>2</v>
      </c>
      <c r="E37" s="4" t="s">
        <v>3</v>
      </c>
      <c r="F37" s="4" t="s">
        <v>1</v>
      </c>
      <c r="G37" s="4" t="s">
        <v>2</v>
      </c>
      <c r="H37" s="4" t="s">
        <v>3</v>
      </c>
      <c r="I37" s="4" t="s">
        <v>1</v>
      </c>
      <c r="J37" s="4" t="s">
        <v>2</v>
      </c>
      <c r="K37" s="4" t="s">
        <v>3</v>
      </c>
      <c r="L37" s="4" t="s">
        <v>1</v>
      </c>
      <c r="M37" s="4" t="s">
        <v>2</v>
      </c>
      <c r="N37" s="4" t="s">
        <v>3</v>
      </c>
      <c r="O37" s="4" t="s">
        <v>1</v>
      </c>
      <c r="P37" s="5" t="s">
        <v>6</v>
      </c>
      <c r="Q37" s="42" t="s">
        <v>46</v>
      </c>
      <c r="R37" s="42" t="s">
        <v>47</v>
      </c>
    </row>
    <row r="38" spans="1:18" ht="13.5" thickBot="1" x14ac:dyDescent="0.25">
      <c r="A38" s="7"/>
      <c r="B38" s="7"/>
      <c r="C38" s="8">
        <v>2</v>
      </c>
      <c r="D38" s="8">
        <v>4</v>
      </c>
      <c r="E38" s="8">
        <v>7</v>
      </c>
      <c r="F38" s="8">
        <v>9</v>
      </c>
      <c r="G38" s="8">
        <v>11</v>
      </c>
      <c r="H38" s="8">
        <v>14</v>
      </c>
      <c r="I38" s="8">
        <v>16</v>
      </c>
      <c r="J38" s="8">
        <v>18</v>
      </c>
      <c r="K38" s="8">
        <v>21</v>
      </c>
      <c r="L38" s="8">
        <v>23</v>
      </c>
      <c r="M38" s="8">
        <v>25</v>
      </c>
      <c r="N38" s="8">
        <v>28</v>
      </c>
      <c r="O38" s="8">
        <v>30</v>
      </c>
      <c r="P38" s="8" t="s">
        <v>7</v>
      </c>
      <c r="Q38" s="43"/>
      <c r="R38" s="43"/>
    </row>
    <row r="39" spans="1:18" ht="13.5" thickBot="1" x14ac:dyDescent="0.25"/>
    <row r="40" spans="1:18" ht="13.5" thickBot="1" x14ac:dyDescent="0.25">
      <c r="A40" s="9" t="s">
        <v>8</v>
      </c>
      <c r="B40" s="86" t="s">
        <v>9</v>
      </c>
      <c r="C40" s="86">
        <v>4.4000000000000004</v>
      </c>
      <c r="D40" s="86">
        <v>4.4000000000000004</v>
      </c>
      <c r="E40" s="86">
        <v>4.4000000000000004</v>
      </c>
      <c r="F40" s="86">
        <v>4.4000000000000004</v>
      </c>
      <c r="G40" s="86">
        <v>4.4000000000000004</v>
      </c>
      <c r="H40" s="86">
        <v>4.4000000000000004</v>
      </c>
      <c r="I40" s="84">
        <v>4.4000000000000004</v>
      </c>
      <c r="J40" s="84">
        <v>4.4000000000000004</v>
      </c>
      <c r="K40" s="84">
        <v>4.4000000000000004</v>
      </c>
      <c r="L40" s="84">
        <v>4.8</v>
      </c>
      <c r="M40" s="84">
        <f t="shared" ref="M40:O41" si="0">+M9+0.2</f>
        <v>4.8</v>
      </c>
      <c r="N40" s="84">
        <f t="shared" si="0"/>
        <v>4.8</v>
      </c>
      <c r="O40" s="84">
        <f t="shared" si="0"/>
        <v>4.8</v>
      </c>
      <c r="P40" s="85">
        <f>IF(ISERROR(AVERAGE(C40:O40)),"",AVERAGE(C40:O40))</f>
        <v>4.5230769230769221</v>
      </c>
      <c r="Q40" s="85">
        <f>MAX(D40:O40)</f>
        <v>4.8</v>
      </c>
      <c r="R40" s="85">
        <f>MIN(D40:O40)</f>
        <v>4.4000000000000004</v>
      </c>
    </row>
    <row r="41" spans="1:18" ht="13.5" thickBot="1" x14ac:dyDescent="0.25">
      <c r="A41" s="12"/>
      <c r="B41" s="88" t="s">
        <v>10</v>
      </c>
      <c r="C41" s="88">
        <v>2.7</v>
      </c>
      <c r="D41" s="88">
        <v>2.7</v>
      </c>
      <c r="E41" s="88">
        <v>2.5</v>
      </c>
      <c r="F41" s="88">
        <v>2.5</v>
      </c>
      <c r="G41" s="88">
        <v>2.5</v>
      </c>
      <c r="H41" s="88">
        <v>2.5</v>
      </c>
      <c r="I41" s="84">
        <v>1.9</v>
      </c>
      <c r="J41" s="84">
        <v>2.2000000000000002</v>
      </c>
      <c r="K41" s="84">
        <v>2.2000000000000002</v>
      </c>
      <c r="L41" s="84">
        <v>2.7</v>
      </c>
      <c r="M41" s="84">
        <f t="shared" si="0"/>
        <v>2.8000000000000003</v>
      </c>
      <c r="N41" s="84">
        <f t="shared" si="0"/>
        <v>3.1</v>
      </c>
      <c r="O41" s="84">
        <f t="shared" si="0"/>
        <v>3.1</v>
      </c>
      <c r="P41" s="85">
        <f>IF(ISERROR(AVERAGE(C41:O41)),"",AVERAGE(C41:O41))</f>
        <v>2.569230769230769</v>
      </c>
      <c r="Q41" s="85">
        <f>MAX(D41:O41)</f>
        <v>3.1</v>
      </c>
      <c r="R41" s="85">
        <f>MIN(D41:O41)</f>
        <v>1.9</v>
      </c>
    </row>
    <row r="42" spans="1:18" x14ac:dyDescent="0.2">
      <c r="A42" s="15" t="s">
        <v>52</v>
      </c>
      <c r="B42" s="15"/>
    </row>
  </sheetData>
  <mergeCells count="2">
    <mergeCell ref="A1:R1"/>
    <mergeCell ref="A2:R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workbookViewId="0">
      <selection activeCell="S27" sqref="S27"/>
    </sheetView>
  </sheetViews>
  <sheetFormatPr baseColWidth="10" defaultRowHeight="12.75" x14ac:dyDescent="0.2"/>
  <cols>
    <col min="1" max="2" width="15.7109375" customWidth="1"/>
    <col min="3" max="3" width="8.5703125" customWidth="1"/>
    <col min="4" max="15" width="6.7109375" customWidth="1"/>
    <col min="16" max="16" width="12.42578125" customWidth="1"/>
    <col min="17" max="18" width="11.140625" customWidth="1"/>
  </cols>
  <sheetData>
    <row r="1" spans="1:18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A2" s="134" t="s">
        <v>31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4" spans="1:18" x14ac:dyDescent="0.2">
      <c r="A4" s="1" t="s">
        <v>91</v>
      </c>
      <c r="B4" s="1">
        <v>2018</v>
      </c>
    </row>
    <row r="5" spans="1:18" ht="13.5" thickBot="1" x14ac:dyDescent="0.25"/>
    <row r="6" spans="1:18" ht="13.5" thickBot="1" x14ac:dyDescent="0.25">
      <c r="A6" s="3" t="s">
        <v>84</v>
      </c>
      <c r="B6" s="3" t="s">
        <v>48</v>
      </c>
      <c r="C6" s="4" t="s">
        <v>2</v>
      </c>
      <c r="D6" s="4" t="s">
        <v>3</v>
      </c>
      <c r="E6" s="4" t="s">
        <v>1</v>
      </c>
      <c r="F6" s="4" t="s">
        <v>2</v>
      </c>
      <c r="G6" s="4" t="s">
        <v>3</v>
      </c>
      <c r="H6" s="4" t="s">
        <v>1</v>
      </c>
      <c r="I6" s="4" t="s">
        <v>2</v>
      </c>
      <c r="J6" s="4" t="s">
        <v>3</v>
      </c>
      <c r="K6" s="4" t="s">
        <v>1</v>
      </c>
      <c r="L6" s="4" t="s">
        <v>2</v>
      </c>
      <c r="M6" s="4" t="s">
        <v>3</v>
      </c>
      <c r="N6" s="4" t="s">
        <v>1</v>
      </c>
      <c r="O6" s="4" t="s">
        <v>2</v>
      </c>
      <c r="P6" s="5" t="s">
        <v>6</v>
      </c>
      <c r="Q6" s="42" t="s">
        <v>46</v>
      </c>
      <c r="R6" s="42" t="s">
        <v>47</v>
      </c>
    </row>
    <row r="7" spans="1:18" ht="13.5" thickBot="1" x14ac:dyDescent="0.25">
      <c r="A7" s="7"/>
      <c r="B7" s="7"/>
      <c r="C7" s="4">
        <v>1</v>
      </c>
      <c r="D7" s="8">
        <f>+C7+3</f>
        <v>4</v>
      </c>
      <c r="E7" s="8">
        <f>+D7+2</f>
        <v>6</v>
      </c>
      <c r="F7" s="8">
        <f>+E7+2</f>
        <v>8</v>
      </c>
      <c r="G7" s="8">
        <f>+F7+3</f>
        <v>11</v>
      </c>
      <c r="H7" s="8">
        <f>+G7+2</f>
        <v>13</v>
      </c>
      <c r="I7" s="8">
        <f>+H7+2</f>
        <v>15</v>
      </c>
      <c r="J7" s="8">
        <f>+I7+3</f>
        <v>18</v>
      </c>
      <c r="K7" s="8">
        <f>+J7+2</f>
        <v>20</v>
      </c>
      <c r="L7" s="8">
        <f>+K7+2</f>
        <v>22</v>
      </c>
      <c r="M7" s="8">
        <f>+L7+3</f>
        <v>25</v>
      </c>
      <c r="N7" s="8">
        <f>+M7+2</f>
        <v>27</v>
      </c>
      <c r="O7" s="8">
        <f>+N7+2</f>
        <v>29</v>
      </c>
      <c r="P7" s="8" t="s">
        <v>7</v>
      </c>
      <c r="Q7" s="43"/>
      <c r="R7" s="43"/>
    </row>
    <row r="8" spans="1:18" ht="13.5" thickBot="1" x14ac:dyDescent="0.25"/>
    <row r="9" spans="1:18" ht="16.5" customHeight="1" thickBot="1" x14ac:dyDescent="0.25">
      <c r="A9" s="3" t="s">
        <v>12</v>
      </c>
      <c r="B9" s="86" t="s">
        <v>9</v>
      </c>
      <c r="C9" s="87">
        <v>4.5999999999999996</v>
      </c>
      <c r="D9" s="87">
        <v>4.5999999999999996</v>
      </c>
      <c r="E9" s="87">
        <v>4.5999999999999996</v>
      </c>
      <c r="F9" s="87">
        <v>4.5999999999999996</v>
      </c>
      <c r="G9" s="87">
        <v>4.5999999999999996</v>
      </c>
      <c r="H9" s="87">
        <v>4.5999999999999996</v>
      </c>
      <c r="I9" s="87">
        <v>4.5999999999999996</v>
      </c>
      <c r="J9" s="84">
        <v>4.5999999999999996</v>
      </c>
      <c r="K9" s="84">
        <v>4.5999999999999996</v>
      </c>
      <c r="L9" s="84">
        <v>4.5999999999999996</v>
      </c>
      <c r="M9" s="84">
        <v>4.5999999999999996</v>
      </c>
      <c r="N9" s="84">
        <v>4.5999999999999996</v>
      </c>
      <c r="O9" s="104">
        <v>4.5999999999999996</v>
      </c>
      <c r="P9" s="105">
        <f>AVERAGE(C9:O9)</f>
        <v>4.6000000000000005</v>
      </c>
      <c r="Q9" s="107">
        <f>MAX(C9:O9)</f>
        <v>4.5999999999999996</v>
      </c>
      <c r="R9" s="83">
        <f>MIN(C9:O9)</f>
        <v>4.5999999999999996</v>
      </c>
    </row>
    <row r="10" spans="1:18" ht="16.5" customHeight="1" thickBot="1" x14ac:dyDescent="0.25">
      <c r="A10" s="12"/>
      <c r="B10" s="12" t="s">
        <v>10</v>
      </c>
      <c r="C10" s="12">
        <v>2.2000000000000002</v>
      </c>
      <c r="D10" s="74">
        <v>1.5</v>
      </c>
      <c r="E10" s="74">
        <v>1.5</v>
      </c>
      <c r="F10" s="74">
        <v>1.5</v>
      </c>
      <c r="G10" s="74">
        <v>2</v>
      </c>
      <c r="H10" s="13">
        <v>2.2000000000000002</v>
      </c>
      <c r="I10" s="13">
        <v>2.4</v>
      </c>
      <c r="J10" s="13">
        <v>2.4</v>
      </c>
      <c r="K10" s="13">
        <v>2.9</v>
      </c>
      <c r="L10" s="13">
        <v>3.5</v>
      </c>
      <c r="M10" s="13">
        <v>3.5</v>
      </c>
      <c r="N10" s="13">
        <v>3.5</v>
      </c>
      <c r="O10" s="14">
        <v>3.5</v>
      </c>
      <c r="P10" s="112">
        <f>AVERAGE(C10:O10)</f>
        <v>2.5076923076923072</v>
      </c>
      <c r="Q10" s="113">
        <f>MAX(C10:O10)</f>
        <v>3.5</v>
      </c>
      <c r="R10" s="48">
        <f>MIN(C10:O10)</f>
        <v>1.5</v>
      </c>
    </row>
    <row r="11" spans="1:18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34" t="s">
        <v>13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</row>
    <row r="31" spans="1:18" x14ac:dyDescent="0.2">
      <c r="A31" s="134" t="s">
        <v>31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</row>
    <row r="32" spans="1:18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</row>
    <row r="34" spans="1:18" x14ac:dyDescent="0.2">
      <c r="A34" s="1" t="s">
        <v>90</v>
      </c>
      <c r="B34" s="1">
        <v>2018</v>
      </c>
    </row>
    <row r="35" spans="1:18" ht="13.5" thickBot="1" x14ac:dyDescent="0.25"/>
    <row r="36" spans="1:18" ht="13.5" thickBot="1" x14ac:dyDescent="0.25">
      <c r="A36" s="3" t="s">
        <v>12</v>
      </c>
      <c r="B36" s="3" t="s">
        <v>48</v>
      </c>
      <c r="C36" s="4" t="s">
        <v>2</v>
      </c>
      <c r="D36" s="4" t="s">
        <v>3</v>
      </c>
      <c r="E36" s="4" t="s">
        <v>1</v>
      </c>
      <c r="F36" s="4" t="s">
        <v>2</v>
      </c>
      <c r="G36" s="4" t="s">
        <v>3</v>
      </c>
      <c r="H36" s="4" t="s">
        <v>1</v>
      </c>
      <c r="I36" s="4" t="s">
        <v>2</v>
      </c>
      <c r="J36" s="4" t="s">
        <v>3</v>
      </c>
      <c r="K36" s="4" t="s">
        <v>1</v>
      </c>
      <c r="L36" s="4" t="s">
        <v>2</v>
      </c>
      <c r="M36" s="4" t="s">
        <v>3</v>
      </c>
      <c r="N36" s="4" t="s">
        <v>1</v>
      </c>
      <c r="O36" s="4" t="s">
        <v>2</v>
      </c>
      <c r="P36" s="5" t="s">
        <v>6</v>
      </c>
      <c r="Q36" s="42" t="s">
        <v>46</v>
      </c>
      <c r="R36" s="42" t="s">
        <v>47</v>
      </c>
    </row>
    <row r="37" spans="1:18" ht="13.5" thickBot="1" x14ac:dyDescent="0.25">
      <c r="A37" s="7"/>
      <c r="B37" s="7"/>
      <c r="C37" s="4">
        <v>1</v>
      </c>
      <c r="D37" s="8">
        <f>+C37+3</f>
        <v>4</v>
      </c>
      <c r="E37" s="8">
        <f>+D37+2</f>
        <v>6</v>
      </c>
      <c r="F37" s="8">
        <f>+E37+2</f>
        <v>8</v>
      </c>
      <c r="G37" s="8">
        <f>+F37+3</f>
        <v>11</v>
      </c>
      <c r="H37" s="8">
        <f>+G37+2</f>
        <v>13</v>
      </c>
      <c r="I37" s="8">
        <f>+H37+2</f>
        <v>15</v>
      </c>
      <c r="J37" s="8">
        <f>+I37+3</f>
        <v>18</v>
      </c>
      <c r="K37" s="8">
        <f>+J37+2</f>
        <v>20</v>
      </c>
      <c r="L37" s="8">
        <f>+K37+2</f>
        <v>22</v>
      </c>
      <c r="M37" s="8">
        <f>+L37+3</f>
        <v>25</v>
      </c>
      <c r="N37" s="8">
        <f>+M37+2</f>
        <v>27</v>
      </c>
      <c r="O37" s="8">
        <f>+N37+2</f>
        <v>29</v>
      </c>
      <c r="P37" s="8" t="s">
        <v>7</v>
      </c>
      <c r="Q37" s="43"/>
      <c r="R37" s="43"/>
    </row>
    <row r="38" spans="1:18" ht="13.5" thickBot="1" x14ac:dyDescent="0.25"/>
    <row r="39" spans="1:18" ht="13.5" thickBot="1" x14ac:dyDescent="0.25">
      <c r="A39" s="9" t="s">
        <v>8</v>
      </c>
      <c r="B39" s="86" t="s">
        <v>9</v>
      </c>
      <c r="C39" s="86">
        <v>4.8</v>
      </c>
      <c r="D39" s="84">
        <v>4.8</v>
      </c>
      <c r="E39" s="84">
        <v>4.8</v>
      </c>
      <c r="F39" s="84">
        <v>4.8</v>
      </c>
      <c r="G39" s="84">
        <v>4.8</v>
      </c>
      <c r="H39" s="84">
        <v>4.8</v>
      </c>
      <c r="I39" s="84">
        <v>4.8</v>
      </c>
      <c r="J39" s="84">
        <v>4.8</v>
      </c>
      <c r="K39" s="84">
        <v>4.8</v>
      </c>
      <c r="L39" s="84">
        <v>4.8</v>
      </c>
      <c r="M39" s="84">
        <v>4.8</v>
      </c>
      <c r="N39" s="84">
        <v>4.8</v>
      </c>
      <c r="O39" s="84">
        <v>4.8</v>
      </c>
      <c r="P39" s="105">
        <f>AVERAGE(C39:O39)</f>
        <v>4.7999999999999989</v>
      </c>
      <c r="Q39" s="107">
        <f>MAX(C39:O39)</f>
        <v>4.8</v>
      </c>
      <c r="R39" s="83">
        <f>MIN(C39:O39)</f>
        <v>4.8</v>
      </c>
    </row>
    <row r="40" spans="1:18" ht="13.5" thickBot="1" x14ac:dyDescent="0.25">
      <c r="A40" s="12"/>
      <c r="B40" s="12" t="s">
        <v>10</v>
      </c>
      <c r="C40" s="12">
        <v>2.4</v>
      </c>
      <c r="D40" s="13">
        <v>1.8</v>
      </c>
      <c r="E40" s="13">
        <v>1.8</v>
      </c>
      <c r="F40" s="13">
        <v>1.8</v>
      </c>
      <c r="G40" s="84">
        <v>2.2000000000000002</v>
      </c>
      <c r="H40" s="84">
        <v>2.4000000000000004</v>
      </c>
      <c r="I40" s="84">
        <v>2.6</v>
      </c>
      <c r="J40" s="13">
        <v>2.6</v>
      </c>
      <c r="K40" s="13">
        <v>3.1</v>
      </c>
      <c r="L40" s="13">
        <v>3.7</v>
      </c>
      <c r="M40" s="13">
        <v>3.7</v>
      </c>
      <c r="N40" s="13">
        <v>3.7</v>
      </c>
      <c r="O40" s="13">
        <v>3.7</v>
      </c>
      <c r="P40" s="112">
        <f>AVERAGE(C40:O40)</f>
        <v>2.7307692307692308</v>
      </c>
      <c r="Q40" s="113">
        <f>MAX(C40:O40)</f>
        <v>3.7</v>
      </c>
      <c r="R40" s="48">
        <f>MIN(C40:O40)</f>
        <v>1.8</v>
      </c>
    </row>
    <row r="41" spans="1:18" x14ac:dyDescent="0.2">
      <c r="A41" s="15" t="s">
        <v>52</v>
      </c>
      <c r="B41" s="15"/>
      <c r="C41" s="93"/>
    </row>
  </sheetData>
  <mergeCells count="5">
    <mergeCell ref="A30:R30"/>
    <mergeCell ref="A1:R1"/>
    <mergeCell ref="A2:R2"/>
    <mergeCell ref="A32:R32"/>
    <mergeCell ref="A31:R31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O10" sqref="O10"/>
    </sheetView>
  </sheetViews>
  <sheetFormatPr baseColWidth="10" defaultRowHeight="12.75" x14ac:dyDescent="0.2"/>
  <cols>
    <col min="1" max="2" width="15.7109375" customWidth="1"/>
    <col min="3" max="3" width="8.85546875" customWidth="1"/>
    <col min="4" max="4" width="10.42578125" customWidth="1"/>
    <col min="5" max="5" width="10" customWidth="1"/>
    <col min="6" max="7" width="9.85546875" customWidth="1"/>
    <col min="8" max="10" width="8.85546875" customWidth="1"/>
    <col min="11" max="14" width="8.5703125" customWidth="1"/>
    <col min="15" max="15" width="7.140625" customWidth="1"/>
    <col min="16" max="16" width="10.140625" customWidth="1"/>
    <col min="17" max="17" width="10" customWidth="1"/>
    <col min="18" max="18" width="11.28515625" customWidth="1"/>
  </cols>
  <sheetData>
    <row r="1" spans="1:18" x14ac:dyDescent="0.2">
      <c r="H1" s="23"/>
      <c r="I1" s="18"/>
      <c r="J1" s="18"/>
      <c r="K1" s="18"/>
      <c r="L1" s="18"/>
      <c r="M1" s="18"/>
      <c r="N1" s="18"/>
      <c r="O1" s="18"/>
      <c r="P1" s="18"/>
      <c r="Q1" s="18"/>
    </row>
    <row r="2" spans="1:18" x14ac:dyDescent="0.2">
      <c r="F2" s="23"/>
      <c r="G2" s="23"/>
      <c r="H2" s="18"/>
      <c r="I2" s="18"/>
      <c r="J2" s="18"/>
      <c r="L2" s="23"/>
      <c r="M2" s="18"/>
      <c r="N2" s="18"/>
      <c r="O2" s="18"/>
      <c r="P2" s="18"/>
      <c r="Q2" s="18"/>
    </row>
    <row r="3" spans="1:18" x14ac:dyDescent="0.2">
      <c r="F3" s="18" t="s">
        <v>79</v>
      </c>
      <c r="G3" s="18"/>
      <c r="H3" s="18"/>
      <c r="I3" s="18"/>
      <c r="J3" s="18"/>
      <c r="K3" s="18"/>
      <c r="L3" s="23"/>
      <c r="M3" s="18"/>
      <c r="N3" s="18"/>
      <c r="O3" s="18"/>
      <c r="P3" s="18"/>
      <c r="Q3" s="18"/>
    </row>
    <row r="4" spans="1:18" x14ac:dyDescent="0.2">
      <c r="A4" s="1"/>
      <c r="B4" s="1">
        <v>2018</v>
      </c>
      <c r="C4" s="1"/>
      <c r="K4" s="18" t="s">
        <v>14</v>
      </c>
    </row>
    <row r="5" spans="1:18" x14ac:dyDescent="0.2">
      <c r="A5" s="1" t="s">
        <v>92</v>
      </c>
      <c r="B5" s="1"/>
    </row>
    <row r="6" spans="1:18" ht="13.5" thickBot="1" x14ac:dyDescent="0.25"/>
    <row r="7" spans="1:18" ht="13.5" thickBot="1" x14ac:dyDescent="0.25">
      <c r="A7" s="3" t="s">
        <v>12</v>
      </c>
      <c r="B7" s="3" t="s">
        <v>48</v>
      </c>
      <c r="C7" s="4" t="s">
        <v>3</v>
      </c>
      <c r="D7" s="4" t="s">
        <v>1</v>
      </c>
      <c r="E7" s="4" t="s">
        <v>2</v>
      </c>
      <c r="F7" s="4" t="s">
        <v>3</v>
      </c>
      <c r="G7" s="4" t="s">
        <v>1</v>
      </c>
      <c r="H7" s="4" t="s">
        <v>2</v>
      </c>
      <c r="I7" s="4" t="s">
        <v>3</v>
      </c>
      <c r="J7" s="4" t="s">
        <v>1</v>
      </c>
      <c r="K7" s="4" t="s">
        <v>2</v>
      </c>
      <c r="L7" s="4" t="s">
        <v>3</v>
      </c>
      <c r="M7" s="40" t="s">
        <v>1</v>
      </c>
      <c r="N7" s="40" t="s">
        <v>2</v>
      </c>
      <c r="O7" s="4" t="s">
        <v>3</v>
      </c>
      <c r="P7" s="29" t="s">
        <v>65</v>
      </c>
      <c r="Q7" s="42" t="s">
        <v>46</v>
      </c>
      <c r="R7" s="42" t="s">
        <v>47</v>
      </c>
    </row>
    <row r="8" spans="1:18" ht="13.5" thickBot="1" x14ac:dyDescent="0.25">
      <c r="A8" s="7"/>
      <c r="B8" s="7"/>
      <c r="C8" s="8">
        <v>2</v>
      </c>
      <c r="D8" s="8">
        <v>4</v>
      </c>
      <c r="E8" s="8">
        <v>6</v>
      </c>
      <c r="F8" s="8">
        <v>9</v>
      </c>
      <c r="G8" s="8">
        <v>11</v>
      </c>
      <c r="H8" s="8">
        <v>13</v>
      </c>
      <c r="I8" s="8">
        <v>16</v>
      </c>
      <c r="J8" s="8">
        <v>18</v>
      </c>
      <c r="K8" s="8">
        <v>20</v>
      </c>
      <c r="L8" s="8">
        <v>23</v>
      </c>
      <c r="M8" s="8">
        <v>25</v>
      </c>
      <c r="N8" s="41">
        <v>27</v>
      </c>
      <c r="O8" s="41">
        <v>30</v>
      </c>
      <c r="P8" s="30"/>
      <c r="Q8" s="43"/>
      <c r="R8" s="43"/>
    </row>
    <row r="9" spans="1:18" ht="13.5" thickBot="1" x14ac:dyDescent="0.25">
      <c r="A9" s="9" t="s">
        <v>8</v>
      </c>
      <c r="B9" s="86" t="s">
        <v>9</v>
      </c>
      <c r="C9" s="87">
        <v>4.5999999999999996</v>
      </c>
      <c r="D9" s="87">
        <v>4.5999999999999996</v>
      </c>
      <c r="E9" s="84">
        <v>4.5999999999999996</v>
      </c>
      <c r="F9" s="84">
        <v>4.5999999999999996</v>
      </c>
      <c r="G9" s="84">
        <v>4.5999999999999996</v>
      </c>
      <c r="H9" s="84">
        <v>4.5999999999999996</v>
      </c>
      <c r="I9" s="84">
        <v>4.5999999999999996</v>
      </c>
      <c r="J9" s="84">
        <v>4.5999999999999996</v>
      </c>
      <c r="K9" s="84">
        <v>4.5</v>
      </c>
      <c r="L9" s="84">
        <v>4.5</v>
      </c>
      <c r="M9" s="84">
        <v>4.5</v>
      </c>
      <c r="N9" s="84">
        <v>4.3</v>
      </c>
      <c r="O9" s="85">
        <v>4.3</v>
      </c>
      <c r="P9" s="105">
        <f>IF(ISERROR(AVERAGE(C9:O9)),"",AVERAGE(C9:O9))</f>
        <v>4.5307692307692307</v>
      </c>
      <c r="Q9" s="107">
        <f>MAX(C9:O9)</f>
        <v>4.5999999999999996</v>
      </c>
      <c r="R9" s="83">
        <f>MIN(C9:O9)</f>
        <v>4.3</v>
      </c>
    </row>
    <row r="10" spans="1:18" ht="13.5" thickBot="1" x14ac:dyDescent="0.25">
      <c r="A10" s="12"/>
      <c r="B10" s="12" t="s">
        <v>10</v>
      </c>
      <c r="C10" s="13">
        <v>4.5</v>
      </c>
      <c r="D10" s="13">
        <v>5.0999999999999996</v>
      </c>
      <c r="E10" s="13">
        <v>5.3</v>
      </c>
      <c r="F10" s="13">
        <v>5.3</v>
      </c>
      <c r="G10" s="13">
        <v>3.3</v>
      </c>
      <c r="H10" s="13">
        <v>3.2</v>
      </c>
      <c r="I10" s="13">
        <v>3.2</v>
      </c>
      <c r="J10" s="13">
        <v>3</v>
      </c>
      <c r="K10" s="13">
        <v>1.5</v>
      </c>
      <c r="L10" s="13">
        <v>1.5</v>
      </c>
      <c r="M10" s="13">
        <v>1.5</v>
      </c>
      <c r="N10" s="13">
        <v>1.4</v>
      </c>
      <c r="O10" s="28">
        <v>1.4</v>
      </c>
      <c r="P10" s="112">
        <f>IF(ISERROR(AVERAGE(C10:O10)),"",AVERAGE(C10:O10))</f>
        <v>3.092307692307692</v>
      </c>
      <c r="Q10" s="113">
        <f>MAX(C10:O10)</f>
        <v>5.3</v>
      </c>
      <c r="R10" s="48">
        <f>MIN(C10:O10)</f>
        <v>1.4</v>
      </c>
    </row>
    <row r="11" spans="1:18" x14ac:dyDescent="0.2">
      <c r="A11" s="15" t="s">
        <v>52</v>
      </c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8" x14ac:dyDescent="0.2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8" x14ac:dyDescent="0.2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x14ac:dyDescent="0.2">
      <c r="A14" s="15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8" x14ac:dyDescent="0.2">
      <c r="A15" s="15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8" x14ac:dyDescent="0.2">
      <c r="A16" s="15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5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5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5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5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15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15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">
      <c r="A28" s="15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">
      <c r="A29" s="15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">
      <c r="A30" s="15"/>
      <c r="B30" s="15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2">
      <c r="F31" s="18" t="s">
        <v>78</v>
      </c>
      <c r="G31" s="18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">
      <c r="F32" s="21"/>
      <c r="G32" s="21"/>
      <c r="H32" s="21"/>
      <c r="I32" s="21"/>
      <c r="J32" s="21"/>
      <c r="K32" s="21" t="s">
        <v>0</v>
      </c>
      <c r="L32" s="21"/>
      <c r="M32" s="21"/>
      <c r="N32" s="117"/>
      <c r="O32" s="16"/>
      <c r="P32" s="16"/>
      <c r="Q32" s="16"/>
    </row>
    <row r="33" spans="1:18" x14ac:dyDescent="0.2"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8" x14ac:dyDescent="0.2">
      <c r="A34" s="1" t="s">
        <v>93</v>
      </c>
      <c r="B34" s="1">
        <v>2018</v>
      </c>
    </row>
    <row r="35" spans="1:18" ht="13.5" thickBot="1" x14ac:dyDescent="0.25"/>
    <row r="36" spans="1:18" ht="13.5" thickBot="1" x14ac:dyDescent="0.25">
      <c r="A36" s="3" t="s">
        <v>12</v>
      </c>
      <c r="B36" s="3" t="s">
        <v>48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0" t="s">
        <v>1</v>
      </c>
      <c r="N36" s="40" t="s">
        <v>2</v>
      </c>
      <c r="O36" s="4" t="s">
        <v>3</v>
      </c>
      <c r="P36" s="29" t="s">
        <v>65</v>
      </c>
      <c r="Q36" s="42" t="s">
        <v>46</v>
      </c>
      <c r="R36" s="42" t="s">
        <v>47</v>
      </c>
    </row>
    <row r="37" spans="1:18" ht="13.5" thickBot="1" x14ac:dyDescent="0.25">
      <c r="A37" s="7"/>
      <c r="B37" s="7"/>
      <c r="C37" s="8">
        <v>2</v>
      </c>
      <c r="D37" s="8">
        <v>4</v>
      </c>
      <c r="E37" s="8">
        <v>6</v>
      </c>
      <c r="F37" s="8">
        <v>9</v>
      </c>
      <c r="G37" s="8">
        <v>11</v>
      </c>
      <c r="H37" s="8">
        <v>13</v>
      </c>
      <c r="I37" s="8">
        <v>16</v>
      </c>
      <c r="J37" s="8">
        <v>18</v>
      </c>
      <c r="K37" s="8">
        <v>20</v>
      </c>
      <c r="L37" s="8">
        <v>23</v>
      </c>
      <c r="M37" s="8">
        <v>25</v>
      </c>
      <c r="N37" s="41">
        <v>27</v>
      </c>
      <c r="O37" s="41">
        <v>30</v>
      </c>
      <c r="P37" s="30"/>
      <c r="Q37" s="43"/>
      <c r="R37" s="43"/>
    </row>
    <row r="38" spans="1:18" ht="18" customHeight="1" thickBot="1" x14ac:dyDescent="0.25">
      <c r="A38" s="9" t="s">
        <v>8</v>
      </c>
      <c r="B38" s="9" t="s">
        <v>9</v>
      </c>
      <c r="C38" s="24">
        <v>4.8</v>
      </c>
      <c r="D38" s="24">
        <v>4.8</v>
      </c>
      <c r="E38" s="10">
        <v>4.8</v>
      </c>
      <c r="F38" s="10">
        <v>4.8</v>
      </c>
      <c r="G38" s="10">
        <v>4.8</v>
      </c>
      <c r="H38" s="10">
        <v>4.8</v>
      </c>
      <c r="I38" s="10">
        <v>4.8</v>
      </c>
      <c r="J38" s="10">
        <v>4.8</v>
      </c>
      <c r="K38" s="10">
        <f>+K9+0.2</f>
        <v>4.7</v>
      </c>
      <c r="L38" s="10">
        <f t="shared" ref="L38:M38" si="0">+L9+0.2</f>
        <v>4.7</v>
      </c>
      <c r="M38" s="10">
        <f t="shared" si="0"/>
        <v>4.7</v>
      </c>
      <c r="N38" s="10">
        <v>4.5</v>
      </c>
      <c r="O38" s="10">
        <v>4.5</v>
      </c>
      <c r="P38" s="105">
        <f>IF(ISERROR(AVERAGE(C38:O38)),"",AVERAGE(C38:O38))</f>
        <v>4.7307692307692317</v>
      </c>
      <c r="Q38" s="107">
        <f>MAX(C38:O38)</f>
        <v>4.8</v>
      </c>
      <c r="R38" s="83">
        <f>MIN(C38:O38)</f>
        <v>4.5</v>
      </c>
    </row>
    <row r="39" spans="1:18" ht="18" customHeight="1" thickBot="1" x14ac:dyDescent="0.25">
      <c r="A39" s="90"/>
      <c r="B39" s="12" t="s">
        <v>10</v>
      </c>
      <c r="C39" s="114">
        <v>4.7</v>
      </c>
      <c r="D39" s="115">
        <v>5.3</v>
      </c>
      <c r="E39" s="37">
        <v>5.5</v>
      </c>
      <c r="F39" s="116">
        <v>5.5</v>
      </c>
      <c r="G39" s="116">
        <v>3.5</v>
      </c>
      <c r="H39" s="116">
        <v>3.4</v>
      </c>
      <c r="I39" s="116">
        <v>3.4</v>
      </c>
      <c r="J39" s="116">
        <v>3.2</v>
      </c>
      <c r="K39" s="116">
        <f>+K10+0.2</f>
        <v>1.7</v>
      </c>
      <c r="L39" s="116">
        <f t="shared" ref="L39:M39" si="1">+L10+0.2</f>
        <v>1.7</v>
      </c>
      <c r="M39" s="116">
        <f t="shared" si="1"/>
        <v>1.7</v>
      </c>
      <c r="N39" s="116">
        <v>1.6</v>
      </c>
      <c r="O39" s="116">
        <v>1.6</v>
      </c>
      <c r="P39" s="112">
        <f>IF(ISERROR(AVERAGE(C39:O39)),"",AVERAGE(C39:O39))</f>
        <v>3.292307692307693</v>
      </c>
      <c r="Q39" s="113">
        <f>MAX(C39:O39)</f>
        <v>5.5</v>
      </c>
      <c r="R39" s="48">
        <f>MIN(C39:O39)</f>
        <v>1.6</v>
      </c>
    </row>
    <row r="40" spans="1:18" x14ac:dyDescent="0.2">
      <c r="A40" s="15" t="s">
        <v>52</v>
      </c>
      <c r="B40" s="15"/>
      <c r="C40" s="15"/>
    </row>
    <row r="42" spans="1:18" x14ac:dyDescent="0.2">
      <c r="A42" s="19"/>
      <c r="B42" s="19"/>
      <c r="C42" s="1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topLeftCell="D25" workbookViewId="0">
      <selection activeCell="O41" sqref="O41"/>
    </sheetView>
  </sheetViews>
  <sheetFormatPr baseColWidth="10" defaultRowHeight="12.75" x14ac:dyDescent="0.2"/>
  <cols>
    <col min="1" max="1" width="15.7109375" customWidth="1"/>
    <col min="2" max="2" width="12.140625" customWidth="1"/>
    <col min="3" max="14" width="7" customWidth="1"/>
    <col min="15" max="15" width="4.85546875" customWidth="1"/>
    <col min="16" max="16" width="9.85546875" customWidth="1"/>
    <col min="17" max="18" width="10" customWidth="1"/>
  </cols>
  <sheetData>
    <row r="1" spans="1:18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4" spans="1:18" x14ac:dyDescent="0.2">
      <c r="A4" s="1" t="s">
        <v>94</v>
      </c>
      <c r="B4" s="1">
        <v>2018</v>
      </c>
    </row>
    <row r="5" spans="1:18" ht="13.5" thickBot="1" x14ac:dyDescent="0.25"/>
    <row r="6" spans="1:18" ht="13.5" thickBot="1" x14ac:dyDescent="0.25">
      <c r="A6" s="3" t="s">
        <v>12</v>
      </c>
      <c r="B6" s="3" t="s">
        <v>48</v>
      </c>
      <c r="C6" s="4" t="s">
        <v>1</v>
      </c>
      <c r="D6" s="4" t="s">
        <v>2</v>
      </c>
      <c r="E6" s="4" t="s">
        <v>3</v>
      </c>
      <c r="F6" s="4" t="s">
        <v>1</v>
      </c>
      <c r="G6" s="4" t="s">
        <v>2</v>
      </c>
      <c r="H6" s="4" t="s">
        <v>3</v>
      </c>
      <c r="I6" s="4" t="s">
        <v>1</v>
      </c>
      <c r="J6" s="4" t="s">
        <v>2</v>
      </c>
      <c r="K6" s="4" t="s">
        <v>3</v>
      </c>
      <c r="L6" s="4" t="s">
        <v>1</v>
      </c>
      <c r="M6" s="4" t="s">
        <v>2</v>
      </c>
      <c r="N6" s="4" t="s">
        <v>3</v>
      </c>
      <c r="O6" s="4" t="s">
        <v>73</v>
      </c>
      <c r="P6" s="5" t="s">
        <v>6</v>
      </c>
      <c r="Q6" s="42" t="s">
        <v>46</v>
      </c>
      <c r="R6" s="42" t="s">
        <v>47</v>
      </c>
    </row>
    <row r="7" spans="1:18" ht="13.5" thickBot="1" x14ac:dyDescent="0.25">
      <c r="A7" s="7"/>
      <c r="B7" s="7"/>
      <c r="C7" s="8">
        <v>1</v>
      </c>
      <c r="D7" s="8">
        <v>3</v>
      </c>
      <c r="E7" s="8">
        <v>6</v>
      </c>
      <c r="F7" s="8">
        <v>8</v>
      </c>
      <c r="G7" s="8">
        <v>10</v>
      </c>
      <c r="H7" s="8">
        <v>13</v>
      </c>
      <c r="I7" s="8">
        <v>15</v>
      </c>
      <c r="J7" s="8">
        <v>17</v>
      </c>
      <c r="K7" s="8">
        <v>20</v>
      </c>
      <c r="L7" s="8">
        <v>22</v>
      </c>
      <c r="M7" s="8">
        <v>24</v>
      </c>
      <c r="N7" s="8">
        <v>27</v>
      </c>
      <c r="O7" s="8">
        <v>29</v>
      </c>
      <c r="P7" s="8" t="s">
        <v>7</v>
      </c>
      <c r="Q7" s="43"/>
      <c r="R7" s="43"/>
    </row>
    <row r="8" spans="1:18" ht="13.5" thickBot="1" x14ac:dyDescent="0.25"/>
    <row r="9" spans="1:18" ht="16.5" customHeight="1" thickBot="1" x14ac:dyDescent="0.25">
      <c r="A9" s="9" t="s">
        <v>8</v>
      </c>
      <c r="B9" s="86" t="s">
        <v>9</v>
      </c>
      <c r="C9" s="87">
        <v>4.3</v>
      </c>
      <c r="D9" s="87">
        <v>4.3</v>
      </c>
      <c r="E9" s="87">
        <v>4.3</v>
      </c>
      <c r="F9" s="87">
        <v>4.3</v>
      </c>
      <c r="G9" s="87">
        <v>4.3</v>
      </c>
      <c r="H9" s="87">
        <v>4.3</v>
      </c>
      <c r="I9" s="87">
        <v>4.3</v>
      </c>
      <c r="J9" s="87">
        <v>4.3</v>
      </c>
      <c r="K9" s="87">
        <v>4.3</v>
      </c>
      <c r="L9" s="87">
        <v>4.3</v>
      </c>
      <c r="M9" s="87">
        <v>4.3</v>
      </c>
      <c r="N9" s="87">
        <v>4.3</v>
      </c>
      <c r="O9" s="87"/>
      <c r="P9" s="85">
        <f>AVERAGE(C9:O9)</f>
        <v>4.2999999999999989</v>
      </c>
      <c r="Q9" s="85">
        <f>MAX(C9:O9)</f>
        <v>4.3</v>
      </c>
      <c r="R9" s="85">
        <f>MIN(C9:O9)</f>
        <v>4.3</v>
      </c>
    </row>
    <row r="10" spans="1:18" ht="16.5" customHeight="1" thickBot="1" x14ac:dyDescent="0.25">
      <c r="A10" s="12"/>
      <c r="B10" s="12" t="s">
        <v>10</v>
      </c>
      <c r="C10" s="13">
        <v>1.4</v>
      </c>
      <c r="D10" s="13">
        <v>1.4</v>
      </c>
      <c r="E10" s="13">
        <v>1</v>
      </c>
      <c r="F10" s="13">
        <v>1</v>
      </c>
      <c r="G10" s="81">
        <v>1.2</v>
      </c>
      <c r="H10" s="81">
        <v>3.2</v>
      </c>
      <c r="I10" s="81">
        <v>3.5</v>
      </c>
      <c r="J10" s="81">
        <v>4</v>
      </c>
      <c r="K10" s="81">
        <v>5.3</v>
      </c>
      <c r="L10" s="81">
        <v>3.6</v>
      </c>
      <c r="M10" s="81">
        <v>3.6</v>
      </c>
      <c r="N10" s="81">
        <v>3.6</v>
      </c>
      <c r="O10" s="81"/>
      <c r="P10" s="85">
        <f>AVERAGE(C10:O10)</f>
        <v>2.7333333333333338</v>
      </c>
      <c r="Q10" s="28">
        <f>MAX(C10:O10)</f>
        <v>5.3</v>
      </c>
      <c r="R10" s="28">
        <f>MIN(C10:O10)</f>
        <v>1</v>
      </c>
    </row>
    <row r="11" spans="1:18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16"/>
      <c r="Q24" s="16"/>
      <c r="R24" s="16"/>
    </row>
    <row r="25" spans="1:18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7"/>
      <c r="M25" s="16"/>
      <c r="N25" s="16"/>
      <c r="O25" s="16"/>
      <c r="P25" s="16"/>
      <c r="Q25" s="16"/>
      <c r="R25" s="16"/>
    </row>
    <row r="26" spans="1:18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</row>
    <row r="27" spans="1:18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</row>
    <row r="28" spans="1:18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</row>
    <row r="29" spans="1:18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136" t="s">
        <v>13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</row>
    <row r="33" spans="1:18" x14ac:dyDescent="0.2">
      <c r="A33" s="137" t="s">
        <v>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</row>
    <row r="34" spans="1:18" x14ac:dyDescent="0.2">
      <c r="B34" s="1">
        <v>2018</v>
      </c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">
      <c r="A36" s="1" t="s">
        <v>94</v>
      </c>
      <c r="B36" s="1"/>
    </row>
    <row r="37" spans="1:18" ht="13.5" thickBot="1" x14ac:dyDescent="0.25"/>
    <row r="38" spans="1:18" ht="13.5" thickBot="1" x14ac:dyDescent="0.25">
      <c r="A38" s="3" t="s">
        <v>12</v>
      </c>
      <c r="B38" s="3" t="s">
        <v>48</v>
      </c>
      <c r="C38" s="4" t="s">
        <v>1</v>
      </c>
      <c r="D38" s="4" t="s">
        <v>2</v>
      </c>
      <c r="E38" s="4" t="s">
        <v>3</v>
      </c>
      <c r="F38" s="4" t="s">
        <v>1</v>
      </c>
      <c r="G38" s="4" t="s">
        <v>2</v>
      </c>
      <c r="H38" s="4" t="s">
        <v>3</v>
      </c>
      <c r="I38" s="4" t="s">
        <v>1</v>
      </c>
      <c r="J38" s="4" t="s">
        <v>2</v>
      </c>
      <c r="K38" s="4" t="s">
        <v>3</v>
      </c>
      <c r="L38" s="4" t="s">
        <v>1</v>
      </c>
      <c r="M38" s="4" t="s">
        <v>2</v>
      </c>
      <c r="N38" s="4" t="s">
        <v>3</v>
      </c>
      <c r="O38" s="4" t="s">
        <v>73</v>
      </c>
      <c r="P38" s="5" t="s">
        <v>6</v>
      </c>
      <c r="Q38" s="42" t="s">
        <v>46</v>
      </c>
      <c r="R38" s="42" t="s">
        <v>47</v>
      </c>
    </row>
    <row r="39" spans="1:18" ht="13.5" thickBot="1" x14ac:dyDescent="0.25">
      <c r="A39" s="7"/>
      <c r="B39" s="7"/>
      <c r="C39" s="8">
        <v>1</v>
      </c>
      <c r="D39" s="8">
        <v>3</v>
      </c>
      <c r="E39" s="8">
        <v>6</v>
      </c>
      <c r="F39" s="8">
        <v>8</v>
      </c>
      <c r="G39" s="8">
        <v>10</v>
      </c>
      <c r="H39" s="8">
        <v>13</v>
      </c>
      <c r="I39" s="8">
        <v>15</v>
      </c>
      <c r="J39" s="8">
        <v>17</v>
      </c>
      <c r="K39" s="8">
        <v>20</v>
      </c>
      <c r="L39" s="8">
        <v>22</v>
      </c>
      <c r="M39" s="8">
        <v>24</v>
      </c>
      <c r="N39" s="8">
        <v>27</v>
      </c>
      <c r="O39" s="8">
        <v>29</v>
      </c>
      <c r="P39" s="8"/>
      <c r="Q39" s="43"/>
      <c r="R39" s="43"/>
    </row>
    <row r="40" spans="1:18" ht="13.5" thickBot="1" x14ac:dyDescent="0.25"/>
    <row r="41" spans="1:18" ht="18.75" customHeight="1" thickBot="1" x14ac:dyDescent="0.25">
      <c r="A41" s="9" t="s">
        <v>8</v>
      </c>
      <c r="B41" s="86" t="s">
        <v>9</v>
      </c>
      <c r="C41" s="87">
        <v>4.5</v>
      </c>
      <c r="D41" s="87">
        <v>4.5</v>
      </c>
      <c r="E41" s="87">
        <v>4.5</v>
      </c>
      <c r="F41" s="87">
        <v>4.5</v>
      </c>
      <c r="G41" s="84">
        <v>4.5</v>
      </c>
      <c r="H41" s="84">
        <v>4.5</v>
      </c>
      <c r="I41" s="84">
        <v>4.5</v>
      </c>
      <c r="J41" s="84">
        <v>4.5</v>
      </c>
      <c r="K41" s="84">
        <v>4.5</v>
      </c>
      <c r="L41" s="84">
        <v>4.5</v>
      </c>
      <c r="M41" s="84">
        <v>4.5</v>
      </c>
      <c r="N41" s="84">
        <v>4.5</v>
      </c>
      <c r="O41" s="84"/>
      <c r="P41" s="84">
        <f>IF(ISERROR(AVERAGE(C41:O41)),"",AVERAGE(C41:O41))</f>
        <v>4.5</v>
      </c>
      <c r="Q41" s="84">
        <f>MAX(C41:O41)</f>
        <v>4.5</v>
      </c>
      <c r="R41" s="84">
        <f>MIN(C41:O41)</f>
        <v>4.5</v>
      </c>
    </row>
    <row r="42" spans="1:18" ht="18.75" customHeight="1" thickBot="1" x14ac:dyDescent="0.25">
      <c r="A42" s="12"/>
      <c r="B42" s="12" t="s">
        <v>10</v>
      </c>
      <c r="C42" s="87">
        <v>1.5999999999999999</v>
      </c>
      <c r="D42" s="87">
        <v>1.5999999999999999</v>
      </c>
      <c r="E42" s="87">
        <v>1.2</v>
      </c>
      <c r="F42" s="87">
        <v>1.2</v>
      </c>
      <c r="G42" s="13">
        <v>1.4</v>
      </c>
      <c r="H42" s="13">
        <v>3.4</v>
      </c>
      <c r="I42" s="13">
        <v>3.7</v>
      </c>
      <c r="J42" s="84">
        <v>3.7</v>
      </c>
      <c r="K42" s="84">
        <v>5.5</v>
      </c>
      <c r="L42" s="13">
        <v>3.8</v>
      </c>
      <c r="M42" s="13">
        <v>3.8</v>
      </c>
      <c r="N42" s="13">
        <v>3.8</v>
      </c>
      <c r="O42" s="13"/>
      <c r="P42" s="13">
        <f>IF(ISERROR(AVERAGE(C42:O42)),"",AVERAGE(C42:O42))</f>
        <v>2.8916666666666671</v>
      </c>
      <c r="Q42" s="13">
        <f>MAX(C42:O42)</f>
        <v>5.5</v>
      </c>
      <c r="R42" s="13">
        <f>MIN(C42:O42)</f>
        <v>1.2</v>
      </c>
    </row>
    <row r="43" spans="1:18" x14ac:dyDescent="0.2">
      <c r="A43" s="15" t="s">
        <v>52</v>
      </c>
      <c r="B43" s="15"/>
    </row>
    <row r="45" spans="1:18" x14ac:dyDescent="0.2">
      <c r="A45" s="19"/>
      <c r="B45" s="19"/>
    </row>
  </sheetData>
  <mergeCells count="4">
    <mergeCell ref="A1:R1"/>
    <mergeCell ref="A2:R2"/>
    <mergeCell ref="A32:R32"/>
    <mergeCell ref="A33:R33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N9" sqref="N9:N10"/>
    </sheetView>
  </sheetViews>
  <sheetFormatPr baseColWidth="10" defaultRowHeight="12.75" x14ac:dyDescent="0.2"/>
  <cols>
    <col min="1" max="1" width="14.5703125" customWidth="1"/>
    <col min="2" max="2" width="11" customWidth="1"/>
    <col min="3" max="3" width="8.85546875" customWidth="1"/>
    <col min="4" max="13" width="6.85546875" customWidth="1"/>
    <col min="14" max="14" width="6.28515625" customWidth="1"/>
    <col min="15" max="15" width="6.85546875" hidden="1" customWidth="1"/>
    <col min="16" max="16" width="11.85546875" customWidth="1"/>
    <col min="17" max="17" width="9.28515625" customWidth="1"/>
    <col min="18" max="18" width="9" customWidth="1"/>
  </cols>
  <sheetData>
    <row r="1" spans="1:18" x14ac:dyDescent="0.2">
      <c r="D1" s="1"/>
      <c r="E1" s="1"/>
      <c r="F1" s="1" t="s">
        <v>11</v>
      </c>
      <c r="G1" s="1"/>
      <c r="H1" s="1"/>
      <c r="K1" s="1"/>
      <c r="L1" s="1"/>
      <c r="M1" s="1"/>
    </row>
    <row r="2" spans="1:18" x14ac:dyDescent="0.2">
      <c r="C2" s="1"/>
      <c r="D2" s="1"/>
      <c r="E2" s="1"/>
      <c r="G2" s="1"/>
      <c r="H2" s="1" t="s">
        <v>0</v>
      </c>
      <c r="K2" s="1"/>
      <c r="L2" s="1"/>
      <c r="M2" s="1"/>
    </row>
    <row r="4" spans="1:18" x14ac:dyDescent="0.2">
      <c r="A4" s="1" t="s">
        <v>95</v>
      </c>
      <c r="B4" s="1">
        <v>2018</v>
      </c>
    </row>
    <row r="5" spans="1:18" ht="13.5" thickBot="1" x14ac:dyDescent="0.25"/>
    <row r="6" spans="1:18" ht="13.5" thickBot="1" x14ac:dyDescent="0.25">
      <c r="A6" s="3" t="s">
        <v>12</v>
      </c>
      <c r="B6" s="3" t="s">
        <v>48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/>
      <c r="P6" s="5" t="s">
        <v>6</v>
      </c>
      <c r="Q6" s="42" t="s">
        <v>46</v>
      </c>
      <c r="R6" s="42" t="s">
        <v>47</v>
      </c>
    </row>
    <row r="7" spans="1:18" ht="13.5" thickBot="1" x14ac:dyDescent="0.25">
      <c r="A7" s="7"/>
      <c r="B7" s="7"/>
      <c r="C7" s="8">
        <v>3</v>
      </c>
      <c r="D7" s="8">
        <v>5</v>
      </c>
      <c r="E7" s="8">
        <v>7</v>
      </c>
      <c r="F7" s="8">
        <v>10</v>
      </c>
      <c r="G7" s="8">
        <v>12</v>
      </c>
      <c r="H7" s="8">
        <v>14</v>
      </c>
      <c r="I7" s="8">
        <v>17</v>
      </c>
      <c r="J7" s="8">
        <v>19</v>
      </c>
      <c r="K7" s="8">
        <v>21</v>
      </c>
      <c r="L7" s="8">
        <v>24</v>
      </c>
      <c r="M7" s="8">
        <v>26</v>
      </c>
      <c r="N7" s="8">
        <v>28</v>
      </c>
      <c r="O7" s="8"/>
      <c r="P7" s="8" t="s">
        <v>7</v>
      </c>
      <c r="Q7" s="43"/>
      <c r="R7" s="43"/>
    </row>
    <row r="8" spans="1:18" ht="13.5" thickBot="1" x14ac:dyDescent="0.25"/>
    <row r="9" spans="1:18" ht="13.5" thickBot="1" x14ac:dyDescent="0.25">
      <c r="A9" s="9" t="s">
        <v>8</v>
      </c>
      <c r="B9" s="86" t="s">
        <v>9</v>
      </c>
      <c r="C9" s="86">
        <v>4.3</v>
      </c>
      <c r="D9" s="86">
        <v>4.3</v>
      </c>
      <c r="E9" s="87">
        <v>4.3</v>
      </c>
      <c r="F9" s="87">
        <v>4.3</v>
      </c>
      <c r="G9" s="87">
        <v>4.3</v>
      </c>
      <c r="H9" s="87">
        <v>4.3</v>
      </c>
      <c r="I9" s="87">
        <v>4.3</v>
      </c>
      <c r="J9" s="87">
        <v>4.3</v>
      </c>
      <c r="K9" s="87">
        <v>4.3</v>
      </c>
      <c r="L9" s="87">
        <v>4.3</v>
      </c>
      <c r="M9" s="87">
        <v>4.3</v>
      </c>
      <c r="N9" s="87">
        <v>4.3</v>
      </c>
      <c r="O9" s="87"/>
      <c r="P9" s="85">
        <f>AVERAGE(C9:N9)</f>
        <v>4.2999999999999989</v>
      </c>
      <c r="Q9" s="85">
        <f>MAX(C9:O9)</f>
        <v>4.3</v>
      </c>
      <c r="R9" s="85">
        <f>MIN(C9:O9)</f>
        <v>4.3</v>
      </c>
    </row>
    <row r="10" spans="1:18" ht="13.5" thickBot="1" x14ac:dyDescent="0.25">
      <c r="A10" s="12"/>
      <c r="B10" s="88" t="s">
        <v>10</v>
      </c>
      <c r="C10" s="88">
        <v>2.6</v>
      </c>
      <c r="D10" s="88">
        <v>2.6</v>
      </c>
      <c r="E10" s="87">
        <v>2.8</v>
      </c>
      <c r="F10" s="87">
        <v>2</v>
      </c>
      <c r="G10" s="87">
        <v>1.9</v>
      </c>
      <c r="H10" s="87">
        <v>1.9</v>
      </c>
      <c r="I10" s="87">
        <v>2.2999999999999998</v>
      </c>
      <c r="J10" s="87">
        <v>2.6</v>
      </c>
      <c r="K10" s="87">
        <v>2.6</v>
      </c>
      <c r="L10" s="87">
        <v>3.1</v>
      </c>
      <c r="M10" s="87">
        <v>3.2</v>
      </c>
      <c r="N10" s="87">
        <v>3.2</v>
      </c>
      <c r="O10" s="87"/>
      <c r="P10" s="85">
        <f>AVERAGE(C10:N10)</f>
        <v>2.5666666666666669</v>
      </c>
      <c r="Q10" s="85">
        <f>MAX(C10:O10)</f>
        <v>3.2</v>
      </c>
      <c r="R10" s="85">
        <f>MIN(C10:O10)</f>
        <v>1.9</v>
      </c>
    </row>
    <row r="11" spans="1:18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94"/>
      <c r="Q14" s="16"/>
      <c r="R14" s="16"/>
    </row>
    <row r="15" spans="1:18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21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1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1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21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U21" s="95"/>
    </row>
    <row r="22" spans="1:21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1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1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16"/>
      <c r="Q24" s="16"/>
      <c r="R24" s="16"/>
    </row>
    <row r="25" spans="1:21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7"/>
      <c r="M25" s="16"/>
      <c r="N25" s="16"/>
      <c r="O25" s="16"/>
      <c r="P25" s="16"/>
      <c r="Q25" s="16"/>
      <c r="R25" s="16"/>
    </row>
    <row r="26" spans="1:21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</row>
    <row r="27" spans="1:21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</row>
    <row r="28" spans="1:21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</row>
    <row r="29" spans="1:21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21" x14ac:dyDescent="0.2">
      <c r="F30" s="18" t="s">
        <v>13</v>
      </c>
      <c r="G30" s="15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1" x14ac:dyDescent="0.2">
      <c r="G31" s="21"/>
      <c r="H31" s="21"/>
      <c r="I31" s="21" t="s">
        <v>0</v>
      </c>
      <c r="J31" s="21"/>
      <c r="K31" s="21"/>
      <c r="L31" s="21"/>
      <c r="M31" s="16"/>
      <c r="N31" s="16"/>
      <c r="O31" s="16"/>
      <c r="P31" s="16"/>
      <c r="Q31" s="16"/>
      <c r="R31" s="16"/>
    </row>
    <row r="32" spans="1:21" x14ac:dyDescent="0.2"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 t="s">
        <v>85</v>
      </c>
      <c r="B34" s="1">
        <v>2018</v>
      </c>
    </row>
    <row r="35" spans="1:18" ht="13.5" thickBot="1" x14ac:dyDescent="0.25"/>
    <row r="36" spans="1:18" ht="13.5" thickBot="1" x14ac:dyDescent="0.25">
      <c r="A36" s="3" t="s">
        <v>12</v>
      </c>
      <c r="B36" s="3" t="s">
        <v>48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2</v>
      </c>
      <c r="P36" s="5" t="s">
        <v>6</v>
      </c>
      <c r="Q36" s="42" t="s">
        <v>46</v>
      </c>
      <c r="R36" s="42" t="s">
        <v>47</v>
      </c>
    </row>
    <row r="37" spans="1:18" ht="13.5" thickBot="1" x14ac:dyDescent="0.25">
      <c r="A37" s="7"/>
      <c r="B37" s="7"/>
      <c r="C37" s="8">
        <v>3</v>
      </c>
      <c r="D37" s="8">
        <v>5</v>
      </c>
      <c r="E37" s="8">
        <v>7</v>
      </c>
      <c r="F37" s="8">
        <v>10</v>
      </c>
      <c r="G37" s="8">
        <v>12</v>
      </c>
      <c r="H37" s="8">
        <v>14</v>
      </c>
      <c r="I37" s="8">
        <v>17</v>
      </c>
      <c r="J37" s="8">
        <v>19</v>
      </c>
      <c r="K37" s="8">
        <v>21</v>
      </c>
      <c r="L37" s="8">
        <v>24</v>
      </c>
      <c r="M37" s="8">
        <v>26</v>
      </c>
      <c r="N37" s="8">
        <v>28</v>
      </c>
      <c r="O37" s="8"/>
      <c r="P37" s="8" t="s">
        <v>7</v>
      </c>
      <c r="Q37" s="43"/>
      <c r="R37" s="43"/>
    </row>
    <row r="38" spans="1:18" ht="13.5" thickBot="1" x14ac:dyDescent="0.25"/>
    <row r="39" spans="1:18" ht="13.5" thickBot="1" x14ac:dyDescent="0.25">
      <c r="A39" s="9" t="s">
        <v>8</v>
      </c>
      <c r="B39" s="86" t="s">
        <v>9</v>
      </c>
      <c r="C39" s="86">
        <v>4.5</v>
      </c>
      <c r="D39" s="86">
        <v>4.5</v>
      </c>
      <c r="E39" s="84">
        <v>4.5</v>
      </c>
      <c r="F39" s="84">
        <v>4.5</v>
      </c>
      <c r="G39" s="84">
        <v>4.5</v>
      </c>
      <c r="H39" s="84">
        <v>4.5</v>
      </c>
      <c r="I39" s="84">
        <v>4.5</v>
      </c>
      <c r="J39" s="84">
        <v>4.5</v>
      </c>
      <c r="K39" s="84">
        <v>4.5</v>
      </c>
      <c r="L39" s="84">
        <v>4.5</v>
      </c>
      <c r="M39" s="84">
        <v>4.5</v>
      </c>
      <c r="N39" s="84">
        <v>4.5</v>
      </c>
      <c r="O39" s="84"/>
      <c r="P39" s="85">
        <f>AVERAGE(C39:N39)</f>
        <v>4.5</v>
      </c>
      <c r="Q39" s="85">
        <f>MAX(C39:O39)</f>
        <v>4.5</v>
      </c>
      <c r="R39" s="85">
        <f>MIN(C39:O39)</f>
        <v>4.5</v>
      </c>
    </row>
    <row r="40" spans="1:18" ht="13.5" thickBot="1" x14ac:dyDescent="0.25">
      <c r="A40" s="12"/>
      <c r="B40" s="88" t="s">
        <v>10</v>
      </c>
      <c r="C40" s="88">
        <v>2.8</v>
      </c>
      <c r="D40" s="88">
        <v>2.8</v>
      </c>
      <c r="E40" s="84">
        <v>3</v>
      </c>
      <c r="F40" s="84">
        <v>2.2000000000000002</v>
      </c>
      <c r="G40" s="84">
        <v>2.1</v>
      </c>
      <c r="H40" s="84">
        <v>2.1</v>
      </c>
      <c r="I40" s="84">
        <v>2.5</v>
      </c>
      <c r="J40" s="84">
        <v>2.8</v>
      </c>
      <c r="K40" s="84">
        <v>2.8</v>
      </c>
      <c r="L40" s="84">
        <v>3.3</v>
      </c>
      <c r="M40" s="84">
        <v>3.4</v>
      </c>
      <c r="N40" s="84">
        <v>3.4</v>
      </c>
      <c r="O40" s="84"/>
      <c r="P40" s="85">
        <f>AVERAGE(C40:N40)</f>
        <v>2.7666666666666671</v>
      </c>
      <c r="Q40" s="85">
        <f>MAX(C40:O40)</f>
        <v>3.4</v>
      </c>
      <c r="R40" s="85">
        <f>MIN(C40:O40)</f>
        <v>2.1</v>
      </c>
    </row>
    <row r="41" spans="1:18" x14ac:dyDescent="0.2">
      <c r="A41" s="15" t="s">
        <v>52</v>
      </c>
      <c r="B41" s="15"/>
    </row>
    <row r="43" spans="1:18" x14ac:dyDescent="0.2">
      <c r="A43" s="19"/>
      <c r="B43" s="1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7" workbookViewId="0">
      <selection activeCell="X42" sqref="X42"/>
    </sheetView>
  </sheetViews>
  <sheetFormatPr baseColWidth="10" defaultColWidth="9.7109375" defaultRowHeight="12.75" x14ac:dyDescent="0.2"/>
  <cols>
    <col min="1" max="1" width="15.140625" customWidth="1"/>
    <col min="2" max="2" width="11.5703125" customWidth="1"/>
    <col min="3" max="16" width="5.7109375" customWidth="1"/>
    <col min="17" max="19" width="13" customWidth="1"/>
  </cols>
  <sheetData>
    <row r="1" spans="1:19" x14ac:dyDescent="0.2">
      <c r="C1" s="1" t="s">
        <v>11</v>
      </c>
      <c r="D1" s="1"/>
      <c r="E1" s="1"/>
      <c r="G1" s="1"/>
      <c r="J1" s="1"/>
      <c r="K1" s="1"/>
      <c r="L1" s="1"/>
    </row>
    <row r="2" spans="1:19" x14ac:dyDescent="0.2">
      <c r="C2" s="1"/>
      <c r="D2" s="1"/>
      <c r="F2" s="1"/>
      <c r="G2" s="1" t="s">
        <v>0</v>
      </c>
      <c r="J2" s="1"/>
      <c r="K2" s="1"/>
      <c r="L2" s="1"/>
    </row>
    <row r="4" spans="1:19" x14ac:dyDescent="0.2">
      <c r="A4" s="1" t="s">
        <v>95</v>
      </c>
      <c r="B4" s="1">
        <v>2018</v>
      </c>
    </row>
    <row r="5" spans="1:19" ht="13.5" thickBot="1" x14ac:dyDescent="0.25"/>
    <row r="6" spans="1:19" ht="13.5" thickBot="1" x14ac:dyDescent="0.25">
      <c r="A6" s="3" t="s">
        <v>12</v>
      </c>
      <c r="B6" s="3" t="s">
        <v>48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3</v>
      </c>
      <c r="P6" s="4" t="s">
        <v>1</v>
      </c>
      <c r="Q6" s="5" t="s">
        <v>6</v>
      </c>
      <c r="R6" s="42" t="s">
        <v>46</v>
      </c>
      <c r="S6" s="42" t="s">
        <v>47</v>
      </c>
    </row>
    <row r="7" spans="1:19" ht="13.5" thickBot="1" x14ac:dyDescent="0.25">
      <c r="A7" s="7"/>
      <c r="B7" s="7"/>
      <c r="C7" s="8">
        <v>1</v>
      </c>
      <c r="D7" s="8">
        <v>3</v>
      </c>
      <c r="E7" s="8">
        <v>5</v>
      </c>
      <c r="F7" s="8">
        <v>8</v>
      </c>
      <c r="G7" s="8">
        <v>10</v>
      </c>
      <c r="H7" s="8">
        <v>12</v>
      </c>
      <c r="I7" s="8">
        <v>15</v>
      </c>
      <c r="J7" s="8">
        <v>17</v>
      </c>
      <c r="K7" s="8">
        <v>19</v>
      </c>
      <c r="L7" s="8">
        <v>22</v>
      </c>
      <c r="M7" s="8">
        <v>24</v>
      </c>
      <c r="N7" s="8">
        <v>26</v>
      </c>
      <c r="O7" s="8">
        <v>29</v>
      </c>
      <c r="P7" s="8">
        <v>31</v>
      </c>
      <c r="Q7" s="8" t="s">
        <v>7</v>
      </c>
      <c r="R7" s="43"/>
      <c r="S7" s="43"/>
    </row>
    <row r="8" spans="1:19" ht="13.5" thickBot="1" x14ac:dyDescent="0.25"/>
    <row r="9" spans="1:19" ht="13.5" thickBot="1" x14ac:dyDescent="0.25">
      <c r="A9" s="9" t="s">
        <v>8</v>
      </c>
      <c r="B9" s="86" t="s">
        <v>9</v>
      </c>
      <c r="C9" s="84">
        <v>4.3</v>
      </c>
      <c r="D9" s="84">
        <v>4.3</v>
      </c>
      <c r="E9" s="84">
        <v>4.3</v>
      </c>
      <c r="F9" s="84">
        <v>4.3</v>
      </c>
      <c r="G9" s="84">
        <v>4.3</v>
      </c>
      <c r="H9" s="84">
        <v>4.3</v>
      </c>
      <c r="I9" s="84">
        <v>4.3</v>
      </c>
      <c r="J9" s="84">
        <v>4.3</v>
      </c>
      <c r="K9" s="84">
        <v>4.2</v>
      </c>
      <c r="L9" s="84">
        <v>4.2</v>
      </c>
      <c r="M9" s="84">
        <v>4.2</v>
      </c>
      <c r="N9" s="84">
        <v>4.2</v>
      </c>
      <c r="O9" s="84">
        <v>4.2</v>
      </c>
      <c r="P9" s="84">
        <v>4.2</v>
      </c>
      <c r="Q9" s="85">
        <f>AVERAGE(C9:P9)</f>
        <v>4.257142857142858</v>
      </c>
      <c r="R9" s="85">
        <f>MAX($C$9:$P$9)</f>
        <v>4.3</v>
      </c>
      <c r="S9" s="85">
        <f>MIN(C9:P9)</f>
        <v>4.2</v>
      </c>
    </row>
    <row r="10" spans="1:19" ht="13.5" thickBot="1" x14ac:dyDescent="0.25">
      <c r="A10" s="12"/>
      <c r="B10" s="88" t="s">
        <v>10</v>
      </c>
      <c r="C10" s="84">
        <v>3.2</v>
      </c>
      <c r="D10" s="84">
        <v>3.2</v>
      </c>
      <c r="E10" s="84">
        <v>3.2</v>
      </c>
      <c r="F10" s="84">
        <v>2.6</v>
      </c>
      <c r="G10" s="84">
        <v>2.6</v>
      </c>
      <c r="H10" s="84">
        <v>2.5</v>
      </c>
      <c r="I10" s="84">
        <v>2.5</v>
      </c>
      <c r="J10" s="84">
        <v>2.5</v>
      </c>
      <c r="K10" s="84">
        <v>2.9</v>
      </c>
      <c r="L10" s="84">
        <v>2.9</v>
      </c>
      <c r="M10" s="84">
        <v>2.9</v>
      </c>
      <c r="N10" s="84">
        <v>3.8</v>
      </c>
      <c r="O10" s="84">
        <v>3.8</v>
      </c>
      <c r="P10" s="84">
        <v>3.8</v>
      </c>
      <c r="Q10" s="85">
        <f>AVERAGE(C10:P10)</f>
        <v>3.028571428571428</v>
      </c>
      <c r="R10" s="85">
        <f>MAX(C10:P10)</f>
        <v>3.8</v>
      </c>
      <c r="S10" s="85">
        <f>MIN(C10:P10)</f>
        <v>2.5</v>
      </c>
    </row>
    <row r="11" spans="1:19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7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7"/>
      <c r="L25" s="16"/>
      <c r="M25" s="16"/>
      <c r="N25" s="16"/>
      <c r="O25" s="16"/>
      <c r="P25" s="16"/>
      <c r="Q25" s="16"/>
      <c r="R25" s="16"/>
      <c r="S25" s="16"/>
    </row>
    <row r="26" spans="1:19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7"/>
      <c r="L26" s="16"/>
      <c r="M26" s="16"/>
      <c r="N26" s="16"/>
      <c r="O26" s="16"/>
      <c r="P26" s="16"/>
      <c r="Q26" s="16"/>
      <c r="R26" s="16"/>
      <c r="S26" s="16"/>
    </row>
    <row r="27" spans="1:19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7"/>
      <c r="L27" s="16"/>
      <c r="M27" s="16"/>
      <c r="N27" s="16"/>
      <c r="O27" s="16"/>
      <c r="P27" s="16"/>
      <c r="Q27" s="16"/>
      <c r="R27" s="16"/>
      <c r="S27" s="16"/>
    </row>
    <row r="28" spans="1:19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7"/>
      <c r="L28" s="16"/>
      <c r="M28" s="16"/>
      <c r="N28" s="16"/>
      <c r="O28" s="16"/>
      <c r="P28" s="16"/>
      <c r="Q28" s="16"/>
      <c r="R28" s="16"/>
      <c r="S28" s="16"/>
    </row>
    <row r="29" spans="1:19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A30" s="18"/>
      <c r="B30" s="18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A31" s="135"/>
      <c r="B31" s="135"/>
      <c r="C31" s="135"/>
      <c r="D31" s="135"/>
      <c r="E31" s="135"/>
      <c r="F31" s="135"/>
      <c r="G31" s="13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</row>
    <row r="33" spans="1:19" x14ac:dyDescent="0.2">
      <c r="C33" s="15"/>
      <c r="E33" s="16"/>
      <c r="F33" s="1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" t="s">
        <v>95</v>
      </c>
      <c r="B34" s="1">
        <v>2018</v>
      </c>
    </row>
    <row r="35" spans="1:19" ht="13.5" thickBot="1" x14ac:dyDescent="0.25"/>
    <row r="36" spans="1:19" ht="13.5" thickBot="1" x14ac:dyDescent="0.25">
      <c r="A36" s="3" t="s">
        <v>12</v>
      </c>
      <c r="B36" s="3" t="s">
        <v>48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3</v>
      </c>
      <c r="P36" s="4" t="s">
        <v>1</v>
      </c>
      <c r="Q36" s="5" t="s">
        <v>6</v>
      </c>
      <c r="R36" s="42" t="s">
        <v>46</v>
      </c>
      <c r="S36" s="42" t="s">
        <v>47</v>
      </c>
    </row>
    <row r="37" spans="1:19" ht="13.5" thickBot="1" x14ac:dyDescent="0.25">
      <c r="A37" s="7"/>
      <c r="B37" s="7"/>
      <c r="C37" s="8">
        <v>1</v>
      </c>
      <c r="D37" s="8">
        <v>3</v>
      </c>
      <c r="E37" s="8">
        <v>5</v>
      </c>
      <c r="F37" s="8">
        <v>8</v>
      </c>
      <c r="G37" s="8">
        <v>10</v>
      </c>
      <c r="H37" s="8">
        <v>12</v>
      </c>
      <c r="I37" s="8">
        <v>15</v>
      </c>
      <c r="J37" s="8">
        <v>17</v>
      </c>
      <c r="K37" s="8">
        <v>19</v>
      </c>
      <c r="L37" s="8">
        <v>22</v>
      </c>
      <c r="M37" s="8">
        <v>24</v>
      </c>
      <c r="N37" s="8">
        <v>26</v>
      </c>
      <c r="O37" s="8">
        <v>29</v>
      </c>
      <c r="P37" s="8">
        <v>31</v>
      </c>
      <c r="Q37" s="8" t="s">
        <v>7</v>
      </c>
      <c r="R37" s="43"/>
      <c r="S37" s="43"/>
    </row>
    <row r="38" spans="1:19" ht="13.5" thickBot="1" x14ac:dyDescent="0.25"/>
    <row r="39" spans="1:19" ht="13.5" thickBot="1" x14ac:dyDescent="0.25">
      <c r="A39" s="9" t="s">
        <v>8</v>
      </c>
      <c r="B39" s="86" t="s">
        <v>9</v>
      </c>
      <c r="C39" s="84">
        <v>4.5</v>
      </c>
      <c r="D39" s="84">
        <v>4.5</v>
      </c>
      <c r="E39" s="84">
        <v>4.5</v>
      </c>
      <c r="F39" s="84">
        <v>4.5</v>
      </c>
      <c r="G39" s="84">
        <v>4.5</v>
      </c>
      <c r="H39" s="84">
        <v>4.5</v>
      </c>
      <c r="I39" s="84">
        <v>4.5</v>
      </c>
      <c r="J39" s="84">
        <v>4.5</v>
      </c>
      <c r="K39" s="84">
        <v>4.4000000000000004</v>
      </c>
      <c r="L39" s="84">
        <v>4.4000000000000004</v>
      </c>
      <c r="M39" s="84">
        <v>4.4000000000000004</v>
      </c>
      <c r="N39" s="84">
        <v>4.4000000000000004</v>
      </c>
      <c r="O39" s="84">
        <v>4.4000000000000004</v>
      </c>
      <c r="P39" s="84">
        <v>4.4000000000000004</v>
      </c>
      <c r="Q39" s="85">
        <f>AVERAGE(C39:P39)</f>
        <v>4.4571428571428564</v>
      </c>
      <c r="R39" s="85">
        <f>MAX(C39:P39)</f>
        <v>4.5</v>
      </c>
      <c r="S39" s="85">
        <f>MIN(C39:P39)</f>
        <v>4.4000000000000004</v>
      </c>
    </row>
    <row r="40" spans="1:19" ht="13.5" thickBot="1" x14ac:dyDescent="0.25">
      <c r="A40" s="12"/>
      <c r="B40" s="88" t="s">
        <v>10</v>
      </c>
      <c r="C40" s="84">
        <v>3.4</v>
      </c>
      <c r="D40" s="84">
        <v>3.4000000000000004</v>
      </c>
      <c r="E40" s="84">
        <v>3.4000000000000004</v>
      </c>
      <c r="F40" s="84">
        <v>2.8000000000000003</v>
      </c>
      <c r="G40" s="84">
        <v>2.8000000000000003</v>
      </c>
      <c r="H40" s="84">
        <v>2.7</v>
      </c>
      <c r="I40" s="84">
        <v>2.7</v>
      </c>
      <c r="J40" s="84">
        <v>2.7</v>
      </c>
      <c r="K40" s="84">
        <v>3.1</v>
      </c>
      <c r="L40" s="84">
        <v>3.1</v>
      </c>
      <c r="M40" s="84">
        <v>3.1</v>
      </c>
      <c r="N40" s="84">
        <v>4</v>
      </c>
      <c r="O40" s="84">
        <v>4</v>
      </c>
      <c r="P40" s="84">
        <v>4</v>
      </c>
      <c r="Q40" s="85">
        <f>AVERAGE(C40:P40)</f>
        <v>3.2285714285714286</v>
      </c>
      <c r="R40" s="85">
        <f>MAX(C40:P40)</f>
        <v>4</v>
      </c>
      <c r="S40" s="85">
        <f>MIN(C40:P40)</f>
        <v>2.7</v>
      </c>
    </row>
    <row r="41" spans="1:19" x14ac:dyDescent="0.2">
      <c r="A41" s="15" t="s">
        <v>52</v>
      </c>
      <c r="B41" s="15"/>
    </row>
    <row r="43" spans="1:19" x14ac:dyDescent="0.2">
      <c r="A43" s="19"/>
      <c r="B43" s="19"/>
    </row>
  </sheetData>
  <mergeCells count="2">
    <mergeCell ref="A31:G31"/>
    <mergeCell ref="A32:S32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zoomScale="70" zoomScaleNormal="70" workbookViewId="0">
      <selection activeCell="P9" sqref="P9:R10"/>
    </sheetView>
  </sheetViews>
  <sheetFormatPr baseColWidth="10" defaultColWidth="9.7109375" defaultRowHeight="12.75" x14ac:dyDescent="0.2"/>
  <cols>
    <col min="1" max="1" width="15.7109375" customWidth="1"/>
    <col min="2" max="2" width="12.42578125" customWidth="1"/>
    <col min="3" max="15" width="6.28515625" customWidth="1"/>
    <col min="16" max="16" width="13.85546875" customWidth="1"/>
    <col min="17" max="18" width="12.140625" customWidth="1"/>
    <col min="19" max="19" width="0.140625" customWidth="1"/>
  </cols>
  <sheetData>
    <row r="1" spans="1:19" x14ac:dyDescent="0.2">
      <c r="E1" s="1"/>
      <c r="G1" s="1" t="s">
        <v>11</v>
      </c>
      <c r="H1" s="1"/>
      <c r="I1" s="1"/>
      <c r="J1" s="1"/>
      <c r="M1" s="1"/>
      <c r="N1" s="1"/>
      <c r="O1" s="1"/>
    </row>
    <row r="2" spans="1:19" x14ac:dyDescent="0.2">
      <c r="C2" s="1"/>
      <c r="D2" s="1"/>
      <c r="E2" s="1"/>
      <c r="H2" s="1"/>
      <c r="I2" s="1"/>
      <c r="J2" s="1" t="s">
        <v>0</v>
      </c>
      <c r="M2" s="1"/>
      <c r="N2" s="1"/>
      <c r="O2" s="1"/>
    </row>
    <row r="4" spans="1:19" x14ac:dyDescent="0.2">
      <c r="A4" s="1" t="s">
        <v>96</v>
      </c>
      <c r="B4" s="1">
        <v>2018</v>
      </c>
    </row>
    <row r="5" spans="1:19" ht="13.5" thickBot="1" x14ac:dyDescent="0.25"/>
    <row r="6" spans="1:19" ht="13.5" thickBot="1" x14ac:dyDescent="0.25">
      <c r="A6" s="3" t="s">
        <v>12</v>
      </c>
      <c r="B6" s="3" t="s">
        <v>48</v>
      </c>
      <c r="C6" s="120" t="s">
        <v>2</v>
      </c>
      <c r="D6" s="120" t="s">
        <v>3</v>
      </c>
      <c r="E6" s="120" t="s">
        <v>1</v>
      </c>
      <c r="F6" s="120" t="s">
        <v>2</v>
      </c>
      <c r="G6" s="120" t="s">
        <v>3</v>
      </c>
      <c r="H6" s="120" t="s">
        <v>1</v>
      </c>
      <c r="I6" s="120" t="s">
        <v>2</v>
      </c>
      <c r="J6" s="120" t="s">
        <v>3</v>
      </c>
      <c r="K6" s="120" t="s">
        <v>1</v>
      </c>
      <c r="L6" s="120" t="s">
        <v>2</v>
      </c>
      <c r="M6" s="120" t="s">
        <v>3</v>
      </c>
      <c r="N6" s="120" t="s">
        <v>1</v>
      </c>
      <c r="O6" s="120" t="s">
        <v>2</v>
      </c>
      <c r="P6" s="118" t="s">
        <v>6</v>
      </c>
      <c r="Q6" s="121" t="s">
        <v>46</v>
      </c>
      <c r="R6" s="121" t="s">
        <v>47</v>
      </c>
      <c r="S6" s="4"/>
    </row>
    <row r="7" spans="1:19" ht="13.5" thickBot="1" x14ac:dyDescent="0.25">
      <c r="A7" s="7"/>
      <c r="B7" s="7"/>
      <c r="C7" s="119">
        <v>2</v>
      </c>
      <c r="D7" s="119">
        <v>5</v>
      </c>
      <c r="E7" s="119">
        <v>7</v>
      </c>
      <c r="F7" s="119">
        <v>9</v>
      </c>
      <c r="G7" s="119">
        <v>12</v>
      </c>
      <c r="H7" s="119">
        <v>14</v>
      </c>
      <c r="I7" s="119">
        <v>16</v>
      </c>
      <c r="J7" s="119">
        <v>19</v>
      </c>
      <c r="K7" s="119">
        <v>21</v>
      </c>
      <c r="L7" s="119">
        <v>23</v>
      </c>
      <c r="M7" s="119">
        <v>26</v>
      </c>
      <c r="N7" s="119">
        <v>28</v>
      </c>
      <c r="O7" s="119">
        <v>30</v>
      </c>
      <c r="P7" s="119" t="s">
        <v>7</v>
      </c>
      <c r="Q7" s="122"/>
      <c r="R7" s="122"/>
      <c r="S7" s="8"/>
    </row>
    <row r="8" spans="1:19" ht="13.5" thickBot="1" x14ac:dyDescent="0.25"/>
    <row r="9" spans="1:19" ht="15.75" thickBot="1" x14ac:dyDescent="0.3">
      <c r="A9" s="9" t="s">
        <v>8</v>
      </c>
      <c r="B9" s="86" t="s">
        <v>9</v>
      </c>
      <c r="C9" s="84">
        <v>4.2</v>
      </c>
      <c r="D9" s="84">
        <v>4.2</v>
      </c>
      <c r="E9" s="84">
        <v>4.2</v>
      </c>
      <c r="F9" s="84">
        <v>4.2</v>
      </c>
      <c r="G9" s="132">
        <v>4.2</v>
      </c>
      <c r="H9" s="91">
        <v>4.2</v>
      </c>
      <c r="I9" s="91">
        <v>4.2</v>
      </c>
      <c r="J9" s="91">
        <v>4</v>
      </c>
      <c r="K9" s="91">
        <v>4.3</v>
      </c>
      <c r="L9" s="91">
        <v>4.3</v>
      </c>
      <c r="M9" s="91">
        <v>4.3</v>
      </c>
      <c r="N9" s="91">
        <v>4.3</v>
      </c>
      <c r="O9" s="91">
        <v>4.3</v>
      </c>
      <c r="P9" s="92">
        <f>IF(ISERROR(AVERAGE(C9:O9)),"",AVERAGE(C9:O9))</f>
        <v>4.2230769230769223</v>
      </c>
      <c r="Q9" s="92">
        <f>IF(ISERROR(AVERAGE(C9:O9)),"",MAX(C9:O9))</f>
        <v>4.3</v>
      </c>
      <c r="R9" s="92">
        <f>IF(ISERROR(AVERAGE(D9:P9)),"",MIN(D9:P9))</f>
        <v>4</v>
      </c>
      <c r="S9" s="10"/>
    </row>
    <row r="10" spans="1:19" ht="15.75" thickBot="1" x14ac:dyDescent="0.3">
      <c r="A10" s="12"/>
      <c r="B10" s="12" t="s">
        <v>10</v>
      </c>
      <c r="C10" s="84">
        <v>2.1</v>
      </c>
      <c r="D10" s="13">
        <v>2.1</v>
      </c>
      <c r="E10" s="13">
        <v>2.1</v>
      </c>
      <c r="F10" s="13">
        <v>2.5</v>
      </c>
      <c r="G10" s="129">
        <v>2.5</v>
      </c>
      <c r="H10" s="49">
        <v>3.5</v>
      </c>
      <c r="I10" s="49">
        <v>3.8</v>
      </c>
      <c r="J10" s="49">
        <v>2.5</v>
      </c>
      <c r="K10" s="49">
        <v>3</v>
      </c>
      <c r="L10" s="49">
        <v>3</v>
      </c>
      <c r="M10" s="49">
        <v>3</v>
      </c>
      <c r="N10" s="49">
        <v>3</v>
      </c>
      <c r="O10" s="49">
        <v>3.3</v>
      </c>
      <c r="P10" s="92">
        <f>IF(ISERROR(AVERAGE(C10:O10)),"",AVERAGE(C10:O10))</f>
        <v>2.8</v>
      </c>
      <c r="Q10" s="92">
        <f>IF(ISERROR(AVERAGE(C10:O10)),"",MAX(C10:O10))</f>
        <v>3.8</v>
      </c>
      <c r="R10" s="92">
        <f>IF(ISERROR(AVERAGE(D10:P10)),"",MIN(D10:P10))</f>
        <v>2.1</v>
      </c>
      <c r="S10" s="13"/>
    </row>
    <row r="11" spans="1:19" ht="18" customHeight="1" x14ac:dyDescent="0.2">
      <c r="A11" s="15" t="s">
        <v>52</v>
      </c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8" customHeight="1" x14ac:dyDescent="0.2">
      <c r="A12" s="138" t="s">
        <v>53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6"/>
      <c r="M12" s="16"/>
      <c r="N12" s="16"/>
      <c r="O12" s="16"/>
      <c r="P12" s="16"/>
      <c r="Q12" s="16"/>
      <c r="R12" s="16"/>
      <c r="S12" s="16"/>
    </row>
    <row r="13" spans="1:19" x14ac:dyDescent="0.2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28"/>
      <c r="Q13" s="128"/>
      <c r="R13" s="128"/>
      <c r="S13" s="16"/>
    </row>
    <row r="14" spans="1:19" x14ac:dyDescent="0.2">
      <c r="L14" s="16"/>
      <c r="M14" s="16"/>
      <c r="N14" s="16"/>
      <c r="O14" s="16"/>
      <c r="P14" s="128"/>
      <c r="Q14" s="128"/>
      <c r="R14" s="128"/>
      <c r="S14" s="16"/>
    </row>
    <row r="15" spans="1:19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6"/>
      <c r="M15" s="16"/>
      <c r="N15" s="16"/>
      <c r="O15" s="16"/>
      <c r="P15" s="16"/>
      <c r="Q15" s="16"/>
      <c r="R15" s="16"/>
      <c r="S15" s="16"/>
    </row>
    <row r="16" spans="1:19" x14ac:dyDescent="0.2">
      <c r="A16" s="54"/>
      <c r="B16" s="54"/>
      <c r="C16" s="55"/>
      <c r="D16" s="55"/>
      <c r="E16" s="56"/>
      <c r="F16" s="56"/>
      <c r="G16" s="56"/>
      <c r="H16" s="56"/>
      <c r="I16" s="56"/>
      <c r="J16" s="56"/>
      <c r="K16" s="56"/>
      <c r="L16" s="16"/>
      <c r="M16" s="16"/>
      <c r="N16" s="16"/>
      <c r="O16" s="16"/>
      <c r="P16" s="16"/>
      <c r="Q16" s="16"/>
      <c r="R16" s="16"/>
      <c r="S16" s="16"/>
    </row>
    <row r="17" spans="1:19" x14ac:dyDescent="0.2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A18" s="15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15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7"/>
      <c r="N24" s="16"/>
      <c r="O24" s="16"/>
      <c r="P24" s="16"/>
      <c r="Q24" s="16"/>
      <c r="R24" s="16"/>
      <c r="S24" s="16"/>
    </row>
    <row r="25" spans="1:19" x14ac:dyDescent="0.2">
      <c r="A25" s="15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6"/>
      <c r="M25" s="17"/>
      <c r="N25" s="16"/>
      <c r="O25" s="16"/>
      <c r="P25" s="16"/>
      <c r="Q25" s="16"/>
      <c r="R25" s="16"/>
      <c r="S25" s="16"/>
    </row>
    <row r="26" spans="1:19" x14ac:dyDescent="0.2">
      <c r="A26" s="15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7"/>
      <c r="N26" s="16"/>
      <c r="O26" s="16"/>
      <c r="P26" s="16"/>
      <c r="Q26" s="16"/>
      <c r="R26" s="16"/>
      <c r="S26" s="16"/>
    </row>
    <row r="27" spans="1:19" x14ac:dyDescent="0.2">
      <c r="A27" s="15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7"/>
      <c r="N27" s="16"/>
      <c r="O27" s="16"/>
      <c r="P27" s="16"/>
      <c r="Q27" s="16"/>
      <c r="R27" s="16"/>
      <c r="S27" s="16"/>
    </row>
    <row r="28" spans="1:19" x14ac:dyDescent="0.2">
      <c r="A28" s="15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7"/>
      <c r="N28" s="16"/>
      <c r="O28" s="16"/>
      <c r="P28" s="16"/>
      <c r="Q28" s="16"/>
      <c r="R28" s="16"/>
      <c r="S28" s="16"/>
    </row>
    <row r="29" spans="1:19" x14ac:dyDescent="0.2">
      <c r="A29" s="15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A30" s="18"/>
      <c r="B30" s="18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A31" s="135"/>
      <c r="B31" s="135"/>
      <c r="C31" s="135"/>
      <c r="D31" s="135"/>
      <c r="E31" s="135"/>
      <c r="F31" s="135"/>
      <c r="G31" s="135"/>
      <c r="H31" s="135"/>
      <c r="I31" s="70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70"/>
      <c r="B32" s="70"/>
      <c r="C32" s="70"/>
      <c r="D32" s="70"/>
      <c r="E32" s="70"/>
      <c r="F32" s="70"/>
      <c r="G32" s="70"/>
      <c r="H32" s="70"/>
      <c r="I32" s="70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9.5" customHeight="1" x14ac:dyDescent="0.2">
      <c r="B34">
        <v>2018</v>
      </c>
      <c r="C34" s="15"/>
      <c r="D34" s="15"/>
      <c r="F34" s="16"/>
      <c r="G34" s="1" t="s">
        <v>13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">
      <c r="C35" s="15"/>
      <c r="D35" s="15"/>
      <c r="E35" s="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">
      <c r="A36" s="1" t="s">
        <v>86</v>
      </c>
      <c r="B36" s="1"/>
      <c r="S36" s="16"/>
    </row>
    <row r="37" spans="1:19" ht="13.5" thickBot="1" x14ac:dyDescent="0.25">
      <c r="S37" s="16"/>
    </row>
    <row r="38" spans="1:19" ht="13.5" thickBot="1" x14ac:dyDescent="0.25">
      <c r="A38" s="3" t="s">
        <v>12</v>
      </c>
      <c r="B38" s="3" t="s">
        <v>48</v>
      </c>
      <c r="C38" s="125" t="s">
        <v>2</v>
      </c>
      <c r="D38" s="125" t="s">
        <v>3</v>
      </c>
      <c r="E38" s="125" t="s">
        <v>1</v>
      </c>
      <c r="F38" s="125" t="s">
        <v>2</v>
      </c>
      <c r="G38" s="125" t="s">
        <v>3</v>
      </c>
      <c r="H38" s="125" t="s">
        <v>1</v>
      </c>
      <c r="I38" s="125" t="s">
        <v>2</v>
      </c>
      <c r="J38" s="125" t="s">
        <v>3</v>
      </c>
      <c r="K38" s="125" t="s">
        <v>1</v>
      </c>
      <c r="L38" s="125" t="s">
        <v>2</v>
      </c>
      <c r="M38" s="125" t="s">
        <v>3</v>
      </c>
      <c r="N38" s="125" t="s">
        <v>1</v>
      </c>
      <c r="O38" s="125" t="s">
        <v>2</v>
      </c>
      <c r="P38" s="123" t="s">
        <v>6</v>
      </c>
      <c r="Q38" s="126" t="s">
        <v>46</v>
      </c>
      <c r="R38" s="126" t="s">
        <v>47</v>
      </c>
      <c r="S38" s="4"/>
    </row>
    <row r="39" spans="1:19" ht="13.5" thickBot="1" x14ac:dyDescent="0.25">
      <c r="A39" s="7"/>
      <c r="B39" s="7"/>
      <c r="C39" s="124">
        <v>2</v>
      </c>
      <c r="D39" s="124">
        <v>5</v>
      </c>
      <c r="E39" s="124">
        <v>7</v>
      </c>
      <c r="F39" s="124">
        <v>9</v>
      </c>
      <c r="G39" s="124">
        <v>12</v>
      </c>
      <c r="H39" s="124">
        <v>14</v>
      </c>
      <c r="I39" s="124">
        <v>16</v>
      </c>
      <c r="J39" s="124">
        <v>19</v>
      </c>
      <c r="K39" s="124">
        <v>21</v>
      </c>
      <c r="L39" s="124">
        <v>23</v>
      </c>
      <c r="M39" s="124">
        <v>26</v>
      </c>
      <c r="N39" s="124">
        <v>28</v>
      </c>
      <c r="O39" s="124">
        <v>30</v>
      </c>
      <c r="P39" s="124" t="s">
        <v>7</v>
      </c>
      <c r="Q39" s="127"/>
      <c r="R39" s="127"/>
      <c r="S39" s="8"/>
    </row>
    <row r="40" spans="1:19" ht="13.5" thickBot="1" x14ac:dyDescent="0.25"/>
    <row r="41" spans="1:19" ht="15.75" thickBot="1" x14ac:dyDescent="0.3">
      <c r="A41" s="9" t="s">
        <v>8</v>
      </c>
      <c r="B41" s="9" t="s">
        <v>9</v>
      </c>
      <c r="C41" s="132">
        <v>4.4000000000000004</v>
      </c>
      <c r="D41" s="132">
        <v>4.4000000000000004</v>
      </c>
      <c r="E41" s="132">
        <v>4.4000000000000004</v>
      </c>
      <c r="F41" s="132">
        <v>4.4000000000000004</v>
      </c>
      <c r="G41" s="132">
        <v>4.4000000000000004</v>
      </c>
      <c r="H41" s="91">
        <v>4.4000000000000004</v>
      </c>
      <c r="I41" s="91">
        <v>4.4000000000000004</v>
      </c>
      <c r="J41" s="91">
        <v>4.2</v>
      </c>
      <c r="K41" s="91">
        <v>4.5</v>
      </c>
      <c r="L41" s="91">
        <v>4.5</v>
      </c>
      <c r="M41" s="91">
        <v>4.5</v>
      </c>
      <c r="N41" s="91">
        <v>4.5</v>
      </c>
      <c r="O41" s="91">
        <v>4.5</v>
      </c>
      <c r="P41" s="92">
        <f>IF(ISERROR(AVERAGE(C41:O41)),"",AVERAGE(C41:O41))</f>
        <v>4.4230769230769234</v>
      </c>
      <c r="Q41" s="92">
        <f>IF(ISERROR(AVERAGE(C41:O41)),"",MAX(C41:O41))</f>
        <v>4.5</v>
      </c>
      <c r="R41" s="92">
        <f>IF(ISERROR(AVERAGE(D41:P41)),"",MIN(D41:P41))</f>
        <v>4.2</v>
      </c>
      <c r="S41" s="11"/>
    </row>
    <row r="42" spans="1:19" ht="15.75" thickBot="1" x14ac:dyDescent="0.3">
      <c r="A42" s="12"/>
      <c r="B42" s="12" t="s">
        <v>10</v>
      </c>
      <c r="C42" s="132">
        <v>2.2999999999999998</v>
      </c>
      <c r="D42" s="129">
        <v>2.2999999999999998</v>
      </c>
      <c r="E42" s="129">
        <v>2.2999999999999998</v>
      </c>
      <c r="F42" s="129">
        <v>2.8</v>
      </c>
      <c r="G42" s="129">
        <v>2.8</v>
      </c>
      <c r="H42" s="91">
        <v>3.7</v>
      </c>
      <c r="I42" s="49">
        <v>4</v>
      </c>
      <c r="J42" s="49">
        <v>2.8</v>
      </c>
      <c r="K42" s="50">
        <v>3.3</v>
      </c>
      <c r="L42" s="50">
        <v>3.3</v>
      </c>
      <c r="M42" s="50">
        <v>3.3</v>
      </c>
      <c r="N42" s="50">
        <v>3.3</v>
      </c>
      <c r="O42" s="49">
        <v>3.6</v>
      </c>
      <c r="P42" s="92">
        <f>IF(ISERROR(AVERAGE(C42:O42)),"",AVERAGE(C42:O42))</f>
        <v>3.0615384615384613</v>
      </c>
      <c r="Q42" s="92">
        <f>IF(ISERROR(AVERAGE(C42:O42)),"",MAX(C42:O42))</f>
        <v>4</v>
      </c>
      <c r="R42" s="92">
        <f>IF(ISERROR(AVERAGE(D42:P42)),"",MIN(D42:P42))</f>
        <v>2.2999999999999998</v>
      </c>
      <c r="S42" s="14"/>
    </row>
    <row r="43" spans="1:19" x14ac:dyDescent="0.2">
      <c r="A43" s="15" t="s">
        <v>52</v>
      </c>
      <c r="B43" s="15"/>
    </row>
    <row r="45" spans="1:19" x14ac:dyDescent="0.2">
      <c r="A45" s="19"/>
      <c r="B45" s="19"/>
    </row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</sheetData>
  <mergeCells count="4">
    <mergeCell ref="A31:H31"/>
    <mergeCell ref="A12:K12"/>
    <mergeCell ref="A15:K15"/>
    <mergeCell ref="A17:K17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25" workbookViewId="0">
      <selection activeCell="T31" sqref="T31"/>
    </sheetView>
  </sheetViews>
  <sheetFormatPr baseColWidth="10" defaultColWidth="9.7109375" defaultRowHeight="12.75" x14ac:dyDescent="0.2"/>
  <cols>
    <col min="1" max="1" width="17.42578125" customWidth="1"/>
    <col min="2" max="2" width="11" customWidth="1"/>
    <col min="3" max="15" width="7" customWidth="1"/>
    <col min="16" max="16" width="12" customWidth="1"/>
    <col min="17" max="18" width="9.42578125" customWidth="1"/>
  </cols>
  <sheetData>
    <row r="1" spans="1:18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A2" s="134" t="s">
        <v>31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4" spans="1:18" x14ac:dyDescent="0.2">
      <c r="A4" s="1" t="s">
        <v>120</v>
      </c>
      <c r="B4" s="1">
        <v>2018</v>
      </c>
    </row>
    <row r="5" spans="1:18" ht="13.5" thickBot="1" x14ac:dyDescent="0.25"/>
    <row r="6" spans="1:18" ht="13.5" thickBot="1" x14ac:dyDescent="0.25">
      <c r="A6" s="3" t="s">
        <v>12</v>
      </c>
      <c r="B6" s="3" t="s">
        <v>48</v>
      </c>
      <c r="C6" s="125" t="s">
        <v>3</v>
      </c>
      <c r="D6" s="125" t="s">
        <v>1</v>
      </c>
      <c r="E6" s="125" t="s">
        <v>2</v>
      </c>
      <c r="F6" s="125" t="s">
        <v>3</v>
      </c>
      <c r="G6" s="125" t="s">
        <v>1</v>
      </c>
      <c r="H6" s="125" t="s">
        <v>2</v>
      </c>
      <c r="I6" s="125" t="s">
        <v>3</v>
      </c>
      <c r="J6" s="125" t="s">
        <v>1</v>
      </c>
      <c r="K6" s="125" t="s">
        <v>2</v>
      </c>
      <c r="L6" s="125" t="s">
        <v>3</v>
      </c>
      <c r="M6" s="125" t="s">
        <v>1</v>
      </c>
      <c r="N6" s="125" t="s">
        <v>2</v>
      </c>
      <c r="O6" s="125" t="s">
        <v>3</v>
      </c>
      <c r="P6" s="123" t="s">
        <v>6</v>
      </c>
      <c r="Q6" s="126" t="s">
        <v>46</v>
      </c>
      <c r="R6" s="42" t="s">
        <v>47</v>
      </c>
    </row>
    <row r="7" spans="1:18" ht="13.5" thickBot="1" x14ac:dyDescent="0.25">
      <c r="A7" s="7"/>
      <c r="B7" s="7"/>
      <c r="C7" s="124">
        <v>3</v>
      </c>
      <c r="D7" s="124">
        <v>5</v>
      </c>
      <c r="E7" s="124">
        <v>7</v>
      </c>
      <c r="F7" s="124">
        <v>10</v>
      </c>
      <c r="G7" s="124">
        <v>12</v>
      </c>
      <c r="H7" s="124">
        <v>14</v>
      </c>
      <c r="I7" s="124">
        <v>17</v>
      </c>
      <c r="J7" s="124">
        <v>19</v>
      </c>
      <c r="K7" s="124">
        <v>21</v>
      </c>
      <c r="L7" s="124">
        <v>24</v>
      </c>
      <c r="M7" s="124">
        <v>26</v>
      </c>
      <c r="N7" s="124">
        <v>28</v>
      </c>
      <c r="O7" s="124">
        <v>31</v>
      </c>
      <c r="P7" s="124" t="s">
        <v>7</v>
      </c>
      <c r="Q7" s="127"/>
      <c r="R7" s="43"/>
    </row>
    <row r="8" spans="1:18" ht="13.5" thickBot="1" x14ac:dyDescent="0.25"/>
    <row r="9" spans="1:18" ht="15" thickBot="1" x14ac:dyDescent="0.25">
      <c r="A9" s="9" t="s">
        <v>8</v>
      </c>
      <c r="B9" s="9" t="s">
        <v>9</v>
      </c>
      <c r="C9" s="91">
        <v>4.3</v>
      </c>
      <c r="D9" s="91">
        <v>4.3</v>
      </c>
      <c r="E9" s="91">
        <v>4.3</v>
      </c>
      <c r="F9" s="91">
        <v>4.3</v>
      </c>
      <c r="G9" s="91">
        <v>4.3</v>
      </c>
      <c r="H9" s="91">
        <v>4.3</v>
      </c>
      <c r="I9" s="91">
        <v>4.3</v>
      </c>
      <c r="J9" s="91">
        <v>4.3</v>
      </c>
      <c r="K9" s="91">
        <v>4.3</v>
      </c>
      <c r="L9" s="91">
        <v>4.3</v>
      </c>
      <c r="M9" s="91">
        <v>4.3</v>
      </c>
      <c r="N9" s="91">
        <v>4.3</v>
      </c>
      <c r="O9" s="91">
        <v>4.3</v>
      </c>
      <c r="P9" s="91">
        <f>IF(ISERROR(AVERAGE(C9:O9)),"",AVERAGE(C9:O9))</f>
        <v>4.2999999999999989</v>
      </c>
      <c r="Q9" s="91">
        <f>IF(ISERROR(AVERAGE(C9:O9)),"",MAX(C9:O9))</f>
        <v>4.3</v>
      </c>
      <c r="R9" s="91">
        <f>IF(ISERROR(AVERAGE(D9:P9)),"",MIN(D9:P9))</f>
        <v>4.2999999999999989</v>
      </c>
    </row>
    <row r="10" spans="1:18" ht="15" thickBot="1" x14ac:dyDescent="0.25">
      <c r="A10" s="12"/>
      <c r="B10" s="12" t="s">
        <v>10</v>
      </c>
      <c r="C10" s="49">
        <v>3</v>
      </c>
      <c r="D10" s="49">
        <v>3</v>
      </c>
      <c r="E10" s="49">
        <v>2.5</v>
      </c>
      <c r="F10" s="49">
        <v>2.2000000000000002</v>
      </c>
      <c r="G10" s="49">
        <v>2.2000000000000002</v>
      </c>
      <c r="H10" s="49">
        <v>2</v>
      </c>
      <c r="I10" s="49">
        <v>2</v>
      </c>
      <c r="J10" s="49">
        <v>1.8</v>
      </c>
      <c r="K10" s="49">
        <v>1.5</v>
      </c>
      <c r="L10" s="49">
        <v>1.1000000000000001</v>
      </c>
      <c r="M10" s="49">
        <v>1.1000000000000001</v>
      </c>
      <c r="N10" s="49">
        <v>1.1000000000000001</v>
      </c>
      <c r="O10" s="49">
        <v>1.1000000000000001</v>
      </c>
      <c r="P10" s="49">
        <f>IF(ISERROR(AVERAGE(C10:O10)),"",AVERAGE(C10:O10))</f>
        <v>1.8923076923076927</v>
      </c>
      <c r="Q10" s="49">
        <f>IF(ISERROR(AVERAGE(C10:O10)),"",MAX(C10:O10))</f>
        <v>3</v>
      </c>
      <c r="R10" s="49">
        <f>IF(ISERROR(AVERAGE(D10:P10)),"",MIN(D10:P10))</f>
        <v>1.1000000000000001</v>
      </c>
    </row>
    <row r="11" spans="1:18" x14ac:dyDescent="0.2">
      <c r="A11" s="15" t="s">
        <v>52</v>
      </c>
      <c r="B11" s="15"/>
      <c r="C11" s="1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28"/>
      <c r="O11" s="128"/>
      <c r="P11" s="16"/>
      <c r="Q11" s="16"/>
      <c r="R11" s="16"/>
    </row>
    <row r="12" spans="1:18" x14ac:dyDescent="0.2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28"/>
      <c r="O12" s="128"/>
      <c r="P12" s="16"/>
      <c r="Q12" s="16"/>
      <c r="R12" s="16"/>
    </row>
    <row r="13" spans="1:18" x14ac:dyDescent="0.2">
      <c r="A13" s="15"/>
      <c r="B13" s="15"/>
      <c r="C13" s="1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28"/>
      <c r="O13" s="128"/>
      <c r="P13" s="16"/>
      <c r="Q13" s="16"/>
      <c r="R13" s="16"/>
    </row>
    <row r="14" spans="1:18" x14ac:dyDescent="0.2">
      <c r="A14" s="15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28"/>
      <c r="O14" s="128"/>
      <c r="P14" s="16"/>
      <c r="Q14" s="16"/>
      <c r="R14" s="16"/>
    </row>
    <row r="15" spans="1:18" x14ac:dyDescent="0.2">
      <c r="A15" s="15"/>
      <c r="B15" s="15"/>
      <c r="C15" s="15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28"/>
      <c r="O15" s="128"/>
      <c r="P15" s="16"/>
      <c r="Q15" s="16"/>
      <c r="R15" s="16"/>
    </row>
    <row r="16" spans="1:18" x14ac:dyDescent="0.2">
      <c r="A16" s="15"/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28"/>
      <c r="O16" s="128"/>
      <c r="P16" s="16"/>
      <c r="Q16" s="16"/>
      <c r="R16" s="16"/>
    </row>
    <row r="17" spans="1:18" x14ac:dyDescent="0.2">
      <c r="A17" s="15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28"/>
      <c r="O17" s="128"/>
      <c r="P17" s="16"/>
      <c r="Q17" s="16"/>
      <c r="R17" s="16"/>
    </row>
    <row r="18" spans="1:18" x14ac:dyDescent="0.2">
      <c r="A18" s="15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28"/>
      <c r="O18" s="128"/>
      <c r="P18" s="16"/>
      <c r="Q18" s="16"/>
      <c r="R18" s="16"/>
    </row>
    <row r="19" spans="1:18" x14ac:dyDescent="0.2">
      <c r="A19" s="15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28"/>
      <c r="O19" s="128"/>
      <c r="P19" s="16"/>
      <c r="Q19" s="16"/>
      <c r="R19" s="16"/>
    </row>
    <row r="20" spans="1:18" x14ac:dyDescent="0.2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28"/>
      <c r="O20" s="128"/>
      <c r="P20" s="16"/>
      <c r="Q20" s="16"/>
      <c r="R20" s="16"/>
    </row>
    <row r="21" spans="1:18" ht="15" customHeight="1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28"/>
      <c r="O21" s="128"/>
      <c r="P21" s="16"/>
      <c r="Q21" s="16"/>
      <c r="R21" s="16"/>
    </row>
    <row r="22" spans="1:18" x14ac:dyDescent="0.2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28"/>
      <c r="O22" s="128"/>
      <c r="P22" s="16"/>
      <c r="Q22" s="16"/>
      <c r="R22" s="16"/>
    </row>
    <row r="23" spans="1:18" x14ac:dyDescent="0.2">
      <c r="A23" s="15"/>
      <c r="B23" s="15"/>
      <c r="C23" s="15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28"/>
      <c r="O23" s="128"/>
      <c r="P23" s="16"/>
      <c r="Q23" s="16"/>
      <c r="R23" s="16"/>
    </row>
    <row r="24" spans="1:18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6"/>
      <c r="Q24" s="16"/>
      <c r="R24" s="16"/>
    </row>
    <row r="25" spans="1:18" x14ac:dyDescent="0.2">
      <c r="A25" s="15"/>
      <c r="B25" s="15"/>
      <c r="C25" s="15"/>
      <c r="D25" s="15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6"/>
      <c r="Q25" s="16"/>
      <c r="R25" s="16"/>
    </row>
    <row r="26" spans="1:18" x14ac:dyDescent="0.2">
      <c r="A26" s="15"/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6"/>
      <c r="Q26" s="16"/>
      <c r="R26" s="16"/>
    </row>
    <row r="27" spans="1:18" x14ac:dyDescent="0.2">
      <c r="A27" s="15"/>
      <c r="B27" s="15"/>
      <c r="C27" s="15"/>
      <c r="D27" s="15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6"/>
      <c r="Q27" s="16"/>
      <c r="R27" s="16"/>
    </row>
    <row r="28" spans="1:18" x14ac:dyDescent="0.2">
      <c r="A28" s="15"/>
      <c r="B28" s="15"/>
      <c r="C28" s="15"/>
      <c r="D28" s="15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6"/>
      <c r="Q28" s="16"/>
      <c r="R28" s="16"/>
    </row>
    <row r="29" spans="1:18" x14ac:dyDescent="0.2">
      <c r="A29" s="15"/>
      <c r="B29" s="15"/>
      <c r="C29" s="15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28"/>
      <c r="O29" s="128"/>
      <c r="P29" s="16"/>
      <c r="Q29" s="16"/>
      <c r="R29" s="16"/>
    </row>
    <row r="30" spans="1:18" x14ac:dyDescent="0.2">
      <c r="A30" s="18"/>
      <c r="B30" s="18"/>
      <c r="C30" s="15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28"/>
      <c r="O30" s="128"/>
      <c r="P30" s="16"/>
      <c r="Q30" s="16"/>
      <c r="R30" s="16"/>
    </row>
    <row r="31" spans="1:18" x14ac:dyDescent="0.2">
      <c r="J31" s="16"/>
      <c r="K31" s="16"/>
      <c r="L31" s="16"/>
      <c r="M31" s="16"/>
      <c r="N31" s="128"/>
      <c r="O31" s="128"/>
      <c r="P31" s="16"/>
      <c r="Q31" s="16"/>
      <c r="R31" s="16"/>
    </row>
    <row r="32" spans="1:18" x14ac:dyDescent="0.2">
      <c r="C32" s="139" t="s">
        <v>13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</row>
    <row r="33" spans="1:18" x14ac:dyDescent="0.2">
      <c r="C33" s="15"/>
      <c r="D33" s="15"/>
      <c r="E33" s="1"/>
      <c r="F33" s="16"/>
      <c r="G33" s="16"/>
      <c r="H33" s="16"/>
      <c r="I33" s="16"/>
      <c r="J33" s="16"/>
      <c r="K33" s="16"/>
      <c r="L33" s="16"/>
      <c r="M33" s="16"/>
      <c r="N33" s="128"/>
      <c r="O33" s="128"/>
      <c r="P33" s="16"/>
      <c r="Q33" s="16"/>
      <c r="R33" s="16"/>
    </row>
    <row r="34" spans="1:18" x14ac:dyDescent="0.2">
      <c r="A34" s="1" t="s">
        <v>97</v>
      </c>
      <c r="B34" s="1">
        <v>2018</v>
      </c>
    </row>
    <row r="35" spans="1:18" ht="13.5" thickBot="1" x14ac:dyDescent="0.25"/>
    <row r="36" spans="1:18" ht="13.5" thickBot="1" x14ac:dyDescent="0.25">
      <c r="A36" s="3" t="s">
        <v>12</v>
      </c>
      <c r="B36" s="3" t="s">
        <v>48</v>
      </c>
      <c r="C36" s="125" t="s">
        <v>3</v>
      </c>
      <c r="D36" s="125" t="s">
        <v>1</v>
      </c>
      <c r="E36" s="125" t="s">
        <v>2</v>
      </c>
      <c r="F36" s="125" t="s">
        <v>3</v>
      </c>
      <c r="G36" s="125" t="s">
        <v>1</v>
      </c>
      <c r="H36" s="125" t="s">
        <v>2</v>
      </c>
      <c r="I36" s="125" t="s">
        <v>3</v>
      </c>
      <c r="J36" s="125" t="s">
        <v>1</v>
      </c>
      <c r="K36" s="125" t="s">
        <v>2</v>
      </c>
      <c r="L36" s="125" t="s">
        <v>3</v>
      </c>
      <c r="M36" s="125" t="s">
        <v>1</v>
      </c>
      <c r="N36" s="125" t="s">
        <v>2</v>
      </c>
      <c r="O36" s="125" t="s">
        <v>3</v>
      </c>
      <c r="P36" s="5" t="s">
        <v>6</v>
      </c>
      <c r="Q36" s="42" t="s">
        <v>46</v>
      </c>
      <c r="R36" s="42" t="s">
        <v>47</v>
      </c>
    </row>
    <row r="37" spans="1:18" ht="13.5" thickBot="1" x14ac:dyDescent="0.25">
      <c r="A37" s="7"/>
      <c r="B37" s="7"/>
      <c r="C37" s="124">
        <v>3</v>
      </c>
      <c r="D37" s="124">
        <v>5</v>
      </c>
      <c r="E37" s="124">
        <v>7</v>
      </c>
      <c r="F37" s="124">
        <v>10</v>
      </c>
      <c r="G37" s="124">
        <v>12</v>
      </c>
      <c r="H37" s="124">
        <v>14</v>
      </c>
      <c r="I37" s="124">
        <v>17</v>
      </c>
      <c r="J37" s="124">
        <v>19</v>
      </c>
      <c r="K37" s="124">
        <v>21</v>
      </c>
      <c r="L37" s="124">
        <v>24</v>
      </c>
      <c r="M37" s="124">
        <v>26</v>
      </c>
      <c r="N37" s="124">
        <v>28</v>
      </c>
      <c r="O37" s="124">
        <v>31</v>
      </c>
      <c r="P37" s="8" t="s">
        <v>7</v>
      </c>
      <c r="Q37" s="43"/>
      <c r="R37" s="43"/>
    </row>
    <row r="38" spans="1:18" ht="13.5" thickBot="1" x14ac:dyDescent="0.25"/>
    <row r="39" spans="1:18" x14ac:dyDescent="0.2">
      <c r="A39" s="9" t="s">
        <v>8</v>
      </c>
      <c r="B39" s="9" t="s">
        <v>9</v>
      </c>
      <c r="C39" s="133">
        <v>4.5</v>
      </c>
      <c r="D39" s="133">
        <v>4.5</v>
      </c>
      <c r="E39" s="133">
        <v>4.5</v>
      </c>
      <c r="F39" s="133">
        <v>4.5</v>
      </c>
      <c r="G39" s="133">
        <v>4.5</v>
      </c>
      <c r="H39" s="10">
        <v>4.5</v>
      </c>
      <c r="I39" s="10">
        <v>4.5</v>
      </c>
      <c r="J39" s="10">
        <v>4.5</v>
      </c>
      <c r="K39" s="10">
        <v>4.5</v>
      </c>
      <c r="L39" s="10">
        <v>4.5</v>
      </c>
      <c r="M39" s="10">
        <v>4.5</v>
      </c>
      <c r="N39" s="10">
        <v>4.5</v>
      </c>
      <c r="O39" s="10">
        <v>4.5</v>
      </c>
      <c r="P39" s="27">
        <f>IF(ISERROR(AVERAGE(C39:O39)),"",AVERAGE(C39:O39))</f>
        <v>4.5</v>
      </c>
      <c r="Q39" s="27">
        <f>IF(ISERROR(AVERAGE(C39:O39)),"",MAX(C39:O39))</f>
        <v>4.5</v>
      </c>
      <c r="R39" s="27">
        <f>IF(ISERROR(AVERAGE(D39:P39)),"",MIN(D39:P39))</f>
        <v>4.5</v>
      </c>
    </row>
    <row r="40" spans="1:18" ht="13.5" thickBot="1" x14ac:dyDescent="0.25">
      <c r="A40" s="12"/>
      <c r="B40" s="12" t="s">
        <v>10</v>
      </c>
      <c r="C40" s="14">
        <v>3.3</v>
      </c>
      <c r="D40" s="14">
        <v>3.3</v>
      </c>
      <c r="E40" s="14">
        <v>2.8</v>
      </c>
      <c r="F40" s="14">
        <v>2.5</v>
      </c>
      <c r="G40" s="14">
        <v>2.5</v>
      </c>
      <c r="H40" s="129">
        <v>2.2999999999999998</v>
      </c>
      <c r="I40" s="129">
        <v>2.2999999999999998</v>
      </c>
      <c r="J40" s="129">
        <v>2.1</v>
      </c>
      <c r="K40" s="129">
        <v>1.8</v>
      </c>
      <c r="L40" s="129">
        <v>1.4</v>
      </c>
      <c r="M40" s="129">
        <v>1.4</v>
      </c>
      <c r="N40" s="129">
        <v>1.4</v>
      </c>
      <c r="O40" s="129">
        <v>1.4</v>
      </c>
      <c r="P40" s="28">
        <f>IF(ISERROR(AVERAGE(C40:O40)),"",AVERAGE(C40:O40))</f>
        <v>2.1923076923076921</v>
      </c>
      <c r="Q40" s="28">
        <f>IF(ISERROR(AVERAGE(C40:O40)),"",MAX(C40:O40))</f>
        <v>3.3</v>
      </c>
      <c r="R40" s="28">
        <f>IF(ISERROR(AVERAGE(D40:P40)),"",MIN(D40:P40))</f>
        <v>1.4</v>
      </c>
    </row>
    <row r="41" spans="1:18" x14ac:dyDescent="0.2">
      <c r="A41" s="15" t="s">
        <v>52</v>
      </c>
      <c r="B41" s="15"/>
    </row>
    <row r="43" spans="1:18" x14ac:dyDescent="0.2">
      <c r="A43" s="19"/>
      <c r="B43" s="19"/>
    </row>
  </sheetData>
  <mergeCells count="3">
    <mergeCell ref="C32:R32"/>
    <mergeCell ref="A1:R1"/>
    <mergeCell ref="A2:R2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A28" zoomScale="85" zoomScaleNormal="85" workbookViewId="0">
      <selection activeCell="N51" sqref="N51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2018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f>+ENE!Q9</f>
        <v>2.8928571428571428</v>
      </c>
      <c r="D9" s="24">
        <f>+FEB!O9</f>
        <v>4</v>
      </c>
      <c r="E9" s="24">
        <f>+MAR!P9</f>
        <v>4.2000000000000011</v>
      </c>
      <c r="F9" s="24">
        <f>+ABR!P9</f>
        <v>4.2000000000000011</v>
      </c>
      <c r="G9" s="24">
        <f>+MAY!P9</f>
        <v>4.3230769230769237</v>
      </c>
      <c r="H9" s="24">
        <f>+JUN!R9</f>
        <v>4.5999999999999996</v>
      </c>
      <c r="I9" s="24">
        <f>+JUL!P38</f>
        <v>4.7307692307692317</v>
      </c>
      <c r="J9" s="24">
        <f>+AGO!P9</f>
        <v>4.2999999999999989</v>
      </c>
      <c r="K9" s="24">
        <f>+SET!P9</f>
        <v>4.2999999999999989</v>
      </c>
      <c r="L9" s="24">
        <f>+OCT!S9</f>
        <v>4.2</v>
      </c>
      <c r="M9" s="24">
        <f>+NOV!P9</f>
        <v>4.2230769230769223</v>
      </c>
      <c r="N9" s="24">
        <f>+DIC!P9</f>
        <v>4.2999999999999989</v>
      </c>
      <c r="O9" s="27">
        <f>IF(ISERROR(AVERAGE(B9:N9)),"",AVERAGE(B9:N9))</f>
        <v>4.1891483516483516</v>
      </c>
    </row>
    <row r="10" spans="1:21" ht="13.5" thickBot="1" x14ac:dyDescent="0.25">
      <c r="A10" s="12"/>
      <c r="B10" s="12" t="s">
        <v>10</v>
      </c>
      <c r="C10" s="13">
        <f>+ENE!Q10</f>
        <v>2.2071428571428569</v>
      </c>
      <c r="D10" s="81">
        <f>+FEB!O10</f>
        <v>2.5</v>
      </c>
      <c r="E10" s="81">
        <f>+MAR!P10</f>
        <v>3.6274999999999999</v>
      </c>
      <c r="F10" s="81">
        <f>+ABR!P10</f>
        <v>1.9292307692307693</v>
      </c>
      <c r="G10" s="81">
        <f>+MAY!P10</f>
        <v>2.4</v>
      </c>
      <c r="H10" s="81">
        <f>+JUN!R10</f>
        <v>1.5</v>
      </c>
      <c r="I10" s="81">
        <f>+JUL!P39</f>
        <v>3.292307692307693</v>
      </c>
      <c r="J10" s="81">
        <f>+AGO!P10</f>
        <v>2.7333333333333338</v>
      </c>
      <c r="K10" s="81">
        <f>+SET!P10</f>
        <v>2.5666666666666669</v>
      </c>
      <c r="L10" s="81">
        <f>+OCT!S10</f>
        <v>2.5</v>
      </c>
      <c r="M10" s="81">
        <f>+NOV!P10</f>
        <v>2.8</v>
      </c>
      <c r="N10" s="81">
        <f>+DIC!P10</f>
        <v>1.8923076923076927</v>
      </c>
      <c r="O10" s="28">
        <f>IF(ISERROR(AVERAGE(C10:N10)),"",AVERAGE(C10:N10))</f>
        <v>2.4957074175824179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2018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30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f>+ENE!Q41</f>
        <v>3.092857142857143</v>
      </c>
      <c r="D39" s="24">
        <f>+FEB!O39</f>
        <v>4.2000000000000011</v>
      </c>
      <c r="E39" s="24">
        <f>+MAR!P39</f>
        <v>4.3999999999999995</v>
      </c>
      <c r="F39" s="24">
        <f>+ABR!P40</f>
        <v>4.3999999999999995</v>
      </c>
      <c r="G39" s="24">
        <f>+MAY!P40</f>
        <v>4.5230769230769221</v>
      </c>
      <c r="H39" s="24">
        <f>+JUN!P39</f>
        <v>4.7999999999999989</v>
      </c>
      <c r="I39" s="24">
        <f>+JUL!P38</f>
        <v>4.7307692307692317</v>
      </c>
      <c r="J39" s="24">
        <f>+AGO!P41</f>
        <v>4.5</v>
      </c>
      <c r="K39" s="24">
        <f>+SET!P39</f>
        <v>4.5</v>
      </c>
      <c r="L39" s="24">
        <f>+OCT!Q39</f>
        <v>4.4571428571428564</v>
      </c>
      <c r="M39" s="24">
        <f>+NOV!P41</f>
        <v>4.4230769230769234</v>
      </c>
      <c r="N39" s="24">
        <f>+DIC!P39</f>
        <v>4.5</v>
      </c>
      <c r="O39" s="27">
        <f>IF(ISERROR(AVERAGE(C39:N39)),"",AVERAGE(C39:N39))</f>
        <v>4.3772435897435891</v>
      </c>
    </row>
    <row r="40" spans="1:15" ht="13.5" thickBot="1" x14ac:dyDescent="0.25">
      <c r="A40" s="12"/>
      <c r="B40" s="12" t="s">
        <v>10</v>
      </c>
      <c r="C40" s="13">
        <f>+ENE!Q42</f>
        <v>2.407142857142857</v>
      </c>
      <c r="D40" s="13">
        <f>+FEB!O40</f>
        <v>2.6999999999999997</v>
      </c>
      <c r="E40" s="13">
        <f>+MAR!P40</f>
        <v>3.8275000000000006</v>
      </c>
      <c r="F40" s="13">
        <f>+ABR!P41</f>
        <v>2.1723076923076921</v>
      </c>
      <c r="G40" s="81">
        <f>+MAY!P41</f>
        <v>2.569230769230769</v>
      </c>
      <c r="H40" s="81">
        <f>+JUN!P40</f>
        <v>2.7307692307692308</v>
      </c>
      <c r="I40" s="81">
        <f>+JUL!P39</f>
        <v>3.292307692307693</v>
      </c>
      <c r="J40" s="81">
        <f>+AGO!P42</f>
        <v>2.8916666666666671</v>
      </c>
      <c r="K40" s="81">
        <f>+SET!P40</f>
        <v>2.7666666666666671</v>
      </c>
      <c r="L40" s="81">
        <f>+OCT!Q40</f>
        <v>3.2285714285714286</v>
      </c>
      <c r="M40" s="81">
        <f>+NOV!P42</f>
        <v>3.0615384615384613</v>
      </c>
      <c r="N40" s="81">
        <f>+DIC!P40</f>
        <v>2.1923076923076921</v>
      </c>
      <c r="O40" s="28">
        <f>IF(ISERROR(AVERAGE(C40:N40)),"",AVERAGE(C40:N40))</f>
        <v>2.8200007631257633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33:O33"/>
    <mergeCell ref="A31:K31"/>
    <mergeCell ref="A32:O32"/>
    <mergeCell ref="A1:O1"/>
    <mergeCell ref="A2:O2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06" zoomScaleNormal="106" workbookViewId="0">
      <selection activeCell="B2" sqref="B2:B6"/>
    </sheetView>
  </sheetViews>
  <sheetFormatPr baseColWidth="10" defaultRowHeight="12.75" x14ac:dyDescent="0.2"/>
  <sheetData>
    <row r="1" spans="1:13" x14ac:dyDescent="0.2">
      <c r="B1" t="s">
        <v>108</v>
      </c>
      <c r="C1" t="s">
        <v>109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115</v>
      </c>
      <c r="J1" t="s">
        <v>116</v>
      </c>
      <c r="K1" t="s">
        <v>117</v>
      </c>
      <c r="L1" t="s">
        <v>118</v>
      </c>
      <c r="M1" t="s">
        <v>119</v>
      </c>
    </row>
    <row r="2" spans="1:13" x14ac:dyDescent="0.2">
      <c r="A2" t="s">
        <v>32</v>
      </c>
      <c r="B2" s="72">
        <f>IF(ISERROR((+ANUAL!C9/'2017'!C9)),"",((+ANUAL!C9/'2017'!C9)-1))</f>
        <v>-0.2702702702702704</v>
      </c>
      <c r="C2" s="72">
        <f>IF(ISERROR((+ANUAL!D9/'2017'!D9)),"",((+ANUAL!D9/'2017'!D9)-1))</f>
        <v>0.14537444933920729</v>
      </c>
      <c r="D2" s="72">
        <f>IF(ISERROR((+ANUAL!E9/'2017'!E9)),"",((+ANUAL!E9/'2017'!E9)-1))</f>
        <v>0.22339233699305439</v>
      </c>
      <c r="E2" s="72">
        <f>IF(ISERROR((+ANUAL!F9/'2017'!F9)),"",((+ANUAL!F9/'2017'!F9)-1))</f>
        <v>0.24193548387096797</v>
      </c>
      <c r="F2" s="72">
        <f>IF(ISERROR((+ANUAL!G9/'2017'!G9)),"",((+ANUAL!G9/'2017'!G9)-1))</f>
        <v>0.54395604395604424</v>
      </c>
      <c r="G2" s="72">
        <f>IF(ISERROR((+ANUAL!H9/'2017'!H9)),"",((+ANUAL!H9/'2017'!H9)-1))</f>
        <v>0.53333333333333321</v>
      </c>
      <c r="H2" s="72">
        <f>IF(ISERROR((+ANUAL!I9/'2017'!I9)),"",((+ANUAL!I9/'2017'!I9)-1))</f>
        <v>0.1773407587887228</v>
      </c>
      <c r="I2" s="72">
        <f>IF(ISERROR((+ANUAL!J9/'2017'!J9)),"",((+ANUAL!J9/'2017'!J9)-1))</f>
        <v>7.4999999999999734E-2</v>
      </c>
      <c r="J2" s="72">
        <f>IF(ISERROR((+ANUAL!K9/'2017'!K9)),"",((+ANUAL!K9/'2017'!K9)-1))</f>
        <v>-4.4444444444444731E-2</v>
      </c>
      <c r="K2" s="72">
        <f>IF(ISERROR((+ANUAL!L9/'2017'!L9)),"",((+ANUAL!L9/'2017'!L9)-1))</f>
        <v>1.1000000000000001</v>
      </c>
      <c r="L2" s="72">
        <f>IF(ISERROR((+ANUAL!M9/'2017'!M9)),"",((+ANUAL!M9/'2017'!M9)-1))</f>
        <v>0.27649680294516532</v>
      </c>
      <c r="M2" s="72">
        <f>IF(ISERROR((+ANUAL!N9/'2017'!N9)),"",((+ANUAL!N9/'2017'!N9)-1))</f>
        <v>2.3785714285714277</v>
      </c>
    </row>
    <row r="3" spans="1:13" x14ac:dyDescent="0.2">
      <c r="A3" t="s">
        <v>33</v>
      </c>
      <c r="B3" s="80">
        <f>IF(ISERROR((+ANUAL!C10/'2017'!C10)),"",((+ANUAL!C10/'2017'!C10)-1))</f>
        <v>-0.60129032258064519</v>
      </c>
      <c r="C3" s="80">
        <f>IF(ISERROR((+ANUAL!D10/'2017'!D10)),"",((+ANUAL!D10/'2017'!D10)-1))</f>
        <v>-0.39138576779026224</v>
      </c>
      <c r="D3" s="72">
        <f>IF(ISERROR((+ANUAL!E10/'2017'!E10)),"",((+ANUAL!E10/'2017'!E10)-1))</f>
        <v>-6.0607569721115806E-2</v>
      </c>
      <c r="E3" s="80">
        <f>IF(ISERROR((+ANUAL!F10/'2017'!F10)),"",((+ANUAL!F10/'2017'!F10)-1))</f>
        <v>-0.57214640198511169</v>
      </c>
      <c r="F3" s="80">
        <f>IF(ISERROR((+ANUAL!G10/'2017'!G10)),"",((+ANUAL!G10/'2017'!G10)-1))</f>
        <v>-0.39181286549707606</v>
      </c>
      <c r="G3" s="80">
        <f>IF(ISERROR((+ANUAL!H10/'2017'!H10)),"",((+ANUAL!H10/'2017'!H10)-1))</f>
        <v>-0.60526315789473684</v>
      </c>
      <c r="H3" s="80">
        <f>IF(ISERROR((+ANUAL!I10/'2017'!I10)),"",((+ANUAL!I10/'2017'!I10)-1))</f>
        <v>-0.57443731356774819</v>
      </c>
      <c r="I3" s="80">
        <f>IF(ISERROR((+ANUAL!J10/'2017'!J10)),"",((+ANUAL!J10/'2017'!J10)-1))</f>
        <v>-0.57948717948717943</v>
      </c>
      <c r="J3" s="80">
        <f>IF(ISERROR((+ANUAL!K10/'2017'!K10)),"",((+ANUAL!K10/'2017'!K10)-1))</f>
        <v>-0.6333333333333333</v>
      </c>
      <c r="K3" s="72">
        <f>IF(ISERROR((+ANUAL!L10/'2017'!L10)),"",((+ANUAL!L10/'2017'!L10)-1))</f>
        <v>0</v>
      </c>
      <c r="L3" s="72">
        <f>IF(ISERROR((+ANUAL!M10/'2017'!M10)),"",((+ANUAL!M10/'2017'!M10)-1))</f>
        <v>-0.31006160164271057</v>
      </c>
      <c r="M3" s="72">
        <f>IF(ISERROR((+ANUAL!N10/'2017'!N10)),"",((+ANUAL!N10/'2017'!N10)-1))</f>
        <v>-3.1842576028622394E-2</v>
      </c>
    </row>
    <row r="4" spans="1:13" x14ac:dyDescent="0.2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x14ac:dyDescent="0.2">
      <c r="A5" t="s">
        <v>34</v>
      </c>
      <c r="B5" s="72">
        <f>IF(ISERROR((+ANUAL!C39/'2017'!C39)),"",((+ANUAL!C39/'2017'!C39)-1))</f>
        <v>-0.26858108108108103</v>
      </c>
      <c r="C5" s="72">
        <f>IF(ISERROR((+ANUAL!D39/'2017'!D39)),"",((+ANUAL!D39/'2017'!D39)-1))</f>
        <v>0.12809917355371936</v>
      </c>
      <c r="D5" s="72">
        <f>IF(ISERROR((+ANUAL!E39/'2017'!E39)),"",((+ANUAL!E39/'2017'!E39)-1))</f>
        <v>0.19916142557651972</v>
      </c>
      <c r="E5" s="72">
        <f>IF(ISERROR((+ANUAL!F39/'2017'!F39)),"",((+ANUAL!F39/'2017'!F39)-1))</f>
        <v>0.2284263959390862</v>
      </c>
      <c r="F5" s="72">
        <f>IF(ISERROR((+ANUAL!G39/'2017'!G39)),"",((+ANUAL!G39/'2017'!G39)-1))</f>
        <v>0.50769230769230744</v>
      </c>
      <c r="G5" s="72">
        <f>IF(ISERROR((+ANUAL!H39/'2017'!H39)),"",((+ANUAL!H39/'2017'!H39)-1))</f>
        <v>0.45794392523364436</v>
      </c>
      <c r="H5" s="72">
        <f>IF(ISERROR((+ANUAL!I39/'2017'!I39)),"",((+ANUAL!I39/'2017'!I39)-1))</f>
        <v>0.11970869367319104</v>
      </c>
      <c r="I5" s="72">
        <f>IF(ISERROR((+ANUAL!J39/'2017'!J39)),"",((+ANUAL!J39/'2017'!J39)-1))</f>
        <v>4.6511627906976827E-2</v>
      </c>
      <c r="J5" s="72">
        <f>IF(ISERROR((+ANUAL!K39/'2017'!K39)),"",((+ANUAL!K39/'2017'!K39)-1))</f>
        <v>0</v>
      </c>
      <c r="K5" s="72">
        <f>IF(ISERROR((+ANUAL!L39/'2017'!L39)),"",((+ANUAL!L39/'2017'!L39)-1))</f>
        <v>0.37959183673469332</v>
      </c>
      <c r="L5" s="72">
        <f>IF(ISERROR((+ANUAL!M39/'2017'!M39)),"",((+ANUAL!M39/'2017'!M39)-1))</f>
        <v>0.29140932060640079</v>
      </c>
      <c r="M5" s="72">
        <f>IF(ISERROR((+ANUAL!N39/'2017'!N39)),"",((+ANUAL!N39/'2017'!N39)-1))</f>
        <v>2.0555555555555562</v>
      </c>
    </row>
    <row r="6" spans="1:13" x14ac:dyDescent="0.2">
      <c r="A6" t="s">
        <v>35</v>
      </c>
      <c r="B6" s="80">
        <f>IF(ISERROR((+ANUAL!C40/'2017'!C40)),"",((+ANUAL!C40/'2017'!C40)-1))</f>
        <v>-0.58548585485854865</v>
      </c>
      <c r="C6" s="80">
        <f>IF(ISERROR((+ANUAL!D40/'2017'!D40)),"",((+ANUAL!D40/'2017'!D40)-1))</f>
        <v>-0.39482758620689651</v>
      </c>
      <c r="D6" s="72">
        <f>IF(ISERROR((+ANUAL!E40/'2017'!E40)),"",((+ANUAL!E40/'2017'!E40)-1))</f>
        <v>-7.685528756957305E-2</v>
      </c>
      <c r="E6" s="80">
        <f>IF(ISERROR((+ANUAL!F40/'2017'!F40)),"",((+ANUAL!F40/'2017'!F40)-1))</f>
        <v>-0.54743589743589749</v>
      </c>
      <c r="F6" s="80">
        <f>IF(ISERROR((+ANUAL!G40/'2017'!G40)),"",((+ANUAL!G40/'2017'!G40)-1))</f>
        <v>-0.38376383763837663</v>
      </c>
      <c r="G6" s="80">
        <f>IF(ISERROR((+ANUAL!H40/'2017'!H40)),"",((+ANUAL!H40/'2017'!H40)-1))</f>
        <v>-0.37279151943462874</v>
      </c>
      <c r="H6" s="80">
        <f>IF(ISERROR((+ANUAL!I40/'2017'!I40)),"",((+ANUAL!I40/'2017'!I40)-1))</f>
        <v>-0.54273504273504258</v>
      </c>
      <c r="I6" s="80">
        <f>IF(ISERROR((+ANUAL!J40/'2017'!J40)),"",((+ANUAL!J40/'2017'!J40)-1))</f>
        <v>-0.57475490196078427</v>
      </c>
      <c r="J6" s="80">
        <f>IF(ISERROR((+ANUAL!K40/'2017'!K40)),"",((+ANUAL!K40/'2017'!K40)-1))</f>
        <v>-0.60476190476190472</v>
      </c>
      <c r="K6" s="72">
        <f>IF(ISERROR((+ANUAL!L40/'2017'!L40)),"",((+ANUAL!L40/'2017'!L40)-1))</f>
        <v>-0.23129251700680287</v>
      </c>
      <c r="L6" s="72">
        <f>IF(ISERROR((+ANUAL!M40/'2017'!M40)),"",((+ANUAL!M40/'2017'!M40)-1))</f>
        <v>-0.30812690134724052</v>
      </c>
      <c r="M6" s="72">
        <f>IF(ISERROR((+ANUAL!N40/'2017'!N40)),"",((+ANUAL!N40/'2017'!N40)-1))</f>
        <v>1.7526777020447915E-2</v>
      </c>
    </row>
    <row r="7" spans="1:13" x14ac:dyDescent="0.2">
      <c r="A7" t="s">
        <v>51</v>
      </c>
      <c r="B7" s="17">
        <v>0</v>
      </c>
      <c r="C7" s="17">
        <v>0</v>
      </c>
      <c r="D7" s="17">
        <v>0</v>
      </c>
      <c r="E7" s="39">
        <v>0</v>
      </c>
      <c r="F7" s="39">
        <v>0</v>
      </c>
      <c r="G7">
        <v>0</v>
      </c>
      <c r="H7">
        <v>0</v>
      </c>
      <c r="I7">
        <v>0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">
      <c r="A8" s="1" t="s">
        <v>36</v>
      </c>
      <c r="B8" s="17" t="s">
        <v>37</v>
      </c>
      <c r="C8" s="17"/>
      <c r="D8" s="17"/>
    </row>
    <row r="9" spans="1:13" x14ac:dyDescent="0.2">
      <c r="A9" s="1" t="s">
        <v>33</v>
      </c>
      <c r="B9" s="17" t="s">
        <v>38</v>
      </c>
      <c r="C9" s="17"/>
      <c r="D9" s="17"/>
    </row>
    <row r="10" spans="1:13" x14ac:dyDescent="0.2">
      <c r="A10" s="1" t="s">
        <v>34</v>
      </c>
      <c r="B10" s="17" t="s">
        <v>39</v>
      </c>
      <c r="C10" s="17"/>
      <c r="D10" s="17"/>
    </row>
    <row r="11" spans="1:13" x14ac:dyDescent="0.2">
      <c r="A11" s="1" t="s">
        <v>35</v>
      </c>
      <c r="B11" s="17" t="s">
        <v>40</v>
      </c>
      <c r="C11" s="17"/>
      <c r="D11" s="17"/>
    </row>
  </sheetData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O51" sqref="O51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2014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v>2.1692307692307695</v>
      </c>
      <c r="D9" s="24">
        <v>1.9166666666666667</v>
      </c>
      <c r="E9" s="24">
        <v>2.0461538461538464</v>
      </c>
      <c r="F9" s="24">
        <v>2</v>
      </c>
      <c r="G9" s="24">
        <v>2.3250000000000002</v>
      </c>
      <c r="H9" s="24">
        <v>3.1538461538461537</v>
      </c>
      <c r="I9" s="10">
        <v>3.1714285714285717</v>
      </c>
      <c r="J9" s="10">
        <v>3.0307692307692307</v>
      </c>
      <c r="K9" s="10">
        <v>2.9230769230769229</v>
      </c>
      <c r="L9" s="10">
        <v>2</v>
      </c>
      <c r="M9" s="10">
        <v>2.2076923076923078</v>
      </c>
      <c r="N9" s="10">
        <v>1.9142857142857146</v>
      </c>
      <c r="O9" s="27">
        <f>IF(ISERROR(AVERAGE(B9:N9)),"",AVERAGE(B9:N9))</f>
        <v>2.4048458485958486</v>
      </c>
    </row>
    <row r="10" spans="1:21" ht="13.5" thickBot="1" x14ac:dyDescent="0.25">
      <c r="A10" s="12"/>
      <c r="B10" s="12" t="s">
        <v>10</v>
      </c>
      <c r="C10" s="13">
        <v>2.9230769230769229</v>
      </c>
      <c r="D10" s="13">
        <v>2.270833333333333</v>
      </c>
      <c r="E10" s="13">
        <v>1.6615384615384614</v>
      </c>
      <c r="F10" s="13">
        <v>1.581818181818182</v>
      </c>
      <c r="G10" s="13">
        <v>2.0916666666666668</v>
      </c>
      <c r="H10" s="13">
        <v>2.1076923076923078</v>
      </c>
      <c r="I10" s="13">
        <v>5.0178571428571432</v>
      </c>
      <c r="J10" s="13">
        <v>3.0076923076923072</v>
      </c>
      <c r="K10" s="13">
        <v>4.3999999999999995</v>
      </c>
      <c r="L10" s="13">
        <v>3.7742857142857149</v>
      </c>
      <c r="M10" s="13">
        <v>2.94</v>
      </c>
      <c r="N10" s="13">
        <v>3.0428571428571431</v>
      </c>
      <c r="O10" s="28">
        <f>IF(ISERROR(AVERAGE(B10:N10)),"",AVERAGE(B10:N10))</f>
        <v>2.9016098484848478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2014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26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v>2.3692307692307688</v>
      </c>
      <c r="D39" s="24">
        <v>2.1166666666666663</v>
      </c>
      <c r="E39" s="24">
        <v>2.2461538461538457</v>
      </c>
      <c r="F39" s="24">
        <v>2.1999999999999997</v>
      </c>
      <c r="G39" s="24">
        <v>2.5249999999999999</v>
      </c>
      <c r="H39" s="24">
        <v>3.4076923076923085</v>
      </c>
      <c r="I39" s="10">
        <v>3.4285714285714284</v>
      </c>
      <c r="J39" s="10">
        <v>3.2461538461538462</v>
      </c>
      <c r="K39" s="10">
        <v>3.2076923076923078</v>
      </c>
      <c r="L39" s="10">
        <v>2.2357142857142858</v>
      </c>
      <c r="M39" s="10">
        <v>2.4230769230769229</v>
      </c>
      <c r="N39" s="10">
        <v>2.1214285714285714</v>
      </c>
      <c r="O39" s="27">
        <f>IF(ISERROR(AVERAGE(C39:N39)),"",AVERAGE(C39:N39))</f>
        <v>2.6272817460317461</v>
      </c>
    </row>
    <row r="40" spans="1:15" ht="13.5" thickBot="1" x14ac:dyDescent="0.25">
      <c r="A40" s="12"/>
      <c r="B40" s="12" t="s">
        <v>10</v>
      </c>
      <c r="C40" s="13">
        <v>3.1000000000000005</v>
      </c>
      <c r="D40" s="13">
        <v>2.4316666666666666</v>
      </c>
      <c r="E40" s="13">
        <v>1.9153846153846152</v>
      </c>
      <c r="F40" s="13">
        <v>1.8153846153846156</v>
      </c>
      <c r="G40" s="13">
        <v>2.3583333333333338</v>
      </c>
      <c r="H40" s="13">
        <v>2.1461538461538465</v>
      </c>
      <c r="I40" s="13">
        <v>5.2964285714285717</v>
      </c>
      <c r="J40" s="13">
        <v>3.2153846153846151</v>
      </c>
      <c r="K40" s="13">
        <v>4.7461538461538471</v>
      </c>
      <c r="L40" s="13">
        <v>4.01</v>
      </c>
      <c r="M40" s="13">
        <v>3.1707692307692312</v>
      </c>
      <c r="N40" s="13">
        <v>3.3000000000000003</v>
      </c>
      <c r="O40" s="28">
        <f>IF(ISERROR(AVERAGE(C40:N40)),"",AVERAGE(C40:N40))</f>
        <v>3.1254716117216113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1:O1"/>
    <mergeCell ref="A2:O2"/>
    <mergeCell ref="A31:K31"/>
    <mergeCell ref="A32:O32"/>
    <mergeCell ref="A33:O33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zoomScale="95" zoomScaleNormal="95" workbookViewId="0">
      <selection activeCell="N73" sqref="N73"/>
    </sheetView>
  </sheetViews>
  <sheetFormatPr baseColWidth="10" defaultRowHeight="12.75" x14ac:dyDescent="0.2"/>
  <sheetData>
    <row r="1" spans="1:122" x14ac:dyDescent="0.2">
      <c r="A1" t="s">
        <v>77</v>
      </c>
    </row>
    <row r="4" spans="1:122" ht="13.5" thickBot="1" x14ac:dyDescent="0.25">
      <c r="C4" s="38">
        <v>39814</v>
      </c>
      <c r="D4" s="38">
        <v>39845</v>
      </c>
      <c r="E4" s="38">
        <v>39873</v>
      </c>
      <c r="F4" s="38">
        <v>39904</v>
      </c>
      <c r="G4" s="38">
        <v>39934</v>
      </c>
      <c r="H4" s="38">
        <v>39965</v>
      </c>
      <c r="I4" s="38">
        <v>39995</v>
      </c>
      <c r="J4" s="38">
        <v>40026</v>
      </c>
      <c r="K4" s="38">
        <v>40057</v>
      </c>
      <c r="L4" s="38">
        <v>40087</v>
      </c>
      <c r="M4" s="38">
        <v>40118</v>
      </c>
      <c r="N4" s="38">
        <v>40148</v>
      </c>
      <c r="O4" s="38">
        <v>40179</v>
      </c>
      <c r="P4" s="38">
        <v>40210</v>
      </c>
      <c r="Q4" s="38">
        <v>40238</v>
      </c>
      <c r="R4" s="38">
        <v>40269</v>
      </c>
      <c r="S4" s="38">
        <v>40299</v>
      </c>
      <c r="T4" s="38">
        <v>40330</v>
      </c>
      <c r="U4" s="38">
        <v>40360</v>
      </c>
      <c r="V4" s="38">
        <v>40391</v>
      </c>
      <c r="W4" s="38">
        <v>40422</v>
      </c>
      <c r="X4" s="38">
        <v>40452</v>
      </c>
      <c r="Y4" s="38">
        <v>40483</v>
      </c>
      <c r="Z4" s="38">
        <v>40513</v>
      </c>
      <c r="AA4" s="38">
        <v>40544</v>
      </c>
      <c r="AB4" s="38">
        <v>40575</v>
      </c>
      <c r="AC4" s="38">
        <v>40603</v>
      </c>
      <c r="AD4" s="38">
        <v>40634</v>
      </c>
      <c r="AE4" s="38">
        <v>40664</v>
      </c>
      <c r="AF4" s="38">
        <v>40695</v>
      </c>
      <c r="AG4" s="38">
        <v>40725</v>
      </c>
      <c r="AH4" s="38">
        <v>40756</v>
      </c>
      <c r="AI4" s="38">
        <v>40787</v>
      </c>
      <c r="AJ4" s="38">
        <v>40817</v>
      </c>
      <c r="AK4" s="38">
        <v>40848</v>
      </c>
      <c r="AL4" s="38">
        <v>40878</v>
      </c>
      <c r="AM4" s="38">
        <v>40909</v>
      </c>
      <c r="AN4" s="38">
        <v>40940</v>
      </c>
      <c r="AO4" s="38">
        <v>40969</v>
      </c>
      <c r="AP4" s="38">
        <v>41000</v>
      </c>
      <c r="AQ4" s="38">
        <v>41030</v>
      </c>
      <c r="AR4" s="38">
        <v>41061</v>
      </c>
      <c r="AS4" s="38">
        <v>41091</v>
      </c>
      <c r="AT4" s="38">
        <v>41122</v>
      </c>
      <c r="AU4" s="38">
        <v>41153</v>
      </c>
      <c r="AV4" s="38">
        <v>41183</v>
      </c>
      <c r="AW4" s="38">
        <v>41214</v>
      </c>
      <c r="AX4" s="38">
        <v>41244</v>
      </c>
      <c r="AY4" s="38">
        <v>41275</v>
      </c>
      <c r="AZ4" s="38">
        <v>41306</v>
      </c>
      <c r="BA4" s="38">
        <v>41334</v>
      </c>
      <c r="BB4" s="38">
        <v>41365</v>
      </c>
      <c r="BC4" s="38">
        <v>41395</v>
      </c>
      <c r="BD4" s="38">
        <v>41426</v>
      </c>
      <c r="BE4" s="38">
        <v>41456</v>
      </c>
      <c r="BF4" s="38">
        <v>41487</v>
      </c>
      <c r="BG4" s="38">
        <v>41518</v>
      </c>
      <c r="BH4" s="38">
        <v>41548</v>
      </c>
      <c r="BI4" s="38">
        <v>41579</v>
      </c>
      <c r="BJ4" s="38">
        <v>41609</v>
      </c>
      <c r="BK4" s="38">
        <v>41640</v>
      </c>
      <c r="BL4" s="38">
        <v>41671</v>
      </c>
      <c r="BM4" s="38">
        <v>41699</v>
      </c>
      <c r="BN4" s="38">
        <v>41730</v>
      </c>
      <c r="BO4" s="38">
        <v>41760</v>
      </c>
      <c r="BP4" s="38">
        <v>41791</v>
      </c>
      <c r="BQ4" s="38">
        <v>41821</v>
      </c>
      <c r="BR4" s="38">
        <v>41852</v>
      </c>
      <c r="BS4" s="38">
        <v>41883</v>
      </c>
      <c r="BT4" s="38">
        <v>41913</v>
      </c>
      <c r="BU4" s="38">
        <v>41944</v>
      </c>
      <c r="BV4" s="38">
        <v>41974</v>
      </c>
      <c r="BW4" s="38">
        <v>42005</v>
      </c>
      <c r="BX4" s="38">
        <v>42036</v>
      </c>
      <c r="BY4" s="38">
        <v>42064</v>
      </c>
      <c r="BZ4" s="38">
        <v>42095</v>
      </c>
      <c r="CA4" s="38">
        <v>42125</v>
      </c>
      <c r="CB4" s="38">
        <v>42156</v>
      </c>
      <c r="CC4" s="38">
        <v>42186</v>
      </c>
      <c r="CD4" s="38">
        <v>42217</v>
      </c>
      <c r="CE4" s="38">
        <v>42248</v>
      </c>
      <c r="CF4" s="38">
        <v>42278</v>
      </c>
      <c r="CG4" s="38">
        <v>42309</v>
      </c>
      <c r="CH4" s="38">
        <v>42339</v>
      </c>
      <c r="CI4" s="38">
        <v>42370</v>
      </c>
      <c r="CJ4" s="38">
        <v>42401</v>
      </c>
      <c r="CK4" s="38">
        <v>42430</v>
      </c>
      <c r="CL4" s="38">
        <v>42461</v>
      </c>
      <c r="CM4" s="38">
        <v>42491</v>
      </c>
      <c r="CN4" s="38">
        <v>42522</v>
      </c>
      <c r="CO4" s="38">
        <v>42552</v>
      </c>
      <c r="CP4" s="38">
        <v>42583</v>
      </c>
      <c r="CQ4" s="38">
        <v>42614</v>
      </c>
      <c r="CR4" s="38">
        <v>42644</v>
      </c>
      <c r="CS4" s="38">
        <v>42675</v>
      </c>
      <c r="CT4" s="38">
        <v>42705</v>
      </c>
      <c r="CU4" s="38">
        <v>42736</v>
      </c>
      <c r="CV4" s="38">
        <v>42767</v>
      </c>
      <c r="CW4" s="38">
        <v>42795</v>
      </c>
      <c r="CX4" s="38">
        <v>42826</v>
      </c>
      <c r="CY4" s="38">
        <v>42856</v>
      </c>
      <c r="CZ4" s="38">
        <v>42887</v>
      </c>
      <c r="DA4" s="38">
        <v>42917</v>
      </c>
      <c r="DB4" s="38">
        <v>42948</v>
      </c>
      <c r="DC4" s="38">
        <v>42979</v>
      </c>
      <c r="DD4" s="38">
        <v>43009</v>
      </c>
      <c r="DE4" s="38">
        <v>43040</v>
      </c>
      <c r="DF4" s="38">
        <v>43070</v>
      </c>
      <c r="DG4" s="38">
        <v>43101</v>
      </c>
      <c r="DH4" s="38">
        <v>43132</v>
      </c>
      <c r="DI4" s="38">
        <v>43160</v>
      </c>
      <c r="DJ4" s="38">
        <v>43191</v>
      </c>
      <c r="DK4" s="38">
        <v>43221</v>
      </c>
      <c r="DL4" s="38">
        <v>43252</v>
      </c>
      <c r="DM4" s="38">
        <v>43282</v>
      </c>
      <c r="DN4" s="38">
        <v>43313</v>
      </c>
      <c r="DO4" s="38">
        <v>43344</v>
      </c>
      <c r="DP4" s="38">
        <v>43374</v>
      </c>
      <c r="DQ4" s="38">
        <v>43405</v>
      </c>
      <c r="DR4" s="38">
        <v>43435</v>
      </c>
    </row>
    <row r="5" spans="1:122" x14ac:dyDescent="0.2">
      <c r="A5" s="9" t="s">
        <v>8</v>
      </c>
      <c r="B5" s="34" t="s">
        <v>9</v>
      </c>
      <c r="C5" s="58">
        <v>0.64166666666666661</v>
      </c>
      <c r="D5" s="58">
        <v>0.79090909090909089</v>
      </c>
      <c r="E5" s="58">
        <v>0.9916666666666667</v>
      </c>
      <c r="F5" s="58">
        <v>0.88333333333333341</v>
      </c>
      <c r="G5" s="58">
        <v>0.79999999999999993</v>
      </c>
      <c r="H5" s="58">
        <v>1.0923076923076924</v>
      </c>
      <c r="I5" s="57">
        <v>1.6961538461538466</v>
      </c>
      <c r="J5" s="57">
        <v>1.4269230769230767</v>
      </c>
      <c r="K5" s="57">
        <v>1.3166666666666669</v>
      </c>
      <c r="L5" s="57">
        <v>1.3000000000000003</v>
      </c>
      <c r="M5" s="57">
        <v>1.2142857142857142</v>
      </c>
      <c r="N5" s="57">
        <v>1.5</v>
      </c>
      <c r="O5" s="58">
        <v>1.5999999999999999</v>
      </c>
      <c r="P5" s="58">
        <v>1.5833333333333333</v>
      </c>
      <c r="Q5" s="58">
        <v>1.6142857142857143</v>
      </c>
      <c r="R5" s="58">
        <v>1.6583333333333334</v>
      </c>
      <c r="S5" s="58">
        <v>1.3076923076923077</v>
      </c>
      <c r="T5" s="58">
        <v>2.069230769230769</v>
      </c>
      <c r="U5" s="57">
        <v>2.8857142857142861</v>
      </c>
      <c r="V5" s="57">
        <v>4.9230769230769234</v>
      </c>
      <c r="W5" s="57">
        <v>2.0846153846153843</v>
      </c>
      <c r="X5" s="57">
        <v>2.15</v>
      </c>
      <c r="Y5" s="57">
        <v>1.7333333333333332</v>
      </c>
      <c r="Z5" s="57">
        <v>2.4916666666666663</v>
      </c>
      <c r="AA5" s="57">
        <v>1.5</v>
      </c>
      <c r="AB5" s="57">
        <v>1.958333333333333</v>
      </c>
      <c r="AC5" s="57">
        <v>1.9076923076923076</v>
      </c>
      <c r="AD5" s="57">
        <v>1.6999999999999995</v>
      </c>
      <c r="AE5" s="57">
        <v>2.0769230769230766</v>
      </c>
      <c r="AF5" s="57">
        <v>2.1750000000000003</v>
      </c>
      <c r="AG5" s="57">
        <v>2.3909090909090911</v>
      </c>
      <c r="AH5" s="57">
        <v>2.2214285714285711</v>
      </c>
      <c r="AI5" s="57">
        <v>2.4153846153846152</v>
      </c>
      <c r="AJ5" s="57">
        <v>1.578571428571429</v>
      </c>
      <c r="AK5" s="57">
        <v>2.2076923076923074</v>
      </c>
      <c r="AL5" s="57">
        <v>2.6153846153846154</v>
      </c>
      <c r="AM5" s="57">
        <v>2.9538461538461536</v>
      </c>
      <c r="AN5" s="57">
        <v>1.8338461538461541</v>
      </c>
      <c r="AO5" s="57">
        <v>2.1507692307692308</v>
      </c>
      <c r="AP5" s="57">
        <v>2.4636363636363638</v>
      </c>
      <c r="AQ5" s="57">
        <v>2.0000000000000004</v>
      </c>
      <c r="AR5" s="57">
        <v>2.2538461538461543</v>
      </c>
      <c r="AS5" s="57">
        <v>2.0923076923076924</v>
      </c>
      <c r="AT5" s="57">
        <v>2</v>
      </c>
      <c r="AU5" s="57">
        <v>2</v>
      </c>
      <c r="AV5" s="57">
        <v>2.046153846153846</v>
      </c>
      <c r="AW5" s="57">
        <v>2</v>
      </c>
      <c r="AX5" s="57">
        <v>2</v>
      </c>
      <c r="AY5" s="57">
        <v>2.1999999999999993</v>
      </c>
      <c r="AZ5" s="57">
        <v>2.3999999999999995</v>
      </c>
      <c r="BA5" s="57">
        <v>2.0769230769230771</v>
      </c>
      <c r="BB5" s="57">
        <v>2</v>
      </c>
      <c r="BC5" s="57">
        <v>2</v>
      </c>
      <c r="BD5" s="57">
        <v>2.0333333333333332</v>
      </c>
      <c r="BE5" s="57">
        <v>2.138461538461538</v>
      </c>
      <c r="BF5" s="57">
        <v>2.1100000000000003</v>
      </c>
      <c r="BG5" s="57">
        <v>2</v>
      </c>
      <c r="BH5" s="57">
        <v>2.0769230769230771</v>
      </c>
      <c r="BI5" s="57">
        <v>2.5249999999999999</v>
      </c>
      <c r="BJ5" s="57">
        <v>2.5</v>
      </c>
      <c r="BK5" s="57">
        <v>2.1692307692307695</v>
      </c>
      <c r="BL5" s="57">
        <v>1.9166666666666667</v>
      </c>
      <c r="BM5" s="57">
        <v>2.0461538461538464</v>
      </c>
      <c r="BN5" s="57">
        <v>2</v>
      </c>
      <c r="BO5" s="57">
        <v>2.3250000000000002</v>
      </c>
      <c r="BP5" s="57">
        <v>3.1538461538461537</v>
      </c>
      <c r="BQ5" s="57">
        <v>3.1714285714285717</v>
      </c>
      <c r="BR5" s="57">
        <v>3.0307692307692307</v>
      </c>
      <c r="BS5" s="57">
        <v>2.9230769230769229</v>
      </c>
      <c r="BT5" s="57">
        <v>2</v>
      </c>
      <c r="BU5" s="57">
        <v>2.2076923076923078</v>
      </c>
      <c r="BV5" s="57">
        <v>1.9142857142857146</v>
      </c>
      <c r="BW5" s="57">
        <f>+'2015'!C9</f>
        <v>2.0714285714285716</v>
      </c>
      <c r="BX5" s="57">
        <f>+'2015'!D9</f>
        <v>1.8000000000000005</v>
      </c>
      <c r="BY5" s="57">
        <f>+'2015'!E9</f>
        <v>2.0769230769230766</v>
      </c>
      <c r="BZ5" s="57">
        <f>+'2015'!F9</f>
        <v>2.4181818181818184</v>
      </c>
      <c r="CA5" s="57">
        <f>+'2015'!G9</f>
        <v>2.1</v>
      </c>
      <c r="CB5" s="57">
        <f>+'2015'!H9</f>
        <v>2.6769230769230767</v>
      </c>
      <c r="CC5" s="57">
        <f>+'2015'!I9</f>
        <v>2.4749999999999996</v>
      </c>
      <c r="CD5" s="57">
        <f>+'2015'!J9</f>
        <v>3.5230769230769234</v>
      </c>
      <c r="CE5" s="57">
        <f>+'2015'!K9</f>
        <v>3.4285714285714284</v>
      </c>
      <c r="CF5" s="57">
        <f>+'2015'!L9</f>
        <v>2.8461538461538458</v>
      </c>
      <c r="CG5" s="57">
        <f>+'2015'!M9</f>
        <v>2.9071428571428575</v>
      </c>
      <c r="CH5" s="57">
        <f>+'2015'!N9</f>
        <v>2.9933333333333332</v>
      </c>
      <c r="CI5" s="57">
        <f>'2016'!C9</f>
        <v>2.7461538461538462</v>
      </c>
      <c r="CJ5" s="57">
        <f>'2016'!D9</f>
        <v>2.6461538461538461</v>
      </c>
      <c r="CK5" s="57">
        <f>'2016'!E9</f>
        <v>2.8538461538461539</v>
      </c>
      <c r="CL5" s="57">
        <f>'2016'!F9</f>
        <v>3.1142857142857139</v>
      </c>
      <c r="CM5" s="57">
        <f>'2016'!G9</f>
        <v>3.0923076923076924</v>
      </c>
      <c r="CN5" s="57">
        <f>'2016'!H9</f>
        <v>3.1428571428571423</v>
      </c>
      <c r="CO5" s="57">
        <f>'2016'!I9</f>
        <v>3.7916666666666665</v>
      </c>
      <c r="CP5" s="57">
        <f>'2016'!J9</f>
        <v>4.1000000000000005</v>
      </c>
      <c r="CQ5" s="57">
        <f>'2016'!K9</f>
        <v>3.7692307692307692</v>
      </c>
      <c r="CR5" s="57">
        <f>'2016'!L9</f>
        <v>3.9714285714285706</v>
      </c>
      <c r="CS5" s="57">
        <f>'2016'!M9</f>
        <v>4.1846153846153848</v>
      </c>
      <c r="CT5" s="57">
        <f>'2016'!N9</f>
        <v>4.0428571428571436</v>
      </c>
      <c r="CU5" s="57">
        <v>3.9642857142857149</v>
      </c>
      <c r="CV5" s="57">
        <v>3.4923076923076914</v>
      </c>
      <c r="CW5" s="57">
        <v>3.4330769230769231</v>
      </c>
      <c r="CX5" s="57">
        <v>3.3818181818181823</v>
      </c>
      <c r="CY5" s="57">
        <v>2.8</v>
      </c>
      <c r="CZ5" s="57">
        <v>3</v>
      </c>
      <c r="DA5" s="57">
        <v>4.0181818181818185</v>
      </c>
      <c r="DB5" s="57">
        <v>4</v>
      </c>
      <c r="DC5" s="57">
        <v>4.5</v>
      </c>
      <c r="DD5" s="57">
        <v>2</v>
      </c>
      <c r="DE5" s="57">
        <v>3.3083333333333336</v>
      </c>
      <c r="DF5" s="57">
        <v>1.2727272727272727</v>
      </c>
      <c r="DG5" s="57">
        <f>+ANUAL!C9</f>
        <v>2.8928571428571428</v>
      </c>
      <c r="DH5" s="57">
        <f>+ANUAL!D9</f>
        <v>4</v>
      </c>
      <c r="DI5" s="57">
        <f>+ANUAL!E9</f>
        <v>4.2000000000000011</v>
      </c>
      <c r="DJ5" s="57">
        <f>+ANUAL!F9</f>
        <v>4.2000000000000011</v>
      </c>
      <c r="DK5" s="57">
        <f>+ANUAL!G9</f>
        <v>4.3230769230769237</v>
      </c>
      <c r="DL5" s="57">
        <f>+ANUAL!H9</f>
        <v>4.5999999999999996</v>
      </c>
      <c r="DM5" s="57">
        <f>+ANUAL!I9</f>
        <v>4.7307692307692317</v>
      </c>
      <c r="DN5" s="57">
        <f>+ANUAL!J9</f>
        <v>4.2999999999999989</v>
      </c>
      <c r="DO5" s="57">
        <f>+ANUAL!K9</f>
        <v>4.2999999999999989</v>
      </c>
      <c r="DP5" s="57">
        <f>+ANUAL!L9</f>
        <v>4.2</v>
      </c>
      <c r="DQ5" s="57">
        <f>+ANUAL!M9</f>
        <v>4.2230769230769223</v>
      </c>
      <c r="DR5" s="57">
        <f>+ANUAL!N9</f>
        <v>4.2999999999999989</v>
      </c>
    </row>
    <row r="6" spans="1:122" ht="13.5" thickBot="1" x14ac:dyDescent="0.25">
      <c r="A6" s="12"/>
      <c r="B6" s="35" t="s">
        <v>10</v>
      </c>
      <c r="C6" s="57">
        <v>1.25</v>
      </c>
      <c r="D6" s="57">
        <v>1.5727272727272732</v>
      </c>
      <c r="E6" s="57">
        <v>2.2999999999999994</v>
      </c>
      <c r="F6" s="57">
        <v>1.8166666666666671</v>
      </c>
      <c r="G6" s="57">
        <v>1.1999999999999997</v>
      </c>
      <c r="H6" s="57">
        <v>1.5</v>
      </c>
      <c r="I6" s="57">
        <v>2.1269230769230774</v>
      </c>
      <c r="J6" s="57">
        <v>2.5038461538461543</v>
      </c>
      <c r="K6" s="57">
        <v>2.0999999999999996</v>
      </c>
      <c r="L6" s="57">
        <v>2.4461538461538463</v>
      </c>
      <c r="M6" s="57">
        <v>2.157142857142857</v>
      </c>
      <c r="N6" s="57">
        <v>2.1166666666666667</v>
      </c>
      <c r="O6" s="57">
        <v>2.3041666666666667</v>
      </c>
      <c r="P6" s="57">
        <v>1.7749999999999997</v>
      </c>
      <c r="Q6" s="57">
        <v>1.9</v>
      </c>
      <c r="R6" s="57">
        <v>1.7833333333333332</v>
      </c>
      <c r="S6" s="57">
        <v>1.7230769230769232</v>
      </c>
      <c r="T6" s="57">
        <v>2.3461538461538458</v>
      </c>
      <c r="U6" s="57">
        <v>4.8314285714285718</v>
      </c>
      <c r="V6" s="57">
        <v>7.5923076923076929</v>
      </c>
      <c r="W6" s="57">
        <v>2.3692307692307697</v>
      </c>
      <c r="X6" s="57">
        <v>2.5333333333333337</v>
      </c>
      <c r="Y6" s="57">
        <v>1.6666666666666667</v>
      </c>
      <c r="Z6" s="57">
        <v>2.5333333333333328</v>
      </c>
      <c r="AA6" s="57">
        <v>1.3000000000000003</v>
      </c>
      <c r="AB6" s="57">
        <v>2.1999999999999997</v>
      </c>
      <c r="AC6" s="57">
        <v>2.0538461538461545</v>
      </c>
      <c r="AD6" s="57">
        <v>2.2545454545454544</v>
      </c>
      <c r="AE6" s="57">
        <v>2.5</v>
      </c>
      <c r="AF6" s="57">
        <v>2.7999999999999994</v>
      </c>
      <c r="AG6" s="57">
        <v>2.7818181818181826</v>
      </c>
      <c r="AH6" s="57">
        <v>2.8214285714285716</v>
      </c>
      <c r="AI6" s="57">
        <v>2.8769230769230774</v>
      </c>
      <c r="AJ6" s="57">
        <v>2.035714285714286</v>
      </c>
      <c r="AK6" s="57">
        <v>2.2384615384615385</v>
      </c>
      <c r="AL6" s="57">
        <v>2.7076923076923074</v>
      </c>
      <c r="AM6" s="57">
        <v>2.9346153846153835</v>
      </c>
      <c r="AN6" s="57">
        <v>1.7492307692307696</v>
      </c>
      <c r="AO6" s="57">
        <v>2.6076923076923078</v>
      </c>
      <c r="AP6" s="57">
        <v>2.7818181818181817</v>
      </c>
      <c r="AQ6" s="57">
        <v>2.5999999999999992</v>
      </c>
      <c r="AR6" s="57">
        <v>3.6538461538461542</v>
      </c>
      <c r="AS6" s="57">
        <v>2.8923076923076918</v>
      </c>
      <c r="AT6" s="57">
        <v>4.4833333333333334</v>
      </c>
      <c r="AU6" s="57">
        <v>2.4499999999999993</v>
      </c>
      <c r="AV6" s="57">
        <v>3.0307692307692315</v>
      </c>
      <c r="AW6" s="57">
        <v>3.2461538461538453</v>
      </c>
      <c r="AX6" s="57">
        <v>2.9416666666666669</v>
      </c>
      <c r="AY6" s="57">
        <v>3.9999999999999991</v>
      </c>
      <c r="AZ6" s="57">
        <v>2.7416666666666658</v>
      </c>
      <c r="BA6" s="57">
        <v>3.0461538461538464</v>
      </c>
      <c r="BB6" s="57">
        <v>2.9090909090909092</v>
      </c>
      <c r="BC6" s="57">
        <v>2.7692307692307696</v>
      </c>
      <c r="BD6" s="57">
        <v>2.6666666666666665</v>
      </c>
      <c r="BE6" s="57">
        <v>5.5230769230769221</v>
      </c>
      <c r="BF6" s="57">
        <v>4.1899999999999995</v>
      </c>
      <c r="BG6" s="57">
        <v>3.092307692307692</v>
      </c>
      <c r="BH6" s="57">
        <v>2.7846153846153849</v>
      </c>
      <c r="BI6" s="57">
        <v>2.4750000000000001</v>
      </c>
      <c r="BJ6" s="57">
        <v>3.0923076923076924</v>
      </c>
      <c r="BK6" s="57">
        <v>2.9230769230769229</v>
      </c>
      <c r="BL6" s="57">
        <v>2.270833333333333</v>
      </c>
      <c r="BM6" s="57">
        <v>1.6615384615384614</v>
      </c>
      <c r="BN6" s="57">
        <v>1.581818181818182</v>
      </c>
      <c r="BO6" s="57">
        <v>2.0916666666666668</v>
      </c>
      <c r="BP6" s="57">
        <v>2.1076923076923078</v>
      </c>
      <c r="BQ6" s="57">
        <v>5.0178571428571432</v>
      </c>
      <c r="BR6" s="57">
        <v>3.0076923076923072</v>
      </c>
      <c r="BS6" s="57">
        <v>4.3999999999999995</v>
      </c>
      <c r="BT6" s="57">
        <v>3.7742857142857149</v>
      </c>
      <c r="BU6" s="57">
        <v>2.94</v>
      </c>
      <c r="BV6" s="57">
        <v>3.0428571428571431</v>
      </c>
      <c r="BW6" s="57">
        <f>+'2015'!C10</f>
        <v>3.4714285714285711</v>
      </c>
      <c r="BX6" s="57">
        <f>+'2015'!D10</f>
        <v>2.7916666666666665</v>
      </c>
      <c r="BY6" s="57">
        <f>+'2015'!E10</f>
        <v>2.9769230769230766</v>
      </c>
      <c r="BZ6" s="57">
        <f>+'2015'!F10</f>
        <v>4.6000000000000005</v>
      </c>
      <c r="CA6" s="57">
        <f>+'2015'!G10</f>
        <v>2.7166666666666663</v>
      </c>
      <c r="CB6" s="57">
        <f>+'2015'!H10</f>
        <v>3.5538461538461541</v>
      </c>
      <c r="CC6" s="57">
        <f>+'2015'!I10</f>
        <v>4.6312500000000005</v>
      </c>
      <c r="CD6" s="57">
        <f>+'2015'!J10</f>
        <v>5.6538461538461542</v>
      </c>
      <c r="CE6" s="57">
        <f>+'2015'!K10</f>
        <v>5.2785714285714276</v>
      </c>
      <c r="CF6" s="57">
        <f>+'2015'!L10</f>
        <v>4.0846153846153843</v>
      </c>
      <c r="CG6" s="57">
        <f>+'2015'!M10</f>
        <v>5.1642857142857155</v>
      </c>
      <c r="CH6" s="57">
        <f>+'2015'!N10</f>
        <v>5.36</v>
      </c>
      <c r="CI6" s="57">
        <f>'2016'!C10</f>
        <v>4.4000000000000004</v>
      </c>
      <c r="CJ6" s="57">
        <f>'2016'!D10</f>
        <v>3.6817692307692313</v>
      </c>
      <c r="CK6" s="57">
        <f>'2016'!E10</f>
        <v>3.7533230769230772</v>
      </c>
      <c r="CL6" s="57">
        <f>'2016'!F10</f>
        <v>4.5714285714285703</v>
      </c>
      <c r="CM6" s="57">
        <f>'2016'!G10</f>
        <v>4.430769230769231</v>
      </c>
      <c r="CN6" s="57">
        <f>'2016'!H10</f>
        <v>4.3357142857142854</v>
      </c>
      <c r="CO6" s="57">
        <f>'2016'!I10</f>
        <v>4.541666666666667</v>
      </c>
      <c r="CP6" s="57">
        <f>'2016'!J10</f>
        <v>5.3230769230769237</v>
      </c>
      <c r="CQ6" s="57">
        <f>'2016'!K10</f>
        <v>4.7692307692307692</v>
      </c>
      <c r="CR6" s="57">
        <f>'2016'!L10</f>
        <v>4.9214285714285726</v>
      </c>
      <c r="CS6" s="57">
        <f>'2016'!M10</f>
        <v>5.4846153846153847</v>
      </c>
      <c r="CT6" s="57">
        <f>'2016'!N10</f>
        <v>5.4357142857142851</v>
      </c>
      <c r="CU6" s="57">
        <v>5.5357142857142856</v>
      </c>
      <c r="CV6" s="57">
        <v>4.1076923076923082</v>
      </c>
      <c r="CW6" s="57">
        <v>3.8615384615384625</v>
      </c>
      <c r="CX6" s="57">
        <v>4.5090909090909088</v>
      </c>
      <c r="CY6" s="57">
        <v>3.9461538461538459</v>
      </c>
      <c r="CZ6" s="57">
        <v>3.8</v>
      </c>
      <c r="DA6" s="57">
        <v>7.7363636363636354</v>
      </c>
      <c r="DB6" s="57">
        <v>6.5</v>
      </c>
      <c r="DC6" s="57">
        <v>7</v>
      </c>
      <c r="DD6" s="57">
        <v>2.5</v>
      </c>
      <c r="DE6" s="57">
        <v>4.0583333333333336</v>
      </c>
      <c r="DF6" s="57">
        <v>1.9545454545454546</v>
      </c>
      <c r="DG6" s="57">
        <f>+ANUAL!C10</f>
        <v>2.2071428571428569</v>
      </c>
      <c r="DH6" s="57">
        <f>+ANUAL!D10</f>
        <v>2.5</v>
      </c>
      <c r="DI6" s="57">
        <f>+ANUAL!E10</f>
        <v>3.6274999999999999</v>
      </c>
      <c r="DJ6" s="57">
        <f>+ANUAL!F10</f>
        <v>1.9292307692307693</v>
      </c>
      <c r="DK6" s="57">
        <f>+ANUAL!G10</f>
        <v>2.4</v>
      </c>
      <c r="DL6" s="57">
        <f>+ANUAL!H10</f>
        <v>1.5</v>
      </c>
      <c r="DM6" s="57">
        <f>+ANUAL!I10</f>
        <v>3.292307692307693</v>
      </c>
      <c r="DN6" s="57">
        <f>+ANUAL!J10</f>
        <v>2.7333333333333338</v>
      </c>
      <c r="DO6" s="57">
        <f>+ANUAL!K10</f>
        <v>2.5666666666666669</v>
      </c>
      <c r="DP6" s="57">
        <f>+ANUAL!L10</f>
        <v>2.5</v>
      </c>
      <c r="DQ6" s="57">
        <f>+ANUAL!M10</f>
        <v>2.8</v>
      </c>
      <c r="DR6" s="57">
        <f>+ANUAL!N10</f>
        <v>1.8923076923076927</v>
      </c>
    </row>
    <row r="12" spans="1:122" x14ac:dyDescent="0.2">
      <c r="A12" t="s">
        <v>76</v>
      </c>
    </row>
    <row r="15" spans="1:122" ht="13.5" thickBot="1" x14ac:dyDescent="0.25">
      <c r="C15" s="38">
        <v>39814</v>
      </c>
      <c r="D15" s="38">
        <v>39845</v>
      </c>
      <c r="E15" s="38">
        <v>39873</v>
      </c>
      <c r="F15" s="38">
        <v>39904</v>
      </c>
      <c r="G15" s="38">
        <v>39934</v>
      </c>
      <c r="H15" s="38">
        <v>39965</v>
      </c>
      <c r="I15" s="38">
        <v>39995</v>
      </c>
      <c r="J15" s="38">
        <v>40026</v>
      </c>
      <c r="K15" s="38">
        <v>40057</v>
      </c>
      <c r="L15" s="38">
        <v>40087</v>
      </c>
      <c r="M15" s="38">
        <v>40118</v>
      </c>
      <c r="N15" s="38">
        <v>40148</v>
      </c>
      <c r="O15" s="38">
        <v>40179</v>
      </c>
      <c r="P15" s="38">
        <v>40210</v>
      </c>
      <c r="Q15" s="38">
        <v>40238</v>
      </c>
      <c r="R15" s="38">
        <v>40269</v>
      </c>
      <c r="S15" s="38">
        <v>40299</v>
      </c>
      <c r="T15" s="38">
        <v>40330</v>
      </c>
      <c r="U15" s="38">
        <v>40360</v>
      </c>
      <c r="V15" s="38">
        <v>40391</v>
      </c>
      <c r="W15" s="38">
        <v>40422</v>
      </c>
      <c r="X15" s="38">
        <v>40452</v>
      </c>
      <c r="Y15" s="38">
        <v>40483</v>
      </c>
      <c r="Z15" s="38">
        <v>40513</v>
      </c>
      <c r="AA15" s="38">
        <v>40544</v>
      </c>
      <c r="AB15" s="38">
        <v>40575</v>
      </c>
      <c r="AC15" s="38">
        <v>40603</v>
      </c>
      <c r="AD15" s="38">
        <v>40634</v>
      </c>
      <c r="AE15" s="38">
        <v>40664</v>
      </c>
      <c r="AF15" s="38">
        <v>40695</v>
      </c>
      <c r="AG15" s="38">
        <v>40725</v>
      </c>
      <c r="AH15" s="38">
        <v>40756</v>
      </c>
      <c r="AI15" s="38">
        <v>40787</v>
      </c>
      <c r="AJ15" s="38">
        <v>40817</v>
      </c>
      <c r="AK15" s="38">
        <v>40848</v>
      </c>
      <c r="AL15" s="38">
        <v>40878</v>
      </c>
      <c r="AM15" s="38">
        <v>40909</v>
      </c>
      <c r="AN15" s="38">
        <v>40940</v>
      </c>
      <c r="AO15" s="38">
        <v>40969</v>
      </c>
      <c r="AP15" s="38">
        <v>41000</v>
      </c>
      <c r="AQ15" s="38">
        <v>41030</v>
      </c>
      <c r="AR15" s="38">
        <v>41061</v>
      </c>
      <c r="AS15" s="38">
        <v>41091</v>
      </c>
      <c r="AT15" s="38">
        <v>41122</v>
      </c>
      <c r="AU15" s="38">
        <v>41153</v>
      </c>
      <c r="AV15" s="38">
        <v>41183</v>
      </c>
      <c r="AW15" s="38">
        <v>41214</v>
      </c>
      <c r="AX15" s="38">
        <v>41244</v>
      </c>
      <c r="AY15" s="38">
        <v>41275</v>
      </c>
      <c r="AZ15" s="38">
        <v>41306</v>
      </c>
      <c r="BA15" s="38">
        <v>41334</v>
      </c>
      <c r="BB15" s="38">
        <v>41365</v>
      </c>
      <c r="BC15" s="38">
        <v>41395</v>
      </c>
      <c r="BD15" s="38">
        <v>41426</v>
      </c>
      <c r="BE15" s="38">
        <v>41456</v>
      </c>
      <c r="BF15" s="38">
        <v>41487</v>
      </c>
      <c r="BG15" s="38">
        <v>41518</v>
      </c>
      <c r="BH15" s="38">
        <v>41548</v>
      </c>
      <c r="BI15" s="38">
        <v>41579</v>
      </c>
      <c r="BJ15" s="38">
        <v>41609</v>
      </c>
      <c r="BK15" s="38">
        <v>41640</v>
      </c>
      <c r="BL15" s="38">
        <v>41671</v>
      </c>
      <c r="BM15" s="38">
        <v>41699</v>
      </c>
      <c r="BN15" s="38">
        <v>41730</v>
      </c>
      <c r="BO15" s="38">
        <v>41760</v>
      </c>
      <c r="BP15" s="38">
        <v>41791</v>
      </c>
      <c r="BQ15" s="38">
        <v>41821</v>
      </c>
      <c r="BR15" s="38">
        <v>41852</v>
      </c>
      <c r="BS15" s="38">
        <v>41883</v>
      </c>
      <c r="BT15" s="38">
        <v>41913</v>
      </c>
      <c r="BU15" s="38">
        <v>41944</v>
      </c>
      <c r="BV15" s="38">
        <v>41974</v>
      </c>
      <c r="BW15" s="38">
        <v>42005</v>
      </c>
      <c r="BX15" s="38">
        <v>42036</v>
      </c>
      <c r="BY15" s="38">
        <v>42064</v>
      </c>
      <c r="BZ15" s="38">
        <v>42095</v>
      </c>
      <c r="CA15" s="38">
        <v>42125</v>
      </c>
      <c r="CB15" s="38">
        <v>42156</v>
      </c>
      <c r="CC15" s="38">
        <v>42186</v>
      </c>
      <c r="CD15" s="38">
        <v>42217</v>
      </c>
      <c r="CE15" s="38">
        <v>42248</v>
      </c>
      <c r="CF15" s="38">
        <v>42278</v>
      </c>
      <c r="CG15" s="38">
        <v>42309</v>
      </c>
      <c r="CH15" s="38">
        <v>42339</v>
      </c>
      <c r="CI15" s="38">
        <v>42370</v>
      </c>
      <c r="CJ15" s="38">
        <v>42401</v>
      </c>
      <c r="CK15" s="38">
        <v>42430</v>
      </c>
      <c r="CL15" s="38">
        <v>42461</v>
      </c>
      <c r="CM15" s="38">
        <v>42491</v>
      </c>
      <c r="CN15" s="38">
        <v>42522</v>
      </c>
      <c r="CO15" s="38">
        <v>42552</v>
      </c>
      <c r="CP15" s="38">
        <v>42583</v>
      </c>
      <c r="CQ15" s="38">
        <v>42614</v>
      </c>
      <c r="CR15" s="38">
        <v>42644</v>
      </c>
      <c r="CS15" s="38">
        <v>42675</v>
      </c>
      <c r="CT15" s="38">
        <v>42705</v>
      </c>
      <c r="CU15" s="38">
        <v>42736</v>
      </c>
      <c r="CV15" s="38">
        <v>42767</v>
      </c>
      <c r="CW15" s="38">
        <v>42795</v>
      </c>
      <c r="CX15" s="38">
        <v>42826</v>
      </c>
      <c r="CY15" s="38">
        <v>42856</v>
      </c>
      <c r="CZ15" s="38">
        <v>42887</v>
      </c>
      <c r="DA15" s="38">
        <v>42917</v>
      </c>
      <c r="DB15" s="38">
        <v>42948</v>
      </c>
      <c r="DC15" s="38">
        <v>42979</v>
      </c>
      <c r="DD15" s="38">
        <v>43009</v>
      </c>
      <c r="DE15" s="38">
        <v>43040</v>
      </c>
      <c r="DF15" s="38">
        <v>43070</v>
      </c>
      <c r="DG15" s="38">
        <v>43101</v>
      </c>
      <c r="DH15" s="38">
        <v>43132</v>
      </c>
      <c r="DI15" s="38">
        <v>43160</v>
      </c>
      <c r="DJ15" s="38">
        <v>43191</v>
      </c>
      <c r="DK15" s="38">
        <v>43221</v>
      </c>
      <c r="DL15" s="38">
        <v>43252</v>
      </c>
      <c r="DM15" s="38">
        <v>43282</v>
      </c>
      <c r="DN15" s="38">
        <v>43313</v>
      </c>
      <c r="DO15" s="38">
        <v>43344</v>
      </c>
      <c r="DP15" s="38">
        <v>43374</v>
      </c>
      <c r="DQ15" s="38">
        <v>43405</v>
      </c>
      <c r="DR15" s="38">
        <v>43435</v>
      </c>
    </row>
    <row r="16" spans="1:122" x14ac:dyDescent="0.2">
      <c r="A16" s="9" t="s">
        <v>8</v>
      </c>
      <c r="B16" s="34" t="s">
        <v>9</v>
      </c>
      <c r="C16" s="58">
        <v>0.84166666666666679</v>
      </c>
      <c r="D16" s="58">
        <v>1.1363636363636365</v>
      </c>
      <c r="E16" s="58">
        <v>1.1833333333333331</v>
      </c>
      <c r="F16" s="58">
        <v>1.0833333333333333</v>
      </c>
      <c r="G16" s="58">
        <v>1</v>
      </c>
      <c r="H16" s="58">
        <v>1.2923076923076924</v>
      </c>
      <c r="I16" s="57">
        <v>1.8961538461538463</v>
      </c>
      <c r="J16" s="57">
        <v>1.5807692307692309</v>
      </c>
      <c r="K16" s="57">
        <v>1.5166666666666666</v>
      </c>
      <c r="L16" s="57">
        <v>1.5</v>
      </c>
      <c r="M16" s="57">
        <v>1.4071428571428577</v>
      </c>
      <c r="N16" s="57">
        <v>1.7166666666666668</v>
      </c>
      <c r="O16" s="58">
        <v>1.8000000000000005</v>
      </c>
      <c r="P16" s="58">
        <v>1.7499999999999998</v>
      </c>
      <c r="Q16" s="58">
        <v>1.7785714285714285</v>
      </c>
      <c r="R16" s="58">
        <v>1.8666666666666663</v>
      </c>
      <c r="S16" s="58">
        <v>1.4846153846153844</v>
      </c>
      <c r="T16" s="58">
        <v>2.2692307692307692</v>
      </c>
      <c r="U16" s="57">
        <v>3.0307692307692307</v>
      </c>
      <c r="V16" s="57">
        <v>5.384615384615385</v>
      </c>
      <c r="W16" s="57">
        <v>2.2692307692307692</v>
      </c>
      <c r="X16" s="57">
        <v>2.35</v>
      </c>
      <c r="Y16" s="57">
        <v>1.9166666666666667</v>
      </c>
      <c r="Z16" s="57">
        <v>2.75</v>
      </c>
      <c r="AA16" s="57">
        <v>1.6999999999999995</v>
      </c>
      <c r="AB16" s="57">
        <v>2.1583333333333337</v>
      </c>
      <c r="AC16" s="57">
        <v>2.0923076923076924</v>
      </c>
      <c r="AD16" s="57">
        <v>1.8454545454545452</v>
      </c>
      <c r="AE16" s="57">
        <v>2.3384615384615377</v>
      </c>
      <c r="AF16" s="57">
        <v>2.4083333333333332</v>
      </c>
      <c r="AG16" s="57">
        <v>2.6090909090909089</v>
      </c>
      <c r="AH16" s="57">
        <v>2.3769230769230765</v>
      </c>
      <c r="AI16" s="57">
        <v>2.6384615384615389</v>
      </c>
      <c r="AJ16" s="57">
        <v>1.8642857142857143</v>
      </c>
      <c r="AK16" s="57">
        <v>2.5</v>
      </c>
      <c r="AL16" s="57">
        <v>2.8923076923076922</v>
      </c>
      <c r="AM16" s="57">
        <v>3.2423076923076914</v>
      </c>
      <c r="AN16" s="57">
        <v>1.9653846153846151</v>
      </c>
      <c r="AO16" s="57">
        <v>2.3363636363636364</v>
      </c>
      <c r="AP16" s="57">
        <v>2.7727272727272729</v>
      </c>
      <c r="AQ16" s="57">
        <v>2.1692307692307695</v>
      </c>
      <c r="AR16" s="57">
        <v>2.5923076923076924</v>
      </c>
      <c r="AS16" s="57">
        <v>2.2923076923076922</v>
      </c>
      <c r="AT16" s="57">
        <v>2.2083333333333335</v>
      </c>
      <c r="AU16" s="57">
        <v>2.1999999999999997</v>
      </c>
      <c r="AV16" s="57">
        <v>2.2230769230769227</v>
      </c>
      <c r="AW16" s="57">
        <v>2.2230769230769232</v>
      </c>
      <c r="AX16" s="57">
        <v>2.1999999999999997</v>
      </c>
      <c r="AY16" s="57">
        <v>2.4230769230769238</v>
      </c>
      <c r="AZ16" s="57">
        <v>2.6000000000000005</v>
      </c>
      <c r="BA16" s="57">
        <v>2.2769230769230764</v>
      </c>
      <c r="BB16" s="57">
        <v>2.1999999999999997</v>
      </c>
      <c r="BC16" s="57">
        <v>2.1999999999999997</v>
      </c>
      <c r="BD16" s="57">
        <v>2.1999999999999997</v>
      </c>
      <c r="BE16" s="57">
        <v>2.3307692307692305</v>
      </c>
      <c r="BF16" s="57">
        <v>2.33</v>
      </c>
      <c r="BG16" s="57">
        <v>2.1999999999999997</v>
      </c>
      <c r="BH16" s="57">
        <v>2.2769230769230764</v>
      </c>
      <c r="BI16" s="57">
        <v>2.7249999999999996</v>
      </c>
      <c r="BJ16" s="57">
        <v>2.7</v>
      </c>
      <c r="BK16" s="57">
        <v>2.3692307692307688</v>
      </c>
      <c r="BL16" s="57">
        <v>2.1166666666666663</v>
      </c>
      <c r="BM16" s="57">
        <v>2.2461538461538457</v>
      </c>
      <c r="BN16" s="57">
        <v>2.1999999999999997</v>
      </c>
      <c r="BO16" s="57">
        <v>2.5249999999999999</v>
      </c>
      <c r="BP16" s="57">
        <v>3.4076923076923085</v>
      </c>
      <c r="BQ16" s="57">
        <v>3.4285714285714284</v>
      </c>
      <c r="BR16" s="57">
        <v>3.2461538461538462</v>
      </c>
      <c r="BS16" s="57">
        <v>3.2076923076923078</v>
      </c>
      <c r="BT16" s="57">
        <v>2.2357142857142858</v>
      </c>
      <c r="BU16" s="57">
        <v>2.4230769230769229</v>
      </c>
      <c r="BV16" s="57">
        <v>2.1214285714285714</v>
      </c>
      <c r="BW16" s="57">
        <f>+'2015'!C39</f>
        <v>2.3142857142857145</v>
      </c>
      <c r="BX16" s="57">
        <f>+'2015'!D39</f>
        <v>2</v>
      </c>
      <c r="BY16" s="57">
        <f>+'2015'!E39</f>
        <v>2.3461538461538463</v>
      </c>
      <c r="BZ16" s="57">
        <f>+'2015'!F39</f>
        <v>2.6285714285714286</v>
      </c>
      <c r="CA16" s="57">
        <f>+'2015'!G39</f>
        <v>2.3249999999999997</v>
      </c>
      <c r="CB16" s="57">
        <f>+'2015'!H39</f>
        <v>2.9000000000000004</v>
      </c>
      <c r="CC16" s="57">
        <f>+'2015'!I39</f>
        <v>2.6529411764705886</v>
      </c>
      <c r="CD16" s="57">
        <f>+'2015'!J39</f>
        <v>3.815384615384616</v>
      </c>
      <c r="CE16" s="57">
        <f>+'2015'!K39</f>
        <v>3.6571428571428584</v>
      </c>
      <c r="CF16" s="57">
        <f>+'2015'!L39</f>
        <v>3.0846153846153843</v>
      </c>
      <c r="CG16" s="57">
        <f>+'2015'!M39</f>
        <v>3.1285714285714294</v>
      </c>
      <c r="CH16" s="57">
        <f>+'2015'!N39</f>
        <v>3.2266666666666675</v>
      </c>
      <c r="CI16" s="57">
        <f>'2016'!C39</f>
        <v>2.9615384615384617</v>
      </c>
      <c r="CJ16" s="57">
        <f>'2016'!D39</f>
        <v>2.8153846153846152</v>
      </c>
      <c r="CK16" s="57">
        <f>'2016'!E39</f>
        <v>3.092307692307692</v>
      </c>
      <c r="CL16" s="57">
        <f>'2016'!F39</f>
        <v>3.3857142857142866</v>
      </c>
      <c r="CM16" s="57">
        <f>'2016'!G39</f>
        <v>3.3846153846153841</v>
      </c>
      <c r="CN16" s="57">
        <f>'2016'!H39</f>
        <v>3.4257142857142853</v>
      </c>
      <c r="CO16" s="57">
        <f>'2016'!I39</f>
        <v>4.0583333333333336</v>
      </c>
      <c r="CP16" s="57">
        <f>'2016'!J39</f>
        <v>4.3583333333333334</v>
      </c>
      <c r="CQ16" s="57">
        <f>'2016'!K39</f>
        <v>4.1923076923076925</v>
      </c>
      <c r="CR16" s="57">
        <f>'2016'!L39</f>
        <v>4.2428571428571429</v>
      </c>
      <c r="CS16" s="57">
        <f>'2016'!M39</f>
        <v>4.4307692307692301</v>
      </c>
      <c r="CT16" s="57">
        <f>'2016'!N39</f>
        <v>4.3285714285714283</v>
      </c>
      <c r="CU16" s="57">
        <v>4.2285714285714286</v>
      </c>
      <c r="CV16" s="57">
        <v>3.7230769230769232</v>
      </c>
      <c r="CW16" s="57">
        <v>3.6692307692307695</v>
      </c>
      <c r="CX16" s="57">
        <v>3.5818181818181816</v>
      </c>
      <c r="CY16" s="57">
        <v>3</v>
      </c>
      <c r="CZ16" s="57">
        <v>3.2923076923076926</v>
      </c>
      <c r="DA16" s="57">
        <v>4.2249999999999996</v>
      </c>
      <c r="DB16" s="57">
        <v>4.3</v>
      </c>
      <c r="DC16" s="57">
        <v>4.5</v>
      </c>
      <c r="DD16" s="57">
        <v>3.2307692307692313</v>
      </c>
      <c r="DE16" s="57">
        <v>3.4250000000000003</v>
      </c>
      <c r="DF16" s="57">
        <v>1.4727272727272724</v>
      </c>
      <c r="DG16" s="57">
        <f>+ANUAL!C39</f>
        <v>3.092857142857143</v>
      </c>
      <c r="DH16" s="57">
        <f>+ANUAL!D39</f>
        <v>4.2000000000000011</v>
      </c>
      <c r="DI16" s="57">
        <f>+ANUAL!E39</f>
        <v>4.3999999999999995</v>
      </c>
      <c r="DJ16" s="57">
        <f>+ANUAL!F39</f>
        <v>4.3999999999999995</v>
      </c>
      <c r="DK16" s="57">
        <f>+ANUAL!G39</f>
        <v>4.5230769230769221</v>
      </c>
      <c r="DL16" s="57">
        <f>+ANUAL!H39</f>
        <v>4.7999999999999989</v>
      </c>
      <c r="DM16" s="57">
        <f>+ANUAL!I39</f>
        <v>4.7307692307692317</v>
      </c>
      <c r="DN16" s="57">
        <f>+ANUAL!J39</f>
        <v>4.5</v>
      </c>
      <c r="DO16" s="57">
        <f>+ANUAL!K39</f>
        <v>4.5</v>
      </c>
      <c r="DP16" s="57">
        <f>+ANUAL!L39</f>
        <v>4.4571428571428564</v>
      </c>
      <c r="DQ16" s="57">
        <f>+ANUAL!M39</f>
        <v>4.4230769230769234</v>
      </c>
      <c r="DR16" s="57">
        <f>+ANUAL!N39</f>
        <v>4.5</v>
      </c>
    </row>
    <row r="17" spans="1:122" ht="13.5" thickBot="1" x14ac:dyDescent="0.25">
      <c r="A17" s="12"/>
      <c r="B17" s="35" t="s">
        <v>10</v>
      </c>
      <c r="C17" s="57">
        <v>1.45</v>
      </c>
      <c r="D17" s="57">
        <v>2.0136363636363637</v>
      </c>
      <c r="E17" s="57">
        <v>2.6</v>
      </c>
      <c r="F17" s="57">
        <v>2.1583333333333337</v>
      </c>
      <c r="G17" s="57">
        <v>1.5166666666666668</v>
      </c>
      <c r="H17" s="57">
        <v>1.7538461538461536</v>
      </c>
      <c r="I17" s="57">
        <v>2.3115384615384613</v>
      </c>
      <c r="J17" s="57">
        <v>2.6999999999999997</v>
      </c>
      <c r="K17" s="57">
        <v>2.333333333333333</v>
      </c>
      <c r="L17" s="57">
        <v>2.6384615384615384</v>
      </c>
      <c r="M17" s="57">
        <v>2.4571428571428564</v>
      </c>
      <c r="N17" s="57">
        <v>2.3083333333333331</v>
      </c>
      <c r="O17" s="57">
        <v>2.4916666666666667</v>
      </c>
      <c r="P17" s="57">
        <v>1.9666666666666661</v>
      </c>
      <c r="Q17" s="57">
        <v>2.1428571428571428</v>
      </c>
      <c r="R17" s="57">
        <v>1.9833333333333332</v>
      </c>
      <c r="S17" s="57">
        <v>1.9846153846153849</v>
      </c>
      <c r="T17" s="57">
        <v>2.5923076923076924</v>
      </c>
      <c r="U17" s="57">
        <v>5.0538461538461537</v>
      </c>
      <c r="V17" s="57">
        <v>8.092307692307692</v>
      </c>
      <c r="W17" s="57">
        <v>2.5846153846153848</v>
      </c>
      <c r="X17" s="57">
        <v>2.7249999999999996</v>
      </c>
      <c r="Y17" s="57">
        <v>1.8666666666666663</v>
      </c>
      <c r="Z17" s="57">
        <v>2.7916666666666674</v>
      </c>
      <c r="AA17" s="57">
        <v>1.5</v>
      </c>
      <c r="AB17" s="57">
        <v>2.4083333333333332</v>
      </c>
      <c r="AC17" s="57">
        <v>2.3030769230769232</v>
      </c>
      <c r="AD17" s="57">
        <v>2.8909090909090907</v>
      </c>
      <c r="AE17" s="57">
        <v>2.7230769230769232</v>
      </c>
      <c r="AF17" s="57">
        <v>3.0749999999999997</v>
      </c>
      <c r="AG17" s="57">
        <v>3.0181818181818185</v>
      </c>
      <c r="AH17" s="57">
        <v>2.9461538461538463</v>
      </c>
      <c r="AI17" s="57">
        <v>3.1461538461538465</v>
      </c>
      <c r="AJ17" s="57">
        <v>2.3000000000000003</v>
      </c>
      <c r="AK17" s="57">
        <v>2.4846153846153842</v>
      </c>
      <c r="AL17" s="57">
        <v>2.9461538461538459</v>
      </c>
      <c r="AM17" s="57">
        <v>3.1615384615384623</v>
      </c>
      <c r="AN17" s="57">
        <v>1.9384615384615387</v>
      </c>
      <c r="AO17" s="57">
        <v>2.7636363636363637</v>
      </c>
      <c r="AP17" s="57">
        <v>3.1090909090909089</v>
      </c>
      <c r="AQ17" s="57">
        <v>2.8307692307692309</v>
      </c>
      <c r="AR17" s="57">
        <v>4.0999999999999996</v>
      </c>
      <c r="AS17" s="57">
        <v>3.2307692307692308</v>
      </c>
      <c r="AT17" s="57">
        <v>4.866666666666668</v>
      </c>
      <c r="AU17" s="57">
        <v>2.6750000000000007</v>
      </c>
      <c r="AV17" s="57">
        <v>3.2846153846153849</v>
      </c>
      <c r="AW17" s="57">
        <v>3.4692307692307698</v>
      </c>
      <c r="AX17" s="57">
        <v>3.1416666666666671</v>
      </c>
      <c r="AY17" s="57">
        <v>4.2230769230769232</v>
      </c>
      <c r="AZ17" s="57">
        <v>2.9333333333333331</v>
      </c>
      <c r="BA17" s="57">
        <v>3.1153846153846154</v>
      </c>
      <c r="BB17" s="57">
        <v>3.2484615384615387</v>
      </c>
      <c r="BC17" s="57">
        <v>2.9692307692307693</v>
      </c>
      <c r="BD17" s="57">
        <v>2.8916666666666671</v>
      </c>
      <c r="BE17" s="57">
        <v>5.815384615384616</v>
      </c>
      <c r="BF17" s="57">
        <v>4.38</v>
      </c>
      <c r="BG17" s="57">
        <v>3.3230769230769237</v>
      </c>
      <c r="BH17" s="57">
        <v>3.0153846153846158</v>
      </c>
      <c r="BI17" s="57">
        <v>2.7416666666666671</v>
      </c>
      <c r="BJ17" s="57">
        <v>3.338461538461539</v>
      </c>
      <c r="BK17" s="57">
        <v>3.1000000000000005</v>
      </c>
      <c r="BL17" s="57">
        <v>2.4316666666666666</v>
      </c>
      <c r="BM17" s="57">
        <v>1.9153846153846152</v>
      </c>
      <c r="BN17" s="57">
        <v>1.8153846153846156</v>
      </c>
      <c r="BO17" s="57">
        <v>2.3583333333333338</v>
      </c>
      <c r="BP17" s="57">
        <v>2.1461538461538465</v>
      </c>
      <c r="BQ17" s="57">
        <v>5.2964285714285717</v>
      </c>
      <c r="BR17" s="57">
        <v>3.2153846153846151</v>
      </c>
      <c r="BS17" s="57">
        <v>4.7461538461538471</v>
      </c>
      <c r="BT17" s="57">
        <v>4.01</v>
      </c>
      <c r="BU17" s="57">
        <v>3.1707692307692312</v>
      </c>
      <c r="BV17" s="57">
        <v>3.3000000000000003</v>
      </c>
      <c r="BW17" s="57">
        <f>+'2015'!C40</f>
        <v>3.714285714285714</v>
      </c>
      <c r="BX17" s="57">
        <f>+'2015'!D40</f>
        <v>3.1076923076923069</v>
      </c>
      <c r="BY17" s="57">
        <f>+'2015'!E40</f>
        <v>3.2692307692307692</v>
      </c>
      <c r="BZ17" s="57">
        <f>+'2015'!F40</f>
        <v>5.0571428571428569</v>
      </c>
      <c r="CA17" s="57">
        <f>+'2015'!G40</f>
        <v>2.9749999999999996</v>
      </c>
      <c r="CB17" s="57">
        <f>+'2015'!H40</f>
        <v>3.8769230769230756</v>
      </c>
      <c r="CC17" s="57">
        <f>+'2015'!I40</f>
        <v>4.8411764705882359</v>
      </c>
      <c r="CD17" s="57">
        <f>+'2015'!J40</f>
        <v>5.9153846153846157</v>
      </c>
      <c r="CE17" s="57">
        <f>+'2015'!K40</f>
        <v>5.5714285714285703</v>
      </c>
      <c r="CF17" s="57">
        <f>+'2015'!L40</f>
        <v>4.3384615384615381</v>
      </c>
      <c r="CG17" s="57">
        <f>+'2015'!M40</f>
        <v>5.4642857142857144</v>
      </c>
      <c r="CH17" s="57">
        <f>+'2015'!N40</f>
        <v>5.7066666666666652</v>
      </c>
      <c r="CI17" s="57">
        <f>'2016'!C40</f>
        <v>4.6846153846153848</v>
      </c>
      <c r="CJ17" s="57">
        <f>'2016'!D40</f>
        <v>3.870692307692309</v>
      </c>
      <c r="CK17" s="57">
        <f>'2016'!E40</f>
        <v>3.9687076923076927</v>
      </c>
      <c r="CL17" s="57">
        <f>'2016'!F40</f>
        <v>4.8285714285714283</v>
      </c>
      <c r="CM17" s="57">
        <f>'2016'!G40</f>
        <v>4.6923076923076916</v>
      </c>
      <c r="CN17" s="57">
        <f>'2016'!H40</f>
        <v>4.5928571428571416</v>
      </c>
      <c r="CO17" s="57">
        <f>'2016'!I40</f>
        <v>4.833333333333333</v>
      </c>
      <c r="CP17" s="57">
        <f>'2016'!J40</f>
        <v>5.6333333333333329</v>
      </c>
      <c r="CQ17" s="57">
        <f>'2016'!K40</f>
        <v>5.0307692307692298</v>
      </c>
      <c r="CR17" s="57">
        <f>'2016'!L40</f>
        <v>5.2000000000000011</v>
      </c>
      <c r="CS17" s="57">
        <f>'2016'!M40</f>
        <v>5.8000000000000007</v>
      </c>
      <c r="CT17" s="57">
        <f>'2016'!N40</f>
        <v>5.7714285714285722</v>
      </c>
      <c r="CU17" s="57">
        <v>5.8071428571428569</v>
      </c>
      <c r="CV17" s="57">
        <v>4.4615384615384608</v>
      </c>
      <c r="CW17" s="57">
        <v>4.1461538461538456</v>
      </c>
      <c r="CX17" s="57">
        <v>4.8</v>
      </c>
      <c r="CY17" s="57">
        <v>4.1692307692307704</v>
      </c>
      <c r="CZ17" s="57">
        <v>4.3538461538461526</v>
      </c>
      <c r="DA17" s="57">
        <v>7.2</v>
      </c>
      <c r="DB17" s="57">
        <v>6.8</v>
      </c>
      <c r="DC17" s="57">
        <v>7</v>
      </c>
      <c r="DD17" s="57">
        <v>4.2000000000000011</v>
      </c>
      <c r="DE17" s="57">
        <v>4.4250000000000007</v>
      </c>
      <c r="DF17" s="57">
        <v>2.1545454545454543</v>
      </c>
      <c r="DG17" s="57">
        <f>+ANUAL!C40</f>
        <v>2.407142857142857</v>
      </c>
      <c r="DH17" s="57">
        <f>+ANUAL!D40</f>
        <v>2.6999999999999997</v>
      </c>
      <c r="DI17" s="57">
        <f>+ANUAL!E40</f>
        <v>3.8275000000000006</v>
      </c>
      <c r="DJ17" s="57">
        <f>+ANUAL!F40</f>
        <v>2.1723076923076921</v>
      </c>
      <c r="DK17" s="57">
        <f>+ANUAL!G40</f>
        <v>2.569230769230769</v>
      </c>
      <c r="DL17" s="57">
        <f>+ANUAL!H40</f>
        <v>2.7307692307692308</v>
      </c>
      <c r="DM17" s="57">
        <f>+ANUAL!I40</f>
        <v>3.292307692307693</v>
      </c>
      <c r="DN17" s="57">
        <f>+ANUAL!J40</f>
        <v>2.8916666666666671</v>
      </c>
      <c r="DO17" s="57">
        <f>+ANUAL!K40</f>
        <v>2.7666666666666671</v>
      </c>
      <c r="DP17" s="57">
        <f>+ANUAL!L40</f>
        <v>3.2285714285714286</v>
      </c>
      <c r="DQ17" s="57">
        <f>+ANUAL!M40</f>
        <v>3.0615384615384613</v>
      </c>
      <c r="DR17" s="57">
        <f>+ANUAL!N40</f>
        <v>2.1923076923076921</v>
      </c>
    </row>
    <row r="46" spans="1:1" x14ac:dyDescent="0.2">
      <c r="A46" t="s">
        <v>42</v>
      </c>
    </row>
    <row r="47" spans="1:1" x14ac:dyDescent="0.2">
      <c r="A47" t="s">
        <v>43</v>
      </c>
    </row>
  </sheetData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C40"/>
  <sheetViews>
    <sheetView topLeftCell="A19" zoomScale="85" zoomScaleNormal="85" workbookViewId="0">
      <selection activeCell="L35" sqref="L35:M35"/>
    </sheetView>
  </sheetViews>
  <sheetFormatPr baseColWidth="10" defaultRowHeight="12.75" x14ac:dyDescent="0.2"/>
  <cols>
    <col min="7" max="7" width="8.28515625" customWidth="1"/>
    <col min="8" max="8" width="7.7109375" customWidth="1"/>
    <col min="9" max="9" width="8" customWidth="1"/>
    <col min="10" max="10" width="7.7109375" customWidth="1"/>
    <col min="11" max="11" width="8.85546875" customWidth="1"/>
    <col min="12" max="12" width="8.7109375" customWidth="1"/>
    <col min="13" max="13" width="8.85546875" customWidth="1"/>
  </cols>
  <sheetData>
    <row r="3" spans="1:81" x14ac:dyDescent="0.2">
      <c r="B3" s="38">
        <v>39814</v>
      </c>
      <c r="C3" s="38">
        <v>39845</v>
      </c>
      <c r="D3" s="38">
        <v>39873</v>
      </c>
      <c r="E3" s="38">
        <v>39904</v>
      </c>
      <c r="F3" s="38">
        <v>39934</v>
      </c>
      <c r="G3" s="38">
        <v>39965</v>
      </c>
      <c r="H3" s="38">
        <v>39995</v>
      </c>
      <c r="I3" s="38">
        <v>40026</v>
      </c>
      <c r="J3" s="38">
        <v>40057</v>
      </c>
      <c r="K3" s="38">
        <v>40087</v>
      </c>
      <c r="L3" s="38">
        <v>40118</v>
      </c>
      <c r="M3" s="38">
        <v>40148</v>
      </c>
      <c r="N3" s="38">
        <v>40179</v>
      </c>
      <c r="O3" s="38">
        <v>40210</v>
      </c>
      <c r="P3" s="38">
        <v>40238</v>
      </c>
      <c r="Q3" s="38">
        <v>40269</v>
      </c>
      <c r="R3" s="38">
        <v>40299</v>
      </c>
      <c r="S3" s="38">
        <v>40330</v>
      </c>
      <c r="T3" s="38">
        <v>40360</v>
      </c>
      <c r="U3" s="38">
        <v>40391</v>
      </c>
      <c r="V3" s="38">
        <v>40422</v>
      </c>
      <c r="W3" s="38">
        <v>40452</v>
      </c>
      <c r="X3" s="38">
        <v>40483</v>
      </c>
      <c r="Y3" s="38">
        <v>40513</v>
      </c>
      <c r="Z3" s="38">
        <v>40544</v>
      </c>
      <c r="AA3" s="38">
        <v>40575</v>
      </c>
      <c r="AB3" s="38">
        <v>40603</v>
      </c>
      <c r="AC3" s="38">
        <v>40634</v>
      </c>
      <c r="AD3" s="38">
        <v>40664</v>
      </c>
      <c r="AE3" s="38">
        <v>40695</v>
      </c>
      <c r="AF3" s="38">
        <v>40725</v>
      </c>
      <c r="AG3" s="38">
        <v>40756</v>
      </c>
      <c r="AH3" s="38">
        <v>40787</v>
      </c>
      <c r="AI3" s="38">
        <v>40817</v>
      </c>
      <c r="AJ3" s="38">
        <v>40848</v>
      </c>
      <c r="AK3" s="38">
        <v>40878</v>
      </c>
      <c r="AL3" s="38">
        <v>40909</v>
      </c>
      <c r="AM3" s="38">
        <v>40940</v>
      </c>
      <c r="AN3" s="38">
        <v>40969</v>
      </c>
      <c r="AO3" s="38">
        <v>41000</v>
      </c>
      <c r="AP3" s="38">
        <v>41030</v>
      </c>
      <c r="AQ3" s="38">
        <v>41061</v>
      </c>
      <c r="AR3" s="38">
        <v>41091</v>
      </c>
      <c r="AS3" s="38">
        <v>41122</v>
      </c>
      <c r="AT3" s="38">
        <v>41153</v>
      </c>
      <c r="AU3" s="38">
        <v>41183</v>
      </c>
      <c r="AV3" s="38">
        <v>41214</v>
      </c>
      <c r="AW3" s="38">
        <v>41244</v>
      </c>
      <c r="AX3" s="38">
        <v>41275</v>
      </c>
      <c r="AY3" s="38">
        <v>41306</v>
      </c>
      <c r="AZ3" s="38">
        <v>41334</v>
      </c>
      <c r="BA3" s="38">
        <v>41365</v>
      </c>
      <c r="BB3" s="38">
        <v>41395</v>
      </c>
      <c r="BC3" s="38">
        <v>41426</v>
      </c>
      <c r="BD3" s="38">
        <v>41456</v>
      </c>
      <c r="BE3" s="38">
        <v>41487</v>
      </c>
      <c r="BF3" s="38">
        <v>41518</v>
      </c>
      <c r="BG3" s="38">
        <v>41548</v>
      </c>
      <c r="BH3" s="38">
        <v>41579</v>
      </c>
      <c r="BI3" s="38">
        <v>41609</v>
      </c>
      <c r="BJ3" s="38">
        <v>41640</v>
      </c>
      <c r="BK3" s="38">
        <v>41671</v>
      </c>
      <c r="BL3" s="38">
        <v>41699</v>
      </c>
      <c r="BM3" s="38">
        <v>41730</v>
      </c>
      <c r="BN3" s="38">
        <v>41760</v>
      </c>
      <c r="BO3" s="38">
        <v>41791</v>
      </c>
      <c r="BP3" s="38">
        <v>41821</v>
      </c>
      <c r="BQ3" s="38">
        <v>41852</v>
      </c>
      <c r="BR3" s="38">
        <v>41883</v>
      </c>
      <c r="BS3" s="38">
        <v>41913</v>
      </c>
      <c r="BT3" s="38">
        <v>41944</v>
      </c>
      <c r="BU3" s="38">
        <v>41974</v>
      </c>
      <c r="BV3" s="38">
        <v>42005</v>
      </c>
      <c r="BW3" s="38">
        <v>42036</v>
      </c>
      <c r="BX3" s="38">
        <v>42064</v>
      </c>
      <c r="BY3" s="38">
        <v>42095</v>
      </c>
      <c r="BZ3" s="38">
        <v>42125</v>
      </c>
      <c r="CA3" s="38">
        <v>42156</v>
      </c>
      <c r="CB3" s="38">
        <v>42186</v>
      </c>
      <c r="CC3" s="38">
        <v>42217</v>
      </c>
    </row>
    <row r="4" spans="1:81" x14ac:dyDescent="0.2">
      <c r="A4" t="s">
        <v>55</v>
      </c>
      <c r="B4">
        <v>0.64166666666666661</v>
      </c>
      <c r="C4">
        <v>0.79090909090909089</v>
      </c>
      <c r="D4">
        <v>0.9916666666666667</v>
      </c>
      <c r="E4">
        <v>0.88333333333333341</v>
      </c>
      <c r="F4">
        <v>0.79999999999999993</v>
      </c>
      <c r="G4">
        <v>1.0923076923076924</v>
      </c>
      <c r="H4">
        <v>1.6961538461538466</v>
      </c>
      <c r="I4">
        <v>1.4269230769230767</v>
      </c>
      <c r="J4">
        <v>1.3166666666666669</v>
      </c>
      <c r="K4">
        <v>1.3000000000000003</v>
      </c>
      <c r="L4">
        <v>1.2142857142857142</v>
      </c>
      <c r="M4">
        <v>1.5</v>
      </c>
      <c r="N4">
        <v>1.5999999999999999</v>
      </c>
      <c r="O4">
        <v>1.5833333333333333</v>
      </c>
      <c r="P4">
        <v>1.6142857142857143</v>
      </c>
      <c r="Q4">
        <v>1.6583333333333334</v>
      </c>
      <c r="R4">
        <v>1.3076923076923077</v>
      </c>
      <c r="S4">
        <v>2.069230769230769</v>
      </c>
      <c r="T4">
        <v>2.8857142857142861</v>
      </c>
      <c r="U4">
        <v>4.9230769230769234</v>
      </c>
      <c r="V4">
        <v>2.0846153846153843</v>
      </c>
      <c r="W4">
        <v>2.15</v>
      </c>
      <c r="X4">
        <v>1.7333333333333332</v>
      </c>
      <c r="Y4">
        <v>2.4916666666666663</v>
      </c>
      <c r="Z4">
        <v>1.5</v>
      </c>
      <c r="AA4">
        <v>1.958333333333333</v>
      </c>
      <c r="AB4">
        <v>1.9076923076923076</v>
      </c>
      <c r="AC4">
        <v>1.6999999999999995</v>
      </c>
      <c r="AD4">
        <v>2.0769230769230766</v>
      </c>
      <c r="AE4">
        <v>2.1750000000000003</v>
      </c>
      <c r="AF4">
        <v>2.3909090909090911</v>
      </c>
      <c r="AG4">
        <v>2.2214285714285711</v>
      </c>
      <c r="AH4">
        <v>2.4153846153846152</v>
      </c>
      <c r="AI4">
        <v>1.578571428571429</v>
      </c>
      <c r="AJ4">
        <v>2.2076923076923074</v>
      </c>
      <c r="AK4">
        <v>2.6153846153846154</v>
      </c>
      <c r="AL4">
        <v>2.9538461538461536</v>
      </c>
      <c r="AM4">
        <v>1.8338461538461541</v>
      </c>
      <c r="AN4">
        <v>2.1507692307692308</v>
      </c>
      <c r="AO4">
        <v>2.4636363636363638</v>
      </c>
      <c r="AP4">
        <v>2.0000000000000004</v>
      </c>
      <c r="AQ4">
        <v>2.2538461538461543</v>
      </c>
      <c r="AR4">
        <v>2.0923076923076924</v>
      </c>
      <c r="AS4">
        <v>2</v>
      </c>
      <c r="AT4">
        <v>2</v>
      </c>
      <c r="AU4">
        <v>2.046153846153846</v>
      </c>
      <c r="AV4">
        <v>2</v>
      </c>
      <c r="AW4">
        <v>2</v>
      </c>
      <c r="AX4">
        <v>2.1999999999999993</v>
      </c>
      <c r="AY4">
        <v>2.3999999999999995</v>
      </c>
      <c r="AZ4">
        <v>2.0769230769230771</v>
      </c>
      <c r="BA4">
        <v>2</v>
      </c>
      <c r="BB4">
        <v>2</v>
      </c>
      <c r="BC4">
        <v>2.0333333333333332</v>
      </c>
      <c r="BD4">
        <v>2.138461538461538</v>
      </c>
      <c r="BE4">
        <v>2.1100000000000003</v>
      </c>
      <c r="BF4">
        <v>2</v>
      </c>
      <c r="BG4">
        <v>2.0769230769230771</v>
      </c>
      <c r="BH4">
        <v>2.5249999999999999</v>
      </c>
      <c r="BI4">
        <v>2.5</v>
      </c>
      <c r="BJ4">
        <v>2.1692307692307695</v>
      </c>
      <c r="BK4">
        <v>1.9166666666666667</v>
      </c>
      <c r="BL4">
        <v>2.0461538461538464</v>
      </c>
      <c r="BM4">
        <v>2</v>
      </c>
      <c r="BN4" s="32">
        <v>2.3250000000000002</v>
      </c>
      <c r="BO4" s="32">
        <v>3.1538461538461537</v>
      </c>
      <c r="BP4" s="32">
        <v>3.1714285714285717</v>
      </c>
      <c r="BQ4" s="32">
        <v>3.0307692307692307</v>
      </c>
      <c r="BR4" s="32">
        <v>2.9230769230769229</v>
      </c>
      <c r="BS4" s="32">
        <v>2</v>
      </c>
      <c r="BT4" s="32">
        <v>2.2076923076923078</v>
      </c>
      <c r="BU4" s="32">
        <v>1.9142857142857146</v>
      </c>
      <c r="BV4" s="32">
        <f>+ANUAL!C9</f>
        <v>2.8928571428571428</v>
      </c>
      <c r="BW4" s="32">
        <f>+ANUAL!E9</f>
        <v>4.2000000000000011</v>
      </c>
      <c r="BX4" s="32">
        <f>+ANUAL!E9</f>
        <v>4.2000000000000011</v>
      </c>
      <c r="BY4" s="32">
        <f>+ANUAL!G9</f>
        <v>4.3230769230769237</v>
      </c>
      <c r="BZ4" s="32">
        <f>+ANUAL!G9</f>
        <v>4.3230769230769237</v>
      </c>
      <c r="CA4" s="32">
        <f>+ANUAL!H9</f>
        <v>4.5999999999999996</v>
      </c>
      <c r="CB4" s="32">
        <f>+ANUAL!I9</f>
        <v>4.7307692307692317</v>
      </c>
      <c r="CC4" s="32">
        <f>+ANUAL!J9</f>
        <v>4.2999999999999989</v>
      </c>
    </row>
    <row r="5" spans="1:81" x14ac:dyDescent="0.2">
      <c r="A5" t="s">
        <v>56</v>
      </c>
      <c r="B5">
        <v>1.25</v>
      </c>
      <c r="C5">
        <v>1.5727272727272732</v>
      </c>
      <c r="D5">
        <v>2.2999999999999994</v>
      </c>
      <c r="E5">
        <v>1.8166666666666671</v>
      </c>
      <c r="F5">
        <v>1.1999999999999997</v>
      </c>
      <c r="G5">
        <v>1.5</v>
      </c>
      <c r="H5">
        <v>2.1269230769230774</v>
      </c>
      <c r="I5">
        <v>2.5038461538461543</v>
      </c>
      <c r="J5">
        <v>2.0999999999999996</v>
      </c>
      <c r="K5">
        <v>2.4461538461538463</v>
      </c>
      <c r="L5">
        <v>2.157142857142857</v>
      </c>
      <c r="M5">
        <v>2.1166666666666667</v>
      </c>
      <c r="N5">
        <v>2.3041666666666667</v>
      </c>
      <c r="O5">
        <v>1.7749999999999997</v>
      </c>
      <c r="P5">
        <v>1.9</v>
      </c>
      <c r="Q5">
        <v>1.7833333333333332</v>
      </c>
      <c r="R5">
        <v>1.7230769230769232</v>
      </c>
      <c r="S5">
        <v>2.3461538461538458</v>
      </c>
      <c r="T5">
        <v>4.8314285714285718</v>
      </c>
      <c r="U5">
        <v>7.5923076923076929</v>
      </c>
      <c r="V5">
        <v>2.3692307692307697</v>
      </c>
      <c r="W5">
        <v>2.5333333333333337</v>
      </c>
      <c r="X5">
        <v>1.6666666666666667</v>
      </c>
      <c r="Y5">
        <v>2.5333333333333328</v>
      </c>
      <c r="Z5">
        <v>1.3000000000000003</v>
      </c>
      <c r="AA5">
        <v>2.1999999999999997</v>
      </c>
      <c r="AB5">
        <v>2.0538461538461545</v>
      </c>
      <c r="AC5">
        <v>2.2545454545454544</v>
      </c>
      <c r="AD5">
        <v>2.5</v>
      </c>
      <c r="AE5">
        <v>2.7999999999999994</v>
      </c>
      <c r="AF5">
        <v>2.7818181818181826</v>
      </c>
      <c r="AG5">
        <v>2.8214285714285716</v>
      </c>
      <c r="AH5">
        <v>2.8769230769230774</v>
      </c>
      <c r="AI5">
        <v>2.035714285714286</v>
      </c>
      <c r="AJ5">
        <v>2.2384615384615385</v>
      </c>
      <c r="AK5">
        <v>2.7076923076923074</v>
      </c>
      <c r="AL5">
        <v>2.9346153846153835</v>
      </c>
      <c r="AM5">
        <v>1.7492307692307696</v>
      </c>
      <c r="AN5">
        <v>2.6076923076923078</v>
      </c>
      <c r="AO5">
        <v>2.7818181818181817</v>
      </c>
      <c r="AP5">
        <v>2.5999999999999992</v>
      </c>
      <c r="AQ5">
        <v>3.6538461538461542</v>
      </c>
      <c r="AR5">
        <v>2.8923076923076918</v>
      </c>
      <c r="AS5">
        <v>4.4833333333333334</v>
      </c>
      <c r="AT5">
        <v>2.4499999999999993</v>
      </c>
      <c r="AU5">
        <v>3.0307692307692315</v>
      </c>
      <c r="AV5">
        <v>3.2461538461538453</v>
      </c>
      <c r="AW5">
        <v>2.9416666666666669</v>
      </c>
      <c r="AX5">
        <v>3.9999999999999991</v>
      </c>
      <c r="AY5">
        <v>2.7416666666666658</v>
      </c>
      <c r="AZ5">
        <v>3.0461538461538464</v>
      </c>
      <c r="BA5">
        <v>2.9090909090909092</v>
      </c>
      <c r="BB5">
        <v>2.7692307692307696</v>
      </c>
      <c r="BC5">
        <v>2.6666666666666665</v>
      </c>
      <c r="BD5">
        <v>5.5230769230769221</v>
      </c>
      <c r="BE5">
        <v>4.1899999999999995</v>
      </c>
      <c r="BF5">
        <v>3.092307692307692</v>
      </c>
      <c r="BG5">
        <v>2.7846153846153849</v>
      </c>
      <c r="BH5">
        <v>2.4750000000000001</v>
      </c>
      <c r="BI5">
        <v>3.0923076923076924</v>
      </c>
      <c r="BJ5">
        <v>2.9230769230769229</v>
      </c>
      <c r="BK5">
        <v>2.270833333333333</v>
      </c>
      <c r="BL5">
        <v>1.6615384615384614</v>
      </c>
      <c r="BM5">
        <v>1.581818181818182</v>
      </c>
      <c r="BN5" s="32">
        <v>2.0916666666666668</v>
      </c>
      <c r="BO5" s="32">
        <v>2.1076923076923078</v>
      </c>
      <c r="BP5" s="32">
        <v>5.0178571428571432</v>
      </c>
      <c r="BQ5" s="32">
        <v>3.0076923076923072</v>
      </c>
      <c r="BR5" s="32">
        <v>4.3999999999999995</v>
      </c>
      <c r="BS5" s="32">
        <v>3.7742857142857149</v>
      </c>
      <c r="BT5" s="32">
        <v>2.94</v>
      </c>
      <c r="BU5" s="32">
        <v>3.0428571428571431</v>
      </c>
      <c r="BV5" s="32">
        <f>+ANUAL!C10</f>
        <v>2.2071428571428569</v>
      </c>
      <c r="BW5" s="32">
        <f>+ANUAL!E10</f>
        <v>3.6274999999999999</v>
      </c>
      <c r="BX5" s="32">
        <f>+ANUAL!E10</f>
        <v>3.6274999999999999</v>
      </c>
      <c r="BY5" s="32">
        <f>+ANUAL!G10</f>
        <v>2.4</v>
      </c>
      <c r="BZ5" s="32">
        <f>+ANUAL!G10</f>
        <v>2.4</v>
      </c>
      <c r="CA5" s="32">
        <f>+ANUAL!H10</f>
        <v>1.5</v>
      </c>
      <c r="CB5" s="32">
        <f>+ANUAL!I10</f>
        <v>3.292307692307693</v>
      </c>
      <c r="CC5" s="32">
        <f>+ANUAL!J10</f>
        <v>2.7333333333333338</v>
      </c>
    </row>
    <row r="7" spans="1:81" x14ac:dyDescent="0.2">
      <c r="A7" s="1" t="s">
        <v>62</v>
      </c>
      <c r="B7" s="1"/>
      <c r="C7" s="1"/>
      <c r="D7" s="1"/>
      <c r="E7" s="1"/>
      <c r="F7" s="1"/>
      <c r="G7" s="1"/>
    </row>
    <row r="9" spans="1:81" ht="42" customHeight="1" x14ac:dyDescent="0.2">
      <c r="A9" s="60"/>
      <c r="B9" s="61" t="s">
        <v>57</v>
      </c>
      <c r="C9" s="61" t="s">
        <v>58</v>
      </c>
      <c r="D9" s="61" t="s">
        <v>59</v>
      </c>
      <c r="E9" s="61" t="s">
        <v>60</v>
      </c>
      <c r="F9" s="61" t="s">
        <v>61</v>
      </c>
      <c r="G9" s="61" t="s">
        <v>66</v>
      </c>
      <c r="H9" s="61" t="s">
        <v>67</v>
      </c>
      <c r="I9" s="61" t="s">
        <v>68</v>
      </c>
      <c r="J9" s="61" t="s">
        <v>69</v>
      </c>
      <c r="K9" s="61" t="s">
        <v>71</v>
      </c>
      <c r="L9" s="61" t="s">
        <v>72</v>
      </c>
      <c r="M9" s="61" t="s">
        <v>74</v>
      </c>
      <c r="N9" s="61" t="s">
        <v>63</v>
      </c>
      <c r="P9" s="17"/>
    </row>
    <row r="10" spans="1:81" ht="13.5" thickBot="1" x14ac:dyDescent="0.25">
      <c r="A10" s="60">
        <v>2009</v>
      </c>
      <c r="B10" s="57">
        <v>0.64166666666666661</v>
      </c>
      <c r="C10" s="57">
        <v>0.79090909090909089</v>
      </c>
      <c r="D10" s="57">
        <v>0.9916666666666667</v>
      </c>
      <c r="E10" s="57">
        <v>0.88333333333333341</v>
      </c>
      <c r="F10" s="57">
        <v>0.79999999999999993</v>
      </c>
      <c r="G10" s="57">
        <v>1.0923076923076924</v>
      </c>
      <c r="H10" s="57">
        <f t="shared" ref="H10:M10" si="0">+H4</f>
        <v>1.6961538461538466</v>
      </c>
      <c r="I10" s="57">
        <f t="shared" si="0"/>
        <v>1.4269230769230767</v>
      </c>
      <c r="J10" s="57">
        <f t="shared" si="0"/>
        <v>1.3166666666666669</v>
      </c>
      <c r="K10" s="57">
        <f t="shared" si="0"/>
        <v>1.3000000000000003</v>
      </c>
      <c r="L10" s="57">
        <f t="shared" si="0"/>
        <v>1.2142857142857142</v>
      </c>
      <c r="M10" s="57">
        <f t="shared" si="0"/>
        <v>1.5</v>
      </c>
      <c r="N10" s="63">
        <f t="shared" ref="N10:N17" si="1">(M10/B10)^(1/11)-1</f>
        <v>8.0253336495506922E-2</v>
      </c>
      <c r="P10" s="17"/>
    </row>
    <row r="11" spans="1:81" x14ac:dyDescent="0.2">
      <c r="A11" s="60">
        <v>2010</v>
      </c>
      <c r="B11" s="57">
        <v>1.5999999999999999</v>
      </c>
      <c r="C11" s="57">
        <v>1.5833333333333333</v>
      </c>
      <c r="D11" s="57">
        <v>1.6142857142857143</v>
      </c>
      <c r="E11" s="57">
        <v>1.6583333333333334</v>
      </c>
      <c r="F11" s="57">
        <v>1.3076923076923077</v>
      </c>
      <c r="G11" s="57">
        <v>2.069230769230769</v>
      </c>
      <c r="H11" s="57">
        <f t="shared" ref="H11:M11" si="2">+T4</f>
        <v>2.8857142857142861</v>
      </c>
      <c r="I11" s="57">
        <f t="shared" si="2"/>
        <v>4.9230769230769234</v>
      </c>
      <c r="J11" s="57">
        <f t="shared" si="2"/>
        <v>2.0846153846153843</v>
      </c>
      <c r="K11" s="57">
        <f t="shared" si="2"/>
        <v>2.15</v>
      </c>
      <c r="L11" s="57">
        <f t="shared" si="2"/>
        <v>1.7333333333333332</v>
      </c>
      <c r="M11" s="57">
        <f t="shared" si="2"/>
        <v>2.4916666666666663</v>
      </c>
      <c r="N11" s="63">
        <f t="shared" si="1"/>
        <v>4.1089767918703668E-2</v>
      </c>
      <c r="P11" s="65" t="s">
        <v>70</v>
      </c>
    </row>
    <row r="12" spans="1:81" ht="13.5" thickBot="1" x14ac:dyDescent="0.25">
      <c r="A12" s="60">
        <v>2011</v>
      </c>
      <c r="B12" s="57">
        <f>+Z4</f>
        <v>1.5</v>
      </c>
      <c r="C12" s="57">
        <f t="shared" ref="C12:H12" si="3">+AA4</f>
        <v>1.958333333333333</v>
      </c>
      <c r="D12" s="57">
        <f t="shared" si="3"/>
        <v>1.9076923076923076</v>
      </c>
      <c r="E12" s="57">
        <f t="shared" si="3"/>
        <v>1.6999999999999995</v>
      </c>
      <c r="F12" s="57">
        <f t="shared" si="3"/>
        <v>2.0769230769230766</v>
      </c>
      <c r="G12" s="57">
        <f t="shared" si="3"/>
        <v>2.1750000000000003</v>
      </c>
      <c r="H12" s="57">
        <f t="shared" si="3"/>
        <v>2.3909090909090911</v>
      </c>
      <c r="I12" s="57">
        <f>+AG4</f>
        <v>2.2214285714285711</v>
      </c>
      <c r="J12" s="57">
        <f>+AH4</f>
        <v>2.4153846153846152</v>
      </c>
      <c r="K12" s="57">
        <f>+AI4</f>
        <v>1.578571428571429</v>
      </c>
      <c r="L12" s="57">
        <f>+AJ4</f>
        <v>2.2076923076923074</v>
      </c>
      <c r="M12" s="57">
        <f>+AK4</f>
        <v>2.6153846153846154</v>
      </c>
      <c r="N12" s="63">
        <f t="shared" si="1"/>
        <v>5.1839515447598794E-2</v>
      </c>
      <c r="P12" s="66">
        <f>+P14/P13</f>
        <v>0.30678681855938611</v>
      </c>
    </row>
    <row r="13" spans="1:81" x14ac:dyDescent="0.2">
      <c r="A13" s="60">
        <v>2012</v>
      </c>
      <c r="B13" s="57">
        <f>+AL4</f>
        <v>2.9538461538461536</v>
      </c>
      <c r="C13" s="57">
        <f t="shared" ref="C13:H13" si="4">+AM4</f>
        <v>1.8338461538461541</v>
      </c>
      <c r="D13" s="57">
        <f t="shared" si="4"/>
        <v>2.1507692307692308</v>
      </c>
      <c r="E13" s="57">
        <f t="shared" si="4"/>
        <v>2.4636363636363638</v>
      </c>
      <c r="F13" s="57">
        <f t="shared" si="4"/>
        <v>2.0000000000000004</v>
      </c>
      <c r="G13" s="57">
        <f t="shared" si="4"/>
        <v>2.2538461538461543</v>
      </c>
      <c r="H13" s="57">
        <f t="shared" si="4"/>
        <v>2.0923076923076924</v>
      </c>
      <c r="I13" s="57">
        <f>+AS4</f>
        <v>2</v>
      </c>
      <c r="J13" s="57">
        <f>+AT4</f>
        <v>2</v>
      </c>
      <c r="K13" s="57">
        <f>+AU4</f>
        <v>2.046153846153846</v>
      </c>
      <c r="L13" s="57">
        <f>+AV4</f>
        <v>2</v>
      </c>
      <c r="M13" s="57">
        <f>+AW4</f>
        <v>2</v>
      </c>
      <c r="N13" s="62">
        <f t="shared" si="1"/>
        <v>-3.4829966715904104E-2</v>
      </c>
      <c r="P13" s="32">
        <f>AVERAGE(B13:M19)</f>
        <v>2.8750101906126004</v>
      </c>
    </row>
    <row r="14" spans="1:81" x14ac:dyDescent="0.2">
      <c r="A14" s="60">
        <v>2013</v>
      </c>
      <c r="B14" s="57">
        <f>+AX4</f>
        <v>2.1999999999999993</v>
      </c>
      <c r="C14" s="57">
        <f t="shared" ref="C14:H14" si="5">+AY4</f>
        <v>2.3999999999999995</v>
      </c>
      <c r="D14" s="57">
        <f t="shared" si="5"/>
        <v>2.0769230769230771</v>
      </c>
      <c r="E14" s="57">
        <f t="shared" si="5"/>
        <v>2</v>
      </c>
      <c r="F14" s="57">
        <f t="shared" si="5"/>
        <v>2</v>
      </c>
      <c r="G14" s="57">
        <f t="shared" si="5"/>
        <v>2.0333333333333332</v>
      </c>
      <c r="H14" s="57">
        <f t="shared" si="5"/>
        <v>2.138461538461538</v>
      </c>
      <c r="I14" s="57">
        <f>+BE4</f>
        <v>2.1100000000000003</v>
      </c>
      <c r="J14" s="57">
        <f>+BF4</f>
        <v>2</v>
      </c>
      <c r="K14" s="57">
        <f>+BG4</f>
        <v>2.0769230769230771</v>
      </c>
      <c r="L14" s="57">
        <f>+BH4</f>
        <v>2.5249999999999999</v>
      </c>
      <c r="M14" s="57">
        <f>+BI4</f>
        <v>2.5</v>
      </c>
      <c r="N14" s="63">
        <f t="shared" si="1"/>
        <v>1.1689004258791158E-2</v>
      </c>
      <c r="P14">
        <f>STDEVA(B14:M19)</f>
        <v>0.88201522970385393</v>
      </c>
      <c r="Q14" s="75">
        <f>+M18</f>
        <v>1.2727272727272727</v>
      </c>
    </row>
    <row r="15" spans="1:81" x14ac:dyDescent="0.2">
      <c r="A15" s="60">
        <v>2014</v>
      </c>
      <c r="B15" s="64">
        <f>+BJ4</f>
        <v>2.1692307692307695</v>
      </c>
      <c r="C15" s="64">
        <f t="shared" ref="C15:M15" si="6">+BK4</f>
        <v>1.9166666666666667</v>
      </c>
      <c r="D15" s="64">
        <f t="shared" si="6"/>
        <v>2.0461538461538464</v>
      </c>
      <c r="E15" s="64">
        <f t="shared" si="6"/>
        <v>2</v>
      </c>
      <c r="F15" s="64">
        <f t="shared" si="6"/>
        <v>2.3250000000000002</v>
      </c>
      <c r="G15" s="64">
        <f t="shared" si="6"/>
        <v>3.1538461538461537</v>
      </c>
      <c r="H15" s="64">
        <f t="shared" si="6"/>
        <v>3.1714285714285717</v>
      </c>
      <c r="I15" s="64">
        <f t="shared" si="6"/>
        <v>3.0307692307692307</v>
      </c>
      <c r="J15" s="64">
        <f t="shared" si="6"/>
        <v>2.9230769230769229</v>
      </c>
      <c r="K15" s="64">
        <f t="shared" si="6"/>
        <v>2</v>
      </c>
      <c r="L15" s="64">
        <f t="shared" si="6"/>
        <v>2.2076923076923078</v>
      </c>
      <c r="M15" s="64">
        <f t="shared" si="6"/>
        <v>1.9142857142857146</v>
      </c>
      <c r="N15" s="62">
        <f t="shared" si="1"/>
        <v>-1.1301836437666468E-2</v>
      </c>
      <c r="O15" s="59"/>
      <c r="P15" s="67">
        <f>(L19/B16)^(1/46)-1</f>
        <v>1.5605855870595375E-2</v>
      </c>
    </row>
    <row r="16" spans="1:81" x14ac:dyDescent="0.2">
      <c r="A16" s="60">
        <v>2015</v>
      </c>
      <c r="B16" s="64">
        <f>+'2015'!C9</f>
        <v>2.0714285714285716</v>
      </c>
      <c r="C16" s="64">
        <f>+'2015'!D9</f>
        <v>1.8000000000000005</v>
      </c>
      <c r="D16" s="64">
        <f>+'2015'!E9</f>
        <v>2.0769230769230766</v>
      </c>
      <c r="E16" s="64">
        <f>+'2015'!F9</f>
        <v>2.4181818181818184</v>
      </c>
      <c r="F16" s="64">
        <f>+'2015'!G9</f>
        <v>2.1</v>
      </c>
      <c r="G16" s="64">
        <f>+'2015'!H9</f>
        <v>2.6769230769230767</v>
      </c>
      <c r="H16" s="64">
        <f>+'2015'!I9</f>
        <v>2.4749999999999996</v>
      </c>
      <c r="I16" s="64">
        <f>+'2015'!J9</f>
        <v>3.5230769230769234</v>
      </c>
      <c r="J16" s="64">
        <f>+'2015'!K9</f>
        <v>3.4285714285714284</v>
      </c>
      <c r="K16" s="64">
        <f>+'2015'!L9</f>
        <v>2.8461538461538458</v>
      </c>
      <c r="L16" s="64">
        <f>+'2015'!M9</f>
        <v>2.9071428571428575</v>
      </c>
      <c r="M16" s="64">
        <f>+'2015'!N9</f>
        <v>2.9933333333333332</v>
      </c>
      <c r="N16" s="63">
        <f t="shared" si="1"/>
        <v>3.4034456868765384E-2</v>
      </c>
      <c r="O16" s="59"/>
      <c r="P16" s="71"/>
    </row>
    <row r="17" spans="1:17" x14ac:dyDescent="0.2">
      <c r="A17" s="60">
        <v>2016</v>
      </c>
      <c r="B17" s="64">
        <v>2.7461538461538462</v>
      </c>
      <c r="C17" s="64">
        <v>2.6461538461538461</v>
      </c>
      <c r="D17" s="64">
        <v>2.8538461538461539</v>
      </c>
      <c r="E17" s="64">
        <v>3.1142857142857139</v>
      </c>
      <c r="F17" s="64">
        <v>3.0923076923076924</v>
      </c>
      <c r="G17" s="64">
        <v>3.1428571428571423</v>
      </c>
      <c r="H17" s="64">
        <v>3.7916666666666665</v>
      </c>
      <c r="I17" s="64">
        <v>4.1000000000000005</v>
      </c>
      <c r="J17" s="64">
        <v>3.7692307692307692</v>
      </c>
      <c r="K17" s="64">
        <v>3.9714285714285706</v>
      </c>
      <c r="L17" s="64">
        <v>4.1846153846153848</v>
      </c>
      <c r="M17" s="64">
        <v>4.0428571428571436</v>
      </c>
      <c r="N17" s="63">
        <f t="shared" si="1"/>
        <v>3.5784510120956847E-2</v>
      </c>
      <c r="O17" s="59"/>
      <c r="P17" s="71"/>
    </row>
    <row r="18" spans="1:17" x14ac:dyDescent="0.2">
      <c r="A18" s="60">
        <v>2017</v>
      </c>
      <c r="B18" s="64">
        <v>3.9642857142857149</v>
      </c>
      <c r="C18" s="64">
        <v>3.4923076923076914</v>
      </c>
      <c r="D18" s="64">
        <v>3.4330769230769231</v>
      </c>
      <c r="E18" s="64">
        <v>3.3818181818181823</v>
      </c>
      <c r="F18" s="64">
        <v>2.8</v>
      </c>
      <c r="G18" s="64">
        <v>3</v>
      </c>
      <c r="H18" s="64">
        <v>4.0181818181818185</v>
      </c>
      <c r="I18" s="64">
        <v>4</v>
      </c>
      <c r="J18" s="64">
        <v>4.5</v>
      </c>
      <c r="K18" s="64">
        <v>2</v>
      </c>
      <c r="L18" s="64">
        <v>3.3083333333333336</v>
      </c>
      <c r="M18" s="64">
        <v>1.2727272727272727</v>
      </c>
      <c r="N18" s="62">
        <f>(M18/B18)^(1/11)-1</f>
        <v>-9.813244374432295E-2</v>
      </c>
      <c r="O18" s="59"/>
      <c r="P18" s="71"/>
    </row>
    <row r="19" spans="1:17" x14ac:dyDescent="0.2">
      <c r="A19" s="60">
        <v>2018</v>
      </c>
      <c r="B19" s="64">
        <f>+ANUAL!C9</f>
        <v>2.8928571428571428</v>
      </c>
      <c r="C19" s="64">
        <f>+ANUAL!D9</f>
        <v>4</v>
      </c>
      <c r="D19" s="64">
        <f>+ANUAL!E9</f>
        <v>4.2000000000000011</v>
      </c>
      <c r="E19" s="64">
        <f>+ANUAL!F9</f>
        <v>4.2000000000000011</v>
      </c>
      <c r="F19" s="64">
        <f>+ANUAL!G9</f>
        <v>4.3230769230769237</v>
      </c>
      <c r="G19" s="64">
        <f>+ANUAL!H9</f>
        <v>4.5999999999999996</v>
      </c>
      <c r="H19" s="64">
        <f>+ANUAL!I9</f>
        <v>4.7307692307692317</v>
      </c>
      <c r="I19" s="64">
        <f>+ANUAL!J9</f>
        <v>4.2999999999999989</v>
      </c>
      <c r="J19" s="64">
        <f>+ANUAL!K9</f>
        <v>4.2999999999999989</v>
      </c>
      <c r="K19" s="131">
        <f>+ANUAL!L9</f>
        <v>4.2</v>
      </c>
      <c r="L19" s="131">
        <f>+ANUAL!M9</f>
        <v>4.2230769230769223</v>
      </c>
      <c r="M19" s="64"/>
      <c r="N19" s="63">
        <f>(F19/B19)^(1/4)-1</f>
        <v>0.10564700525588733</v>
      </c>
      <c r="O19" s="59"/>
      <c r="P19" s="71"/>
    </row>
    <row r="20" spans="1:17" x14ac:dyDescent="0.2">
      <c r="A20" s="60" t="s">
        <v>65</v>
      </c>
      <c r="B20" s="57">
        <f t="shared" ref="B20" si="7">AVERAGE(B10:B19)</f>
        <v>2.2739468864468866</v>
      </c>
      <c r="C20" s="57">
        <f t="shared" ref="C20" si="8">AVERAGE(C10:C19)</f>
        <v>2.2421550116550115</v>
      </c>
      <c r="D20" s="57">
        <f t="shared" ref="D20" si="9">AVERAGE(D10:D19)</f>
        <v>2.3351336996336998</v>
      </c>
      <c r="E20" s="57">
        <f t="shared" ref="E20" si="10">AVERAGE(E10:E19)</f>
        <v>2.3819588744588751</v>
      </c>
      <c r="F20" s="57">
        <f t="shared" ref="F20" si="11">AVERAGE(F10:F19)</f>
        <v>2.2824999999999998</v>
      </c>
      <c r="G20" s="57">
        <f t="shared" ref="G20" si="12">AVERAGE(G10:G19)</f>
        <v>2.619734432234432</v>
      </c>
      <c r="H20" s="57">
        <f>AVERAGE(H10:H19)</f>
        <v>2.9390592740592743</v>
      </c>
      <c r="I20" s="57">
        <f t="shared" ref="I20" si="13">AVERAGE(I10:I19)</f>
        <v>3.1635274725274725</v>
      </c>
      <c r="J20" s="57">
        <f t="shared" ref="J20" si="14">AVERAGE(J10:J19)</f>
        <v>2.8737545787545784</v>
      </c>
      <c r="K20" s="57">
        <f t="shared" ref="K20" si="15">AVERAGE(K10:K19)</f>
        <v>2.416923076923077</v>
      </c>
      <c r="L20" s="57">
        <f t="shared" ref="L20" si="16">AVERAGE(L10:L19)</f>
        <v>2.6511172161172163</v>
      </c>
      <c r="M20" s="57">
        <f t="shared" ref="M20" si="17">AVERAGE(M10:M19)</f>
        <v>2.3700283050283053</v>
      </c>
      <c r="N20" s="63">
        <f>(M20/B20)^(1/11)-1</f>
        <v>3.7693461798204986E-3</v>
      </c>
      <c r="O20" s="59"/>
      <c r="P20" s="59"/>
      <c r="Q20" s="68">
        <f>+Q14*L19/L18</f>
        <v>1.6246322946574829</v>
      </c>
    </row>
    <row r="21" spans="1:17" x14ac:dyDescent="0.2">
      <c r="E21" s="59"/>
      <c r="F21" s="59">
        <v>0.91744609505560593</v>
      </c>
      <c r="N21" s="69">
        <f>B16*(1+P15)^(47)</f>
        <v>4.2889816528688893</v>
      </c>
      <c r="O21" s="59"/>
      <c r="P21" s="17"/>
      <c r="Q21" s="59"/>
    </row>
    <row r="22" spans="1:17" x14ac:dyDescent="0.2">
      <c r="E22" s="59"/>
      <c r="F22" s="59"/>
      <c r="N22" s="59"/>
      <c r="P22" s="17"/>
    </row>
    <row r="23" spans="1:17" x14ac:dyDescent="0.2">
      <c r="A23" s="1" t="s">
        <v>64</v>
      </c>
      <c r="P23" s="17"/>
    </row>
    <row r="24" spans="1:17" x14ac:dyDescent="0.2">
      <c r="P24" s="17"/>
    </row>
    <row r="25" spans="1:17" ht="38.25" x14ac:dyDescent="0.2">
      <c r="A25" s="60"/>
      <c r="B25" s="61" t="s">
        <v>57</v>
      </c>
      <c r="C25" s="61" t="s">
        <v>58</v>
      </c>
      <c r="D25" s="61" t="s">
        <v>59</v>
      </c>
      <c r="E25" s="61" t="s">
        <v>60</v>
      </c>
      <c r="F25" s="61" t="s">
        <v>61</v>
      </c>
      <c r="G25" s="61" t="s">
        <v>66</v>
      </c>
      <c r="H25" s="61" t="s">
        <v>67</v>
      </c>
      <c r="I25" s="61" t="s">
        <v>68</v>
      </c>
      <c r="J25" s="61" t="s">
        <v>69</v>
      </c>
      <c r="K25" s="61" t="s">
        <v>71</v>
      </c>
      <c r="L25" s="61" t="s">
        <v>72</v>
      </c>
      <c r="M25" s="61" t="s">
        <v>74</v>
      </c>
      <c r="N25" s="61" t="s">
        <v>63</v>
      </c>
      <c r="P25" s="17"/>
    </row>
    <row r="26" spans="1:17" ht="13.5" thickBot="1" x14ac:dyDescent="0.25">
      <c r="A26" s="60">
        <v>2009</v>
      </c>
      <c r="B26" s="57">
        <v>1.25</v>
      </c>
      <c r="C26" s="57">
        <v>1.5727272727272732</v>
      </c>
      <c r="D26" s="57">
        <v>2.2999999999999994</v>
      </c>
      <c r="E26" s="57">
        <v>1.8166666666666671</v>
      </c>
      <c r="F26" s="57">
        <v>1.1999999999999997</v>
      </c>
      <c r="G26" s="57">
        <v>1.5</v>
      </c>
      <c r="H26" s="57">
        <f t="shared" ref="H26:M26" si="18">+H5</f>
        <v>2.1269230769230774</v>
      </c>
      <c r="I26" s="57">
        <f t="shared" si="18"/>
        <v>2.5038461538461543</v>
      </c>
      <c r="J26" s="57">
        <f t="shared" si="18"/>
        <v>2.0999999999999996</v>
      </c>
      <c r="K26" s="57">
        <f t="shared" si="18"/>
        <v>2.4461538461538463</v>
      </c>
      <c r="L26" s="57">
        <f t="shared" si="18"/>
        <v>2.157142857142857</v>
      </c>
      <c r="M26" s="57">
        <f t="shared" si="18"/>
        <v>2.1166666666666667</v>
      </c>
      <c r="N26" s="63">
        <f t="shared" ref="N26:N33" si="19">(M26/B26)^(1/11)-1</f>
        <v>4.9046571805186456E-2</v>
      </c>
      <c r="P26" s="17"/>
    </row>
    <row r="27" spans="1:17" x14ac:dyDescent="0.2">
      <c r="A27" s="60">
        <v>2010</v>
      </c>
      <c r="B27" s="57">
        <v>2.3041666666666667</v>
      </c>
      <c r="C27" s="57">
        <v>1.7749999999999997</v>
      </c>
      <c r="D27" s="57">
        <v>1.9</v>
      </c>
      <c r="E27" s="57">
        <v>1.7833333333333332</v>
      </c>
      <c r="F27" s="57">
        <v>1.7230769230769232</v>
      </c>
      <c r="G27" s="57">
        <v>2.3461538461538458</v>
      </c>
      <c r="H27" s="57">
        <f t="shared" ref="H27:M27" si="20">+T5</f>
        <v>4.8314285714285718</v>
      </c>
      <c r="I27" s="57">
        <f t="shared" si="20"/>
        <v>7.5923076923076929</v>
      </c>
      <c r="J27" s="57">
        <f t="shared" si="20"/>
        <v>2.3692307692307697</v>
      </c>
      <c r="K27" s="57">
        <f t="shared" si="20"/>
        <v>2.5333333333333337</v>
      </c>
      <c r="L27" s="57">
        <f t="shared" si="20"/>
        <v>1.6666666666666667</v>
      </c>
      <c r="M27" s="57">
        <f t="shared" si="20"/>
        <v>2.5333333333333328</v>
      </c>
      <c r="N27" s="63">
        <f t="shared" si="19"/>
        <v>8.6569731299606101E-3</v>
      </c>
      <c r="P27" s="65" t="s">
        <v>70</v>
      </c>
    </row>
    <row r="28" spans="1:17" ht="13.5" thickBot="1" x14ac:dyDescent="0.25">
      <c r="A28" s="60">
        <v>2011</v>
      </c>
      <c r="B28" s="57">
        <v>1.3000000000000003</v>
      </c>
      <c r="C28" s="57">
        <v>2.1999999999999997</v>
      </c>
      <c r="D28" s="57">
        <v>2.0538461538461545</v>
      </c>
      <c r="E28" s="57">
        <v>2.2545454545454544</v>
      </c>
      <c r="F28" s="57">
        <v>2.5</v>
      </c>
      <c r="G28" s="57">
        <v>2.7999999999999994</v>
      </c>
      <c r="H28" s="57">
        <f t="shared" ref="H28:M28" si="21">+AF5</f>
        <v>2.7818181818181826</v>
      </c>
      <c r="I28" s="57">
        <f t="shared" si="21"/>
        <v>2.8214285714285716</v>
      </c>
      <c r="J28" s="57">
        <f t="shared" si="21"/>
        <v>2.8769230769230774</v>
      </c>
      <c r="K28" s="57">
        <f t="shared" si="21"/>
        <v>2.035714285714286</v>
      </c>
      <c r="L28" s="57">
        <f t="shared" si="21"/>
        <v>2.2384615384615385</v>
      </c>
      <c r="M28" s="57">
        <f t="shared" si="21"/>
        <v>2.7076923076923074</v>
      </c>
      <c r="N28" s="63">
        <f t="shared" si="19"/>
        <v>6.8977892162157106E-2</v>
      </c>
      <c r="P28" s="66">
        <f>+P30/P29</f>
        <v>0.37150045471681065</v>
      </c>
    </row>
    <row r="29" spans="1:17" x14ac:dyDescent="0.2">
      <c r="A29" s="60">
        <v>2012</v>
      </c>
      <c r="B29" s="57">
        <v>2.9346153846153835</v>
      </c>
      <c r="C29" s="57">
        <v>1.7492307692307696</v>
      </c>
      <c r="D29" s="57">
        <v>2.6076923076923078</v>
      </c>
      <c r="E29" s="57">
        <v>2.7818181818181817</v>
      </c>
      <c r="F29" s="57">
        <v>2.5999999999999992</v>
      </c>
      <c r="G29" s="57">
        <f>+SERIE!AR6</f>
        <v>3.6538461538461542</v>
      </c>
      <c r="H29" s="57">
        <f t="shared" ref="H29:M29" si="22">+AR5</f>
        <v>2.8923076923076918</v>
      </c>
      <c r="I29" s="57">
        <f t="shared" si="22"/>
        <v>4.4833333333333334</v>
      </c>
      <c r="J29" s="57">
        <f t="shared" si="22"/>
        <v>2.4499999999999993</v>
      </c>
      <c r="K29" s="57">
        <f t="shared" si="22"/>
        <v>3.0307692307692315</v>
      </c>
      <c r="L29" s="57">
        <f t="shared" si="22"/>
        <v>3.2461538461538453</v>
      </c>
      <c r="M29" s="57">
        <f t="shared" si="22"/>
        <v>2.9416666666666669</v>
      </c>
      <c r="N29" s="63">
        <f t="shared" si="19"/>
        <v>2.181977909776478E-4</v>
      </c>
      <c r="P29" s="32">
        <f>AVERAGE(B29:M35)</f>
        <v>3.5817931709163835</v>
      </c>
    </row>
    <row r="30" spans="1:17" x14ac:dyDescent="0.2">
      <c r="A30" s="60">
        <v>2013</v>
      </c>
      <c r="B30" s="57">
        <v>3.9999999999999991</v>
      </c>
      <c r="C30" s="57">
        <v>2.7416666666666658</v>
      </c>
      <c r="D30" s="57">
        <v>3.0461538461538464</v>
      </c>
      <c r="E30" s="57">
        <v>2.9090909090909092</v>
      </c>
      <c r="F30" s="57">
        <v>2.7692307692307696</v>
      </c>
      <c r="G30" s="57">
        <v>2.6666666666666665</v>
      </c>
      <c r="H30" s="57">
        <v>5.5230769230769221</v>
      </c>
      <c r="I30" s="57">
        <v>4.1899999999999995</v>
      </c>
      <c r="J30" s="57">
        <v>3.092307692307692</v>
      </c>
      <c r="K30" s="57">
        <v>2.7846153846153849</v>
      </c>
      <c r="L30" s="57">
        <v>2.4750000000000001</v>
      </c>
      <c r="M30" s="57">
        <v>3.0923076923076924</v>
      </c>
      <c r="N30" s="62">
        <f t="shared" si="19"/>
        <v>-2.3126275894369441E-2</v>
      </c>
      <c r="P30">
        <f>STDEVA(B30:M35)</f>
        <v>1.3306377916970036</v>
      </c>
      <c r="Q30" s="75">
        <f>+M34</f>
        <v>1.9545454545454546</v>
      </c>
    </row>
    <row r="31" spans="1:17" x14ac:dyDescent="0.2">
      <c r="A31" s="60">
        <v>2014</v>
      </c>
      <c r="B31" s="57">
        <f>+'2014'!C10</f>
        <v>2.9230769230769229</v>
      </c>
      <c r="C31" s="130">
        <f>+'2014'!D10</f>
        <v>2.270833333333333</v>
      </c>
      <c r="D31" s="130">
        <f>+'2014'!E10</f>
        <v>1.6615384615384614</v>
      </c>
      <c r="E31" s="130">
        <f>+'2014'!F10</f>
        <v>1.581818181818182</v>
      </c>
      <c r="F31" s="130">
        <f>+'2014'!G10</f>
        <v>2.0916666666666668</v>
      </c>
      <c r="G31" s="130">
        <f>+'2014'!H10</f>
        <v>2.1076923076923078</v>
      </c>
      <c r="H31" s="130">
        <f>+'2014'!I10</f>
        <v>5.0178571428571432</v>
      </c>
      <c r="I31" s="130">
        <f>+'2014'!J10</f>
        <v>3.0076923076923072</v>
      </c>
      <c r="J31" s="130">
        <f>+'2014'!K10</f>
        <v>4.3999999999999995</v>
      </c>
      <c r="K31" s="130">
        <f>+'2014'!L10</f>
        <v>3.7742857142857149</v>
      </c>
      <c r="L31" s="130">
        <f>+'2014'!M10</f>
        <v>2.94</v>
      </c>
      <c r="M31" s="130">
        <f>+'2014'!N10</f>
        <v>3.0428571428571431</v>
      </c>
      <c r="N31" s="63">
        <f t="shared" si="19"/>
        <v>3.6575928537840863E-3</v>
      </c>
      <c r="O31" s="59"/>
      <c r="P31" s="111">
        <f>(L35/B32)^(1/46)-1</f>
        <v>-4.6618558359834417E-3</v>
      </c>
    </row>
    <row r="32" spans="1:17" x14ac:dyDescent="0.2">
      <c r="A32" s="60">
        <v>2015</v>
      </c>
      <c r="B32" s="57">
        <f>+'2015'!C10</f>
        <v>3.4714285714285711</v>
      </c>
      <c r="C32" s="130">
        <f>+'2015'!D10</f>
        <v>2.7916666666666665</v>
      </c>
      <c r="D32" s="130">
        <f>+'2015'!E10</f>
        <v>2.9769230769230766</v>
      </c>
      <c r="E32" s="130">
        <f>+'2015'!F10</f>
        <v>4.6000000000000005</v>
      </c>
      <c r="F32" s="130">
        <f>+'2015'!G10</f>
        <v>2.7166666666666663</v>
      </c>
      <c r="G32" s="130">
        <f>+'2015'!H10</f>
        <v>3.5538461538461541</v>
      </c>
      <c r="H32" s="130">
        <f>+'2015'!I10</f>
        <v>4.6312500000000005</v>
      </c>
      <c r="I32" s="130">
        <f>+'2015'!J10</f>
        <v>5.6538461538461542</v>
      </c>
      <c r="J32" s="130">
        <f>+'2015'!K10</f>
        <v>5.2785714285714276</v>
      </c>
      <c r="K32" s="130">
        <f>+'2015'!L10</f>
        <v>4.0846153846153843</v>
      </c>
      <c r="L32" s="130">
        <f>+'2015'!M10</f>
        <v>5.1642857142857155</v>
      </c>
      <c r="M32" s="130">
        <f>+'2015'!N10</f>
        <v>5.36</v>
      </c>
      <c r="N32" s="63">
        <f t="shared" si="19"/>
        <v>4.0280831206842338E-2</v>
      </c>
      <c r="O32" s="59"/>
      <c r="P32" s="71"/>
    </row>
    <row r="33" spans="1:36" x14ac:dyDescent="0.2">
      <c r="A33" s="60">
        <v>2016</v>
      </c>
      <c r="B33" s="57">
        <v>4.4000000000000004</v>
      </c>
      <c r="C33" s="57">
        <v>3.6817692307692313</v>
      </c>
      <c r="D33" s="57">
        <v>3.7533230769230772</v>
      </c>
      <c r="E33" s="57">
        <v>4.5714285714285703</v>
      </c>
      <c r="F33" s="57">
        <v>4.430769230769231</v>
      </c>
      <c r="G33" s="57">
        <v>4.3357142857142854</v>
      </c>
      <c r="H33" s="57">
        <v>4.541666666666667</v>
      </c>
      <c r="I33" s="57">
        <v>5.3230769230769237</v>
      </c>
      <c r="J33" s="57">
        <v>4.7692307692307692</v>
      </c>
      <c r="K33" s="57">
        <v>4.9214285714285726</v>
      </c>
      <c r="L33" s="57">
        <v>5.4846153846153847</v>
      </c>
      <c r="M33" s="57">
        <v>5.4357142857142851</v>
      </c>
      <c r="N33" s="63">
        <f t="shared" si="19"/>
        <v>1.940277890360087E-2</v>
      </c>
      <c r="O33" s="59"/>
      <c r="P33" s="71"/>
    </row>
    <row r="34" spans="1:36" x14ac:dyDescent="0.2">
      <c r="A34" s="60">
        <v>2017</v>
      </c>
      <c r="B34" s="57">
        <v>5.5357142857142856</v>
      </c>
      <c r="C34" s="57">
        <v>4.1076923076923082</v>
      </c>
      <c r="D34" s="57">
        <v>3.8615384615384625</v>
      </c>
      <c r="E34" s="57">
        <v>4.5090909090909088</v>
      </c>
      <c r="F34" s="57">
        <v>3.9461538461538459</v>
      </c>
      <c r="G34" s="57">
        <v>3.8</v>
      </c>
      <c r="H34" s="57">
        <v>7.7363636363636354</v>
      </c>
      <c r="I34" s="57">
        <v>6.5</v>
      </c>
      <c r="J34" s="57">
        <v>7</v>
      </c>
      <c r="K34" s="57">
        <v>2.5</v>
      </c>
      <c r="L34" s="57">
        <v>4.0583333333333336</v>
      </c>
      <c r="M34" s="57">
        <v>1.9545454545454546</v>
      </c>
      <c r="N34" s="62">
        <f>(M34/B34)^(1/11)-1</f>
        <v>-9.0301529842317318E-2</v>
      </c>
      <c r="O34" s="59"/>
      <c r="P34" s="71"/>
    </row>
    <row r="35" spans="1:36" x14ac:dyDescent="0.2">
      <c r="A35" s="60">
        <v>2018</v>
      </c>
      <c r="B35" s="57">
        <f>+ANUAL!C10</f>
        <v>2.2071428571428569</v>
      </c>
      <c r="C35" s="57">
        <f>+ANUAL!D10</f>
        <v>2.5</v>
      </c>
      <c r="D35" s="57">
        <f>+ANUAL!E10</f>
        <v>3.6274999999999999</v>
      </c>
      <c r="E35" s="57">
        <f>+ANUAL!F10</f>
        <v>1.9292307692307693</v>
      </c>
      <c r="F35" s="57">
        <f>+ANUAL!G10</f>
        <v>2.4</v>
      </c>
      <c r="G35" s="57">
        <f>+ANUAL!H10</f>
        <v>1.5</v>
      </c>
      <c r="H35" s="57">
        <f>+ANUAL!I10</f>
        <v>3.292307692307693</v>
      </c>
      <c r="I35" s="57">
        <f>+ANUAL!J10</f>
        <v>2.7333333333333338</v>
      </c>
      <c r="J35" s="57">
        <f>+ANUAL!K10</f>
        <v>2.5666666666666669</v>
      </c>
      <c r="K35" s="130">
        <f>+ANUAL!L10</f>
        <v>2.5</v>
      </c>
      <c r="L35" s="130">
        <f>+ANUAL!M10</f>
        <v>2.8</v>
      </c>
      <c r="M35" s="130">
        <f>+ANUAL!N10</f>
        <v>1.8923076923076927</v>
      </c>
      <c r="N35" s="62">
        <f>(F35/B35)^(1/4)-1</f>
        <v>2.1163303205418815E-2</v>
      </c>
      <c r="O35" s="59"/>
      <c r="P35" s="71"/>
    </row>
    <row r="36" spans="1:36" x14ac:dyDescent="0.2">
      <c r="A36" s="60" t="s">
        <v>65</v>
      </c>
      <c r="B36" s="57">
        <f t="shared" ref="B36:G36" si="23">AVERAGE(B26:B35)</f>
        <v>3.0326144688644683</v>
      </c>
      <c r="C36" s="57">
        <f t="shared" si="23"/>
        <v>2.5390586247086246</v>
      </c>
      <c r="D36" s="57">
        <f t="shared" si="23"/>
        <v>2.7788515384615389</v>
      </c>
      <c r="E36" s="57">
        <f t="shared" si="23"/>
        <v>2.8737022977022977</v>
      </c>
      <c r="F36" s="57">
        <f t="shared" si="23"/>
        <v>2.6377564102564102</v>
      </c>
      <c r="G36" s="57">
        <f t="shared" si="23"/>
        <v>2.8263919413919414</v>
      </c>
      <c r="H36" s="57">
        <f>AVERAGE(H26:H35)</f>
        <v>4.3374999583749583</v>
      </c>
      <c r="I36" s="57">
        <f t="shared" ref="I36:M36" si="24">AVERAGE(I26:I35)</f>
        <v>4.480886446886446</v>
      </c>
      <c r="J36" s="57">
        <f t="shared" si="24"/>
        <v>3.6902930402930401</v>
      </c>
      <c r="K36" s="57">
        <f t="shared" si="24"/>
        <v>3.061091575091575</v>
      </c>
      <c r="L36" s="57">
        <f t="shared" si="24"/>
        <v>3.2230659340659336</v>
      </c>
      <c r="M36" s="57">
        <f t="shared" si="24"/>
        <v>3.1077091242091237</v>
      </c>
      <c r="N36" s="63">
        <f>(M36/B36)^(1/11)-1</f>
        <v>2.2261770119247348E-3</v>
      </c>
      <c r="O36" s="59"/>
      <c r="P36" s="59"/>
      <c r="Q36" s="68">
        <f>+Q30*L35/L34</f>
        <v>1.3485159604256112</v>
      </c>
    </row>
    <row r="37" spans="1:36" x14ac:dyDescent="0.2">
      <c r="F37" s="59">
        <v>0.99274189225408738</v>
      </c>
      <c r="G37" s="59"/>
      <c r="N37" s="69">
        <f>B32*(1+P31)^(47)</f>
        <v>2.786946803659252</v>
      </c>
    </row>
    <row r="38" spans="1:36" x14ac:dyDescent="0.2">
      <c r="F38" s="59"/>
      <c r="G38" s="59">
        <f>+F36/E36</f>
        <v>0.91789480502745857</v>
      </c>
    </row>
    <row r="39" spans="1:36" ht="63.75" customHeight="1" x14ac:dyDescent="0.35">
      <c r="A39" s="141" t="s">
        <v>121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P39" s="97"/>
      <c r="Q39" s="97"/>
      <c r="R39" s="97"/>
      <c r="S39" s="97"/>
      <c r="T39" s="97"/>
      <c r="U39" s="97"/>
      <c r="V39" s="97"/>
      <c r="W39" s="97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</row>
    <row r="40" spans="1:36" ht="42.75" customHeight="1" x14ac:dyDescent="0.2">
      <c r="A40" s="142" t="s">
        <v>122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</sheetData>
  <mergeCells count="2">
    <mergeCell ref="A39:N39"/>
    <mergeCell ref="A40:N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A28" workbookViewId="0">
      <selection activeCell="I40" sqref="I40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2015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v>2.0714285714285716</v>
      </c>
      <c r="D9" s="24">
        <v>1.8000000000000005</v>
      </c>
      <c r="E9" s="24">
        <v>2.0769230769230766</v>
      </c>
      <c r="F9" s="24">
        <v>2.4181818181818184</v>
      </c>
      <c r="G9" s="24">
        <v>2.1</v>
      </c>
      <c r="H9" s="24">
        <v>2.6769230769230767</v>
      </c>
      <c r="I9" s="10">
        <v>2.4749999999999996</v>
      </c>
      <c r="J9" s="10">
        <v>3.5230769230769234</v>
      </c>
      <c r="K9" s="10">
        <v>3.4285714285714284</v>
      </c>
      <c r="L9" s="10">
        <v>2.8461538461538458</v>
      </c>
      <c r="M9" s="10">
        <v>2.9071428571428575</v>
      </c>
      <c r="N9" s="10">
        <v>2.9933333333333332</v>
      </c>
      <c r="O9" s="27">
        <f>IF(ISERROR(AVERAGE(B9:N9)),"",AVERAGE(B9:N9))</f>
        <v>2.6097279109779108</v>
      </c>
    </row>
    <row r="10" spans="1:21" ht="13.5" thickBot="1" x14ac:dyDescent="0.25">
      <c r="A10" s="12"/>
      <c r="B10" s="12" t="s">
        <v>10</v>
      </c>
      <c r="C10" s="13">
        <v>3.4714285714285711</v>
      </c>
      <c r="D10" s="13">
        <v>2.7916666666666665</v>
      </c>
      <c r="E10" s="13">
        <v>2.9769230769230766</v>
      </c>
      <c r="F10" s="13">
        <v>4.6000000000000005</v>
      </c>
      <c r="G10" s="13">
        <v>2.7166666666666663</v>
      </c>
      <c r="H10" s="13">
        <v>3.5538461538461541</v>
      </c>
      <c r="I10" s="13">
        <v>4.6312500000000005</v>
      </c>
      <c r="J10" s="13">
        <v>5.6538461538461542</v>
      </c>
      <c r="K10" s="13">
        <v>5.2785714285714276</v>
      </c>
      <c r="L10" s="13">
        <v>4.0846153846153843</v>
      </c>
      <c r="M10" s="13">
        <v>5.1642857142857155</v>
      </c>
      <c r="N10" s="13">
        <v>5.36</v>
      </c>
      <c r="O10" s="28">
        <f>IF(ISERROR(AVERAGE(B10:N10)),"",AVERAGE(B10:N10))</f>
        <v>4.1902583180708186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2015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26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v>2.3142857142857145</v>
      </c>
      <c r="D39" s="24">
        <v>2</v>
      </c>
      <c r="E39" s="24">
        <v>2.3461538461538463</v>
      </c>
      <c r="F39" s="24">
        <v>2.6285714285714286</v>
      </c>
      <c r="G39" s="24">
        <v>2.3249999999999997</v>
      </c>
      <c r="H39" s="24">
        <v>2.9000000000000004</v>
      </c>
      <c r="I39" s="10">
        <v>2.6529411764705886</v>
      </c>
      <c r="J39" s="10">
        <v>3.815384615384616</v>
      </c>
      <c r="K39" s="10">
        <v>3.6571428571428584</v>
      </c>
      <c r="L39" s="10">
        <v>3.0846153846153843</v>
      </c>
      <c r="M39" s="10">
        <v>3.1285714285714294</v>
      </c>
      <c r="N39" s="10">
        <v>3.2266666666666675</v>
      </c>
      <c r="O39" s="27">
        <f>IF(ISERROR(AVERAGE(C39:N39)),"",AVERAGE(C39:N39))</f>
        <v>2.8399444264885449</v>
      </c>
    </row>
    <row r="40" spans="1:15" ht="13.5" thickBot="1" x14ac:dyDescent="0.25">
      <c r="A40" s="12"/>
      <c r="B40" s="12" t="s">
        <v>10</v>
      </c>
      <c r="C40" s="13">
        <v>3.714285714285714</v>
      </c>
      <c r="D40" s="13">
        <v>3.1076923076923069</v>
      </c>
      <c r="E40" s="13">
        <v>3.2692307692307692</v>
      </c>
      <c r="F40" s="13">
        <v>5.0571428571428569</v>
      </c>
      <c r="G40" s="13">
        <v>2.9749999999999996</v>
      </c>
      <c r="H40" s="13">
        <v>3.8769230769230756</v>
      </c>
      <c r="I40" s="13">
        <v>4.8411764705882359</v>
      </c>
      <c r="J40" s="13">
        <v>5.9153846153846157</v>
      </c>
      <c r="K40" s="13">
        <v>5.5714285714285703</v>
      </c>
      <c r="L40" s="13">
        <v>4.3384615384615381</v>
      </c>
      <c r="M40" s="13">
        <v>5.4642857142857144</v>
      </c>
      <c r="N40" s="13">
        <v>5.7066666666666652</v>
      </c>
      <c r="O40" s="28">
        <f>IF(ISERROR(AVERAGE(C40:N40)),"",AVERAGE(C40:N40))</f>
        <v>4.4864731918408385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1:O1"/>
    <mergeCell ref="A2:O2"/>
    <mergeCell ref="A31:K31"/>
    <mergeCell ref="A32:O32"/>
    <mergeCell ref="A33:O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A4" workbookViewId="0">
      <selection activeCell="C10" sqref="C10:N10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2016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v>2.7461538461538462</v>
      </c>
      <c r="D9" s="24">
        <v>2.6461538461538461</v>
      </c>
      <c r="E9" s="24">
        <v>2.8538461538461539</v>
      </c>
      <c r="F9" s="24">
        <v>3.1142857142857139</v>
      </c>
      <c r="G9" s="24">
        <v>3.0923076923076924</v>
      </c>
      <c r="H9" s="24">
        <v>3.1428571428571423</v>
      </c>
      <c r="I9" s="10">
        <v>3.7916666666666665</v>
      </c>
      <c r="J9" s="10">
        <v>4.1000000000000005</v>
      </c>
      <c r="K9" s="10">
        <v>3.7692307692307692</v>
      </c>
      <c r="L9" s="10">
        <v>3.9714285714285706</v>
      </c>
      <c r="M9" s="10">
        <v>4.1846153846153848</v>
      </c>
      <c r="N9" s="10">
        <v>4.0428571428571436</v>
      </c>
      <c r="O9" s="27">
        <f>IF(ISERROR(AVERAGE(B9:N9)),"",AVERAGE(B9:N9))</f>
        <v>3.4546169108669109</v>
      </c>
    </row>
    <row r="10" spans="1:21" ht="13.5" thickBot="1" x14ac:dyDescent="0.25">
      <c r="A10" s="12"/>
      <c r="B10" s="12" t="s">
        <v>10</v>
      </c>
      <c r="C10" s="13">
        <v>4.4000000000000004</v>
      </c>
      <c r="D10" s="13">
        <v>3.6817692307692313</v>
      </c>
      <c r="E10" s="13">
        <v>3.7533230769230772</v>
      </c>
      <c r="F10" s="13">
        <v>4.5714285714285703</v>
      </c>
      <c r="G10" s="13">
        <v>4.430769230769231</v>
      </c>
      <c r="H10" s="13">
        <v>4.3357142857142854</v>
      </c>
      <c r="I10" s="13">
        <v>4.541666666666667</v>
      </c>
      <c r="J10" s="13">
        <v>5.3230769230769237</v>
      </c>
      <c r="K10" s="13">
        <v>4.7692307692307692</v>
      </c>
      <c r="L10" s="13">
        <v>4.9214285714285726</v>
      </c>
      <c r="M10" s="13">
        <v>5.4846153846153847</v>
      </c>
      <c r="N10" s="13">
        <v>5.4357142857142851</v>
      </c>
      <c r="O10" s="28">
        <f>IF(ISERROR(AVERAGE(B10:N10)),"",AVERAGE(B10:N10))</f>
        <v>4.6373947496947494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2016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30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v>2.9615384615384617</v>
      </c>
      <c r="D39" s="24">
        <v>2.8153846153846152</v>
      </c>
      <c r="E39" s="24">
        <v>3.092307692307692</v>
      </c>
      <c r="F39" s="24">
        <v>3.3857142857142866</v>
      </c>
      <c r="G39" s="24">
        <v>3.3846153846153841</v>
      </c>
      <c r="H39" s="24">
        <v>3.4257142857142853</v>
      </c>
      <c r="I39" s="10">
        <v>4.0583333333333336</v>
      </c>
      <c r="J39" s="10">
        <v>4.3583333333333334</v>
      </c>
      <c r="K39" s="24">
        <v>4.1923076923076925</v>
      </c>
      <c r="L39" s="10">
        <v>4.2428571428571429</v>
      </c>
      <c r="M39" s="10">
        <v>4.4307692307692301</v>
      </c>
      <c r="N39" s="10">
        <v>4.3285714285714283</v>
      </c>
      <c r="O39" s="27">
        <f>IF(ISERROR(AVERAGE(C39:N39)),"",AVERAGE(C39:N39))</f>
        <v>3.7230372405372401</v>
      </c>
    </row>
    <row r="40" spans="1:15" ht="13.5" thickBot="1" x14ac:dyDescent="0.25">
      <c r="A40" s="12"/>
      <c r="B40" s="12" t="s">
        <v>10</v>
      </c>
      <c r="C40" s="13">
        <v>4.6846153846153848</v>
      </c>
      <c r="D40" s="13">
        <v>3.870692307692309</v>
      </c>
      <c r="E40" s="13">
        <v>3.9687076923076927</v>
      </c>
      <c r="F40" s="13">
        <v>4.8285714285714283</v>
      </c>
      <c r="G40" s="13">
        <v>4.6923076923076916</v>
      </c>
      <c r="H40" s="13">
        <v>4.5928571428571416</v>
      </c>
      <c r="I40" s="13">
        <v>4.833333333333333</v>
      </c>
      <c r="J40" s="13">
        <v>5.6333333333333329</v>
      </c>
      <c r="K40" s="81">
        <v>5.0307692307692298</v>
      </c>
      <c r="L40" s="13">
        <v>5.2000000000000011</v>
      </c>
      <c r="M40" s="13">
        <v>5.8000000000000007</v>
      </c>
      <c r="N40" s="13">
        <v>5.7714285714285722</v>
      </c>
      <c r="O40" s="28">
        <f>IF(ISERROR(AVERAGE(C40:N40)),"",AVERAGE(C40:N40))</f>
        <v>4.9088846764346767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1:O1"/>
    <mergeCell ref="A2:O2"/>
    <mergeCell ref="A31:K31"/>
    <mergeCell ref="A32:O32"/>
    <mergeCell ref="A33:O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zoomScale="85" zoomScaleNormal="85" workbookViewId="0">
      <selection activeCell="N10" sqref="N10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34" t="s">
        <v>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21" x14ac:dyDescent="0.2">
      <c r="A2" s="134" t="s">
        <v>41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4" spans="1:21" x14ac:dyDescent="0.2">
      <c r="A4" s="1">
        <v>2017</v>
      </c>
    </row>
    <row r="6" spans="1:21" x14ac:dyDescent="0.2">
      <c r="A6" s="2" t="s">
        <v>12</v>
      </c>
      <c r="B6" s="3" t="s">
        <v>48</v>
      </c>
      <c r="C6" s="2" t="s">
        <v>24</v>
      </c>
      <c r="D6" s="2" t="s">
        <v>25</v>
      </c>
      <c r="E6" s="2" t="s">
        <v>30</v>
      </c>
      <c r="F6" s="2" t="s">
        <v>27</v>
      </c>
      <c r="G6" s="2" t="s">
        <v>28</v>
      </c>
      <c r="H6" s="2" t="s">
        <v>29</v>
      </c>
      <c r="I6" s="22" t="s">
        <v>16</v>
      </c>
      <c r="J6" s="5" t="s">
        <v>17</v>
      </c>
      <c r="K6" s="5" t="s">
        <v>18</v>
      </c>
      <c r="L6" s="5" t="s">
        <v>19</v>
      </c>
      <c r="M6" s="5" t="s">
        <v>20</v>
      </c>
      <c r="N6" s="5" t="s">
        <v>21</v>
      </c>
      <c r="O6" s="5" t="s">
        <v>6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  <c r="M7" s="20"/>
      <c r="N7" s="20"/>
      <c r="O7" s="8" t="s">
        <v>22</v>
      </c>
    </row>
    <row r="8" spans="1:21" ht="13.5" thickBot="1" x14ac:dyDescent="0.25">
      <c r="U8" s="32"/>
    </row>
    <row r="9" spans="1:21" x14ac:dyDescent="0.2">
      <c r="A9" s="9" t="s">
        <v>8</v>
      </c>
      <c r="B9" s="9" t="s">
        <v>9</v>
      </c>
      <c r="C9" s="24">
        <v>3.9642857142857149</v>
      </c>
      <c r="D9" s="24">
        <v>3.4923076923076914</v>
      </c>
      <c r="E9" s="24">
        <v>3.4330769230769231</v>
      </c>
      <c r="F9" s="24">
        <v>3.3818181818181823</v>
      </c>
      <c r="G9" s="24">
        <v>2.8</v>
      </c>
      <c r="H9" s="24">
        <v>3</v>
      </c>
      <c r="I9" s="24">
        <v>4.0181818181818185</v>
      </c>
      <c r="J9" s="24">
        <v>4</v>
      </c>
      <c r="K9" s="24">
        <v>4.5</v>
      </c>
      <c r="L9" s="24">
        <v>2</v>
      </c>
      <c r="M9" s="24">
        <v>3.3083333333333336</v>
      </c>
      <c r="N9" s="24">
        <v>1.2727272727272727</v>
      </c>
      <c r="O9" s="27">
        <f>IF(ISERROR(AVERAGE(B9:N9)),"",AVERAGE(B9:N9))</f>
        <v>3.2642275779775782</v>
      </c>
    </row>
    <row r="10" spans="1:21" ht="13.5" thickBot="1" x14ac:dyDescent="0.25">
      <c r="A10" s="12"/>
      <c r="B10" s="12" t="s">
        <v>10</v>
      </c>
      <c r="C10" s="13">
        <v>5.5357142857142856</v>
      </c>
      <c r="D10" s="81">
        <v>4.1076923076923082</v>
      </c>
      <c r="E10" s="81">
        <v>3.8615384615384625</v>
      </c>
      <c r="F10" s="81">
        <v>4.5090909090909088</v>
      </c>
      <c r="G10" s="81">
        <v>3.9461538461538459</v>
      </c>
      <c r="H10" s="81">
        <v>3.8</v>
      </c>
      <c r="I10" s="81">
        <v>7.7363636363636354</v>
      </c>
      <c r="J10" s="81">
        <v>6.5</v>
      </c>
      <c r="K10" s="81">
        <v>7</v>
      </c>
      <c r="L10" s="81">
        <v>2.5</v>
      </c>
      <c r="M10" s="81">
        <v>4.0583333333333336</v>
      </c>
      <c r="N10" s="81">
        <v>1.9545454545454546</v>
      </c>
      <c r="O10" s="28">
        <f>IF(ISERROR(AVERAGE(B10:N10)),"",AVERAGE(B10:N10))</f>
        <v>4.6257860195360196</v>
      </c>
    </row>
    <row r="11" spans="1:21" x14ac:dyDescent="0.2">
      <c r="A11" s="15" t="s">
        <v>52</v>
      </c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</row>
    <row r="12" spans="1:21" x14ac:dyDescent="0.2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</row>
    <row r="13" spans="1:21" x14ac:dyDescent="0.2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6"/>
      <c r="N13" s="16"/>
      <c r="O13" s="16"/>
    </row>
    <row r="14" spans="1:21" x14ac:dyDescent="0.2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6"/>
      <c r="N14" s="16"/>
      <c r="O14" s="16"/>
    </row>
    <row r="15" spans="1:21" x14ac:dyDescent="0.2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</row>
    <row r="16" spans="1:21" x14ac:dyDescent="0.2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</row>
    <row r="25" spans="1:15" x14ac:dyDescent="0.2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</row>
    <row r="26" spans="1:15" x14ac:dyDescent="0.2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6"/>
      <c r="N26" s="16"/>
      <c r="O26" s="16"/>
    </row>
    <row r="27" spans="1:15" x14ac:dyDescent="0.2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  <c r="N27" s="16"/>
      <c r="O27" s="16"/>
    </row>
    <row r="28" spans="1:15" x14ac:dyDescent="0.2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6"/>
      <c r="N28" s="16"/>
      <c r="O28" s="16"/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6"/>
      <c r="M31" s="16"/>
      <c r="N31" s="16"/>
      <c r="O31" s="16"/>
    </row>
    <row r="32" spans="1:15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1:15" x14ac:dyDescent="0.2">
      <c r="A33" s="134" t="s">
        <v>31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1:15" x14ac:dyDescent="0.2">
      <c r="A34" s="31">
        <v>2017</v>
      </c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</row>
    <row r="35" spans="1:15" ht="13.5" thickBot="1" x14ac:dyDescent="0.25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</row>
    <row r="36" spans="1:15" x14ac:dyDescent="0.2">
      <c r="A36" s="2" t="s">
        <v>12</v>
      </c>
      <c r="B36" s="25" t="s">
        <v>48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9" t="s">
        <v>6</v>
      </c>
    </row>
    <row r="37" spans="1:15" ht="13.5" thickBot="1" x14ac:dyDescent="0.25">
      <c r="A37" s="6"/>
      <c r="B37" s="26"/>
      <c r="C37" s="30" t="s">
        <v>24</v>
      </c>
      <c r="D37" s="30" t="s">
        <v>25</v>
      </c>
      <c r="E37" s="30" t="s">
        <v>30</v>
      </c>
      <c r="F37" s="30" t="s">
        <v>27</v>
      </c>
      <c r="G37" s="30" t="s">
        <v>28</v>
      </c>
      <c r="H37" s="30" t="s">
        <v>29</v>
      </c>
      <c r="I37" s="30" t="s">
        <v>16</v>
      </c>
      <c r="J37" s="30" t="s">
        <v>17</v>
      </c>
      <c r="K37" s="30" t="s">
        <v>18</v>
      </c>
      <c r="L37" s="30" t="s">
        <v>19</v>
      </c>
      <c r="M37" s="30" t="s">
        <v>20</v>
      </c>
      <c r="N37" s="30" t="s">
        <v>21</v>
      </c>
      <c r="O37" s="30" t="s">
        <v>22</v>
      </c>
    </row>
    <row r="38" spans="1:15" ht="13.5" thickBot="1" x14ac:dyDescent="0.25"/>
    <row r="39" spans="1:15" x14ac:dyDescent="0.2">
      <c r="A39" s="9" t="s">
        <v>8</v>
      </c>
      <c r="B39" s="9" t="s">
        <v>9</v>
      </c>
      <c r="C39" s="24">
        <v>4.2285714285714286</v>
      </c>
      <c r="D39" s="24">
        <v>3.7230769230769232</v>
      </c>
      <c r="E39" s="24">
        <v>3.6692307692307695</v>
      </c>
      <c r="F39" s="24">
        <v>3.5818181818181816</v>
      </c>
      <c r="G39" s="24">
        <v>3</v>
      </c>
      <c r="H39" s="24">
        <v>3.2923076923076926</v>
      </c>
      <c r="I39" s="10">
        <v>4.2249999999999996</v>
      </c>
      <c r="J39" s="10">
        <v>4.3</v>
      </c>
      <c r="K39" s="24">
        <v>4.5</v>
      </c>
      <c r="L39" s="10">
        <v>3.2307692307692313</v>
      </c>
      <c r="M39" s="10">
        <v>3.4250000000000003</v>
      </c>
      <c r="N39" s="10">
        <v>1.4727272727272724</v>
      </c>
      <c r="O39" s="27">
        <f>IF(ISERROR(AVERAGE(C39:N39)),"",AVERAGE(C39:N39))</f>
        <v>3.5540417915417915</v>
      </c>
    </row>
    <row r="40" spans="1:15" ht="13.5" thickBot="1" x14ac:dyDescent="0.25">
      <c r="A40" s="12"/>
      <c r="B40" s="12" t="s">
        <v>10</v>
      </c>
      <c r="C40" s="13">
        <v>5.8071428571428569</v>
      </c>
      <c r="D40" s="13">
        <v>4.4615384615384608</v>
      </c>
      <c r="E40" s="13">
        <v>4.1461538461538456</v>
      </c>
      <c r="F40" s="13">
        <v>4.8</v>
      </c>
      <c r="G40" s="13">
        <v>4.1692307692307704</v>
      </c>
      <c r="H40" s="13">
        <v>4.3538461538461526</v>
      </c>
      <c r="I40" s="13">
        <v>7.2</v>
      </c>
      <c r="J40" s="13">
        <v>6.8</v>
      </c>
      <c r="K40" s="81">
        <v>7</v>
      </c>
      <c r="L40" s="13">
        <v>4.2000000000000011</v>
      </c>
      <c r="M40" s="13">
        <v>4.4250000000000007</v>
      </c>
      <c r="N40" s="13">
        <v>2.1545454545454543</v>
      </c>
      <c r="O40" s="28">
        <f>IF(ISERROR(AVERAGE(C40:N40)),"",AVERAGE(C40:N40))</f>
        <v>4.9597881285381282</v>
      </c>
    </row>
    <row r="41" spans="1:15" x14ac:dyDescent="0.2">
      <c r="A41" s="15" t="s">
        <v>52</v>
      </c>
    </row>
    <row r="43" spans="1:15" x14ac:dyDescent="0.2">
      <c r="A43" s="19"/>
    </row>
  </sheetData>
  <mergeCells count="5">
    <mergeCell ref="A1:O1"/>
    <mergeCell ref="A2:O2"/>
    <mergeCell ref="A31:K31"/>
    <mergeCell ref="A32:O32"/>
    <mergeCell ref="A33:O33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93" zoomScaleNormal="93" workbookViewId="0">
      <pane xSplit="2" ySplit="5" topLeftCell="C6" activePane="bottomRight" state="frozen"/>
      <selection activeCell="Q9" sqref="Q9:Q10"/>
      <selection pane="topRight" activeCell="Q9" sqref="Q9:Q10"/>
      <selection pane="bottomLeft" activeCell="Q9" sqref="Q9:Q10"/>
      <selection pane="bottomRight" activeCell="Q9" sqref="Q9:Q10"/>
    </sheetView>
  </sheetViews>
  <sheetFormatPr baseColWidth="10" defaultColWidth="9.7109375" defaultRowHeight="12.75" x14ac:dyDescent="0.2"/>
  <cols>
    <col min="1" max="1" width="12.28515625" customWidth="1"/>
    <col min="2" max="2" width="8.5703125" customWidth="1"/>
    <col min="3" max="3" width="5.42578125" customWidth="1"/>
    <col min="4" max="4" width="6.28515625" customWidth="1"/>
    <col min="5" max="5" width="6.85546875" customWidth="1"/>
    <col min="6" max="6" width="7" customWidth="1"/>
    <col min="7" max="7" width="6.7109375" customWidth="1"/>
    <col min="8" max="8" width="7.42578125" customWidth="1"/>
    <col min="9" max="9" width="7.28515625" customWidth="1"/>
    <col min="10" max="10" width="6" customWidth="1"/>
    <col min="11" max="11" width="6.42578125" customWidth="1"/>
    <col min="12" max="12" width="7.140625" customWidth="1"/>
    <col min="13" max="13" width="7.5703125" customWidth="1"/>
    <col min="14" max="14" width="7.140625" customWidth="1"/>
    <col min="15" max="15" width="5.85546875" customWidth="1"/>
    <col min="16" max="16" width="4.7109375" customWidth="1"/>
    <col min="17" max="17" width="7.140625" customWidth="1"/>
    <col min="18" max="18" width="5.140625" customWidth="1"/>
    <col min="19" max="19" width="4.85546875" customWidth="1"/>
  </cols>
  <sheetData>
    <row r="1" spans="1:19" x14ac:dyDescent="0.2">
      <c r="C1" s="1" t="s">
        <v>11</v>
      </c>
      <c r="D1" s="1"/>
      <c r="G1" s="1"/>
      <c r="J1" s="1"/>
      <c r="K1" s="1"/>
      <c r="L1" s="1"/>
      <c r="M1" s="1"/>
      <c r="N1" s="1"/>
      <c r="O1" s="1"/>
      <c r="P1" s="1"/>
    </row>
    <row r="2" spans="1:19" x14ac:dyDescent="0.2">
      <c r="B2" s="1"/>
      <c r="C2" s="1"/>
      <c r="D2" s="1"/>
      <c r="E2" s="1" t="s">
        <v>0</v>
      </c>
      <c r="G2" s="1"/>
      <c r="J2" s="1"/>
      <c r="K2" s="1"/>
      <c r="L2" s="1"/>
      <c r="M2" s="1"/>
      <c r="N2" s="1"/>
      <c r="O2" s="1"/>
      <c r="P2" s="1"/>
    </row>
    <row r="4" spans="1:19" x14ac:dyDescent="0.2">
      <c r="A4" s="1" t="s">
        <v>44</v>
      </c>
      <c r="B4" s="1">
        <v>2018</v>
      </c>
    </row>
    <row r="5" spans="1:19" ht="13.5" thickBot="1" x14ac:dyDescent="0.25"/>
    <row r="6" spans="1:19" ht="13.5" thickBot="1" x14ac:dyDescent="0.25">
      <c r="A6" s="2" t="s">
        <v>12</v>
      </c>
      <c r="B6" s="3" t="s">
        <v>48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3</v>
      </c>
      <c r="P6" s="4" t="s">
        <v>1</v>
      </c>
      <c r="Q6" s="4" t="s">
        <v>6</v>
      </c>
      <c r="R6" s="42" t="s">
        <v>46</v>
      </c>
      <c r="S6" s="42" t="s">
        <v>47</v>
      </c>
    </row>
    <row r="7" spans="1:19" ht="13.5" thickBot="1" x14ac:dyDescent="0.25">
      <c r="A7" s="6"/>
      <c r="B7" s="7"/>
      <c r="C7" s="82" t="s">
        <v>87</v>
      </c>
      <c r="D7" s="82" t="s">
        <v>98</v>
      </c>
      <c r="E7" s="82" t="s">
        <v>99</v>
      </c>
      <c r="F7" s="82" t="s">
        <v>100</v>
      </c>
      <c r="G7" s="82" t="s">
        <v>83</v>
      </c>
      <c r="H7" s="82" t="s">
        <v>101</v>
      </c>
      <c r="I7" s="82" t="s">
        <v>102</v>
      </c>
      <c r="J7" s="82" t="s">
        <v>103</v>
      </c>
      <c r="K7" s="82" t="s">
        <v>104</v>
      </c>
      <c r="L7" s="82" t="s">
        <v>105</v>
      </c>
      <c r="M7" s="82" t="s">
        <v>106</v>
      </c>
      <c r="N7" s="82" t="s">
        <v>54</v>
      </c>
      <c r="O7" s="82" t="s">
        <v>107</v>
      </c>
      <c r="P7" s="82" t="s">
        <v>82</v>
      </c>
      <c r="Q7" s="8" t="s">
        <v>7</v>
      </c>
      <c r="R7" s="43"/>
      <c r="S7" s="43"/>
    </row>
    <row r="8" spans="1:19" ht="13.5" thickBot="1" x14ac:dyDescent="0.25"/>
    <row r="9" spans="1:19" x14ac:dyDescent="0.2">
      <c r="A9" s="9" t="s">
        <v>8</v>
      </c>
      <c r="B9" s="9" t="s">
        <v>9</v>
      </c>
      <c r="C9" s="10">
        <v>1.5</v>
      </c>
      <c r="D9" s="10">
        <v>1.5</v>
      </c>
      <c r="E9" s="10">
        <v>1.25</v>
      </c>
      <c r="F9" s="10">
        <v>2</v>
      </c>
      <c r="G9" s="10">
        <v>2</v>
      </c>
      <c r="H9" s="10">
        <v>1.75</v>
      </c>
      <c r="I9" s="10">
        <v>3.5</v>
      </c>
      <c r="J9" s="10">
        <v>3.5</v>
      </c>
      <c r="K9" s="10">
        <v>3.5</v>
      </c>
      <c r="L9" s="10">
        <v>4</v>
      </c>
      <c r="M9" s="10">
        <v>4</v>
      </c>
      <c r="N9" s="10">
        <v>4</v>
      </c>
      <c r="O9" s="10">
        <v>4</v>
      </c>
      <c r="P9" s="11">
        <v>4</v>
      </c>
      <c r="Q9" s="99">
        <f>AVERAGE(C9:P9)</f>
        <v>2.8928571428571428</v>
      </c>
      <c r="R9" s="99">
        <f>MAX(C9:P9)</f>
        <v>4</v>
      </c>
      <c r="S9" s="101">
        <f>MIN(C9:P9)</f>
        <v>1.25</v>
      </c>
    </row>
    <row r="10" spans="1:19" ht="13.5" thickBot="1" x14ac:dyDescent="0.25">
      <c r="A10" s="12"/>
      <c r="B10" s="12" t="s">
        <v>10</v>
      </c>
      <c r="C10" s="13">
        <v>3</v>
      </c>
      <c r="D10" s="13">
        <v>3</v>
      </c>
      <c r="E10" s="13">
        <v>2.5</v>
      </c>
      <c r="F10" s="13">
        <v>4</v>
      </c>
      <c r="G10" s="13">
        <v>4</v>
      </c>
      <c r="H10" s="13">
        <v>3.5</v>
      </c>
      <c r="I10" s="13">
        <v>1.2</v>
      </c>
      <c r="J10" s="13">
        <v>1</v>
      </c>
      <c r="K10" s="13">
        <v>1.3</v>
      </c>
      <c r="L10" s="13">
        <v>1.5</v>
      </c>
      <c r="M10" s="13">
        <v>1.2</v>
      </c>
      <c r="N10" s="13">
        <v>1.2</v>
      </c>
      <c r="O10" s="13">
        <v>2</v>
      </c>
      <c r="P10" s="14">
        <v>1.5</v>
      </c>
      <c r="Q10" s="100">
        <f>AVERAGE(C10:P10)</f>
        <v>2.2071428571428569</v>
      </c>
      <c r="R10" s="100">
        <f>MAX(C10:P10)</f>
        <v>4</v>
      </c>
      <c r="S10" s="102">
        <f>MIN(C10:P10)</f>
        <v>1</v>
      </c>
    </row>
    <row r="11" spans="1:19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9" x14ac:dyDescent="0.2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53">
        <v>0.32</v>
      </c>
    </row>
    <row r="13" spans="1:19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53">
        <v>0.68</v>
      </c>
    </row>
    <row r="14" spans="1:19" x14ac:dyDescent="0.2">
      <c r="A14" s="15"/>
      <c r="B14" s="15"/>
      <c r="C14" s="3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53"/>
    </row>
    <row r="15" spans="1:19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9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6"/>
    </row>
    <row r="25" spans="1:17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6"/>
    </row>
    <row r="26" spans="1:17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6"/>
    </row>
    <row r="27" spans="1:17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6"/>
    </row>
    <row r="28" spans="1:17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6"/>
    </row>
    <row r="29" spans="1:17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">
      <c r="A30" s="18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2">
      <c r="A31" s="135"/>
      <c r="B31" s="135"/>
      <c r="C31" s="135"/>
      <c r="D31" s="135"/>
      <c r="E31" s="135"/>
      <c r="F31" s="135"/>
      <c r="G31" s="135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2">
      <c r="B32" s="15"/>
      <c r="C32" s="1" t="s">
        <v>13</v>
      </c>
      <c r="E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9" x14ac:dyDescent="0.2">
      <c r="B33" s="15"/>
      <c r="C33" s="15"/>
      <c r="D33" s="1"/>
      <c r="E33" s="1" t="s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9" x14ac:dyDescent="0.2">
      <c r="B34" s="15"/>
      <c r="C34" s="15"/>
      <c r="D34" s="1"/>
      <c r="E34" s="1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9" x14ac:dyDescent="0.2">
      <c r="B35" s="15"/>
      <c r="C35" s="15"/>
      <c r="D35" s="1"/>
      <c r="E35" s="1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9" x14ac:dyDescent="0.2">
      <c r="A36" s="1" t="s">
        <v>44</v>
      </c>
      <c r="B36" s="31">
        <v>2018</v>
      </c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9" ht="13.5" thickBo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16"/>
    </row>
    <row r="38" spans="1:19" ht="13.5" thickBot="1" x14ac:dyDescent="0.25">
      <c r="A38" s="2" t="s">
        <v>12</v>
      </c>
      <c r="B38" s="3" t="s">
        <v>48</v>
      </c>
      <c r="C38" s="4" t="s">
        <v>5</v>
      </c>
      <c r="D38" s="4" t="s">
        <v>1</v>
      </c>
      <c r="E38" s="4" t="s">
        <v>4</v>
      </c>
      <c r="F38" s="4" t="s">
        <v>3</v>
      </c>
      <c r="G38" s="4" t="s">
        <v>1</v>
      </c>
      <c r="H38" s="4" t="s">
        <v>2</v>
      </c>
      <c r="I38" s="4" t="s">
        <v>3</v>
      </c>
      <c r="J38" s="4" t="s">
        <v>1</v>
      </c>
      <c r="K38" s="4" t="s">
        <v>2</v>
      </c>
      <c r="L38" s="4" t="s">
        <v>3</v>
      </c>
      <c r="M38" s="4" t="s">
        <v>1</v>
      </c>
      <c r="N38" s="4" t="s">
        <v>2</v>
      </c>
      <c r="O38" s="4" t="s">
        <v>3</v>
      </c>
      <c r="P38" s="4" t="s">
        <v>1</v>
      </c>
      <c r="Q38" s="40" t="s">
        <v>6</v>
      </c>
      <c r="R38" s="42" t="s">
        <v>46</v>
      </c>
      <c r="S38" s="42" t="s">
        <v>47</v>
      </c>
    </row>
    <row r="39" spans="1:19" ht="13.5" thickBot="1" x14ac:dyDescent="0.25">
      <c r="A39" s="6"/>
      <c r="B39" s="7"/>
      <c r="C39" s="82" t="s">
        <v>75</v>
      </c>
      <c r="D39" s="82" t="s">
        <v>80</v>
      </c>
      <c r="E39" s="82" t="s">
        <v>81</v>
      </c>
      <c r="F39" s="82" t="s">
        <v>100</v>
      </c>
      <c r="G39" s="82" t="s">
        <v>83</v>
      </c>
      <c r="H39" s="82" t="s">
        <v>101</v>
      </c>
      <c r="I39" s="82" t="s">
        <v>102</v>
      </c>
      <c r="J39" s="82" t="s">
        <v>103</v>
      </c>
      <c r="K39" s="82" t="s">
        <v>104</v>
      </c>
      <c r="L39" s="82" t="s">
        <v>105</v>
      </c>
      <c r="M39" s="82" t="s">
        <v>106</v>
      </c>
      <c r="N39" s="82" t="s">
        <v>54</v>
      </c>
      <c r="O39" s="82" t="s">
        <v>107</v>
      </c>
      <c r="P39" s="82" t="s">
        <v>82</v>
      </c>
      <c r="Q39" s="41" t="s">
        <v>7</v>
      </c>
      <c r="R39" s="43"/>
      <c r="S39" s="43"/>
    </row>
    <row r="40" spans="1:19" ht="13.5" thickBot="1" x14ac:dyDescent="0.25"/>
    <row r="41" spans="1:19" x14ac:dyDescent="0.2">
      <c r="A41" s="9" t="s">
        <v>8</v>
      </c>
      <c r="B41" s="9" t="s">
        <v>9</v>
      </c>
      <c r="C41" s="10">
        <v>1.7</v>
      </c>
      <c r="D41" s="10">
        <v>1.7</v>
      </c>
      <c r="E41" s="10">
        <v>1.45</v>
      </c>
      <c r="F41" s="10">
        <v>2.2000000000000002</v>
      </c>
      <c r="G41" s="10">
        <v>2.2000000000000002</v>
      </c>
      <c r="H41" s="10">
        <v>1.95</v>
      </c>
      <c r="I41" s="10">
        <v>3.7</v>
      </c>
      <c r="J41" s="10">
        <v>3.7</v>
      </c>
      <c r="K41" s="10">
        <v>3.7</v>
      </c>
      <c r="L41" s="10">
        <v>4.2</v>
      </c>
      <c r="M41" s="10">
        <v>4.2</v>
      </c>
      <c r="N41" s="10">
        <v>4.2</v>
      </c>
      <c r="O41" s="10">
        <v>4.2</v>
      </c>
      <c r="P41" s="11">
        <v>4.2</v>
      </c>
      <c r="Q41" s="44">
        <f>IF(ISERROR(AVERAGE(C41:P41)),"",AVERAGE(C41:P41))</f>
        <v>3.092857142857143</v>
      </c>
      <c r="R41" s="83">
        <f>MAX(C41:P41)</f>
        <v>4.2</v>
      </c>
      <c r="S41" s="45">
        <f>MIN(C41:P41)</f>
        <v>1.45</v>
      </c>
    </row>
    <row r="42" spans="1:19" ht="13.5" thickBot="1" x14ac:dyDescent="0.25">
      <c r="A42" s="12"/>
      <c r="B42" s="12" t="s">
        <v>10</v>
      </c>
      <c r="C42" s="13">
        <v>3.2</v>
      </c>
      <c r="D42" s="13">
        <v>3.2</v>
      </c>
      <c r="E42" s="13">
        <v>2.7</v>
      </c>
      <c r="F42" s="13">
        <v>4.2</v>
      </c>
      <c r="G42" s="13">
        <v>4.2</v>
      </c>
      <c r="H42" s="13">
        <v>3.7</v>
      </c>
      <c r="I42" s="13">
        <v>1.4</v>
      </c>
      <c r="J42" s="13">
        <v>1.2</v>
      </c>
      <c r="K42" s="13">
        <v>1.5</v>
      </c>
      <c r="L42" s="13">
        <v>1.7</v>
      </c>
      <c r="M42" s="13">
        <v>1.4</v>
      </c>
      <c r="N42" s="13">
        <v>1.4</v>
      </c>
      <c r="O42" s="13">
        <v>2.2000000000000002</v>
      </c>
      <c r="P42" s="14">
        <v>1.7</v>
      </c>
      <c r="Q42" s="46">
        <f>IF(ISERROR(AVERAGE(C42:P42)),"",AVERAGE(C42:P42))</f>
        <v>2.407142857142857</v>
      </c>
      <c r="R42" s="89">
        <f>MAX(C42:P42)</f>
        <v>4.2</v>
      </c>
      <c r="S42" s="47">
        <f>MIN(C42:P42)</f>
        <v>1.2</v>
      </c>
    </row>
    <row r="43" spans="1:19" x14ac:dyDescent="0.2">
      <c r="A43" s="15" t="s">
        <v>52</v>
      </c>
    </row>
    <row r="44" spans="1:19" x14ac:dyDescent="0.2">
      <c r="Q44" s="32"/>
    </row>
  </sheetData>
  <mergeCells count="1">
    <mergeCell ref="A31:G31"/>
  </mergeCells>
  <phoneticPr fontId="2" type="noConversion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workbookViewId="0">
      <selection activeCell="E5" sqref="E5"/>
    </sheetView>
  </sheetViews>
  <sheetFormatPr baseColWidth="10" defaultColWidth="9.7109375" defaultRowHeight="12.75" x14ac:dyDescent="0.2"/>
  <cols>
    <col min="1" max="1" width="14.42578125" customWidth="1"/>
    <col min="2" max="2" width="10.42578125" customWidth="1"/>
    <col min="3" max="3" width="6.7109375" customWidth="1"/>
    <col min="4" max="5" width="5.7109375" customWidth="1"/>
    <col min="6" max="6" width="5.5703125" customWidth="1"/>
    <col min="7" max="7" width="6" customWidth="1"/>
    <col min="8" max="8" width="7.42578125" customWidth="1"/>
    <col min="9" max="9" width="7.140625" customWidth="1"/>
    <col min="10" max="10" width="8.28515625" customWidth="1"/>
    <col min="11" max="11" width="7.7109375" customWidth="1"/>
    <col min="12" max="12" width="6.85546875" customWidth="1"/>
    <col min="13" max="13" width="6.7109375" customWidth="1"/>
    <col min="14" max="14" width="7.42578125" customWidth="1"/>
    <col min="16" max="16" width="8" customWidth="1"/>
    <col min="17" max="17" width="7.42578125" customWidth="1"/>
  </cols>
  <sheetData>
    <row r="1" spans="1:17" x14ac:dyDescent="0.2">
      <c r="C1" s="1"/>
      <c r="D1" s="1" t="s">
        <v>11</v>
      </c>
      <c r="F1" s="1"/>
      <c r="I1" s="1"/>
      <c r="J1" s="1"/>
      <c r="K1" s="1"/>
      <c r="L1" s="1"/>
      <c r="M1" s="1"/>
      <c r="N1" s="1"/>
    </row>
    <row r="2" spans="1:17" x14ac:dyDescent="0.2">
      <c r="B2" s="1"/>
      <c r="C2" s="1"/>
      <c r="F2" s="1" t="s">
        <v>0</v>
      </c>
      <c r="I2" s="1"/>
      <c r="J2" s="1"/>
      <c r="K2" s="1"/>
      <c r="L2" s="1"/>
      <c r="M2" s="1"/>
      <c r="N2" s="1"/>
    </row>
    <row r="4" spans="1:17" x14ac:dyDescent="0.2">
      <c r="A4" s="1" t="s">
        <v>45</v>
      </c>
      <c r="B4">
        <v>2018</v>
      </c>
    </row>
    <row r="5" spans="1:17" ht="13.5" thickBot="1" x14ac:dyDescent="0.25"/>
    <row r="6" spans="1:17" ht="13.5" thickBot="1" x14ac:dyDescent="0.25">
      <c r="A6" s="2" t="s">
        <v>12</v>
      </c>
      <c r="B6" s="3" t="s">
        <v>48</v>
      </c>
      <c r="C6" s="4" t="s">
        <v>2</v>
      </c>
      <c r="D6" s="4" t="s">
        <v>3</v>
      </c>
      <c r="E6" s="4" t="s">
        <v>1</v>
      </c>
      <c r="F6" s="4" t="s">
        <v>2</v>
      </c>
      <c r="G6" s="4" t="s">
        <v>3</v>
      </c>
      <c r="H6" s="4" t="s">
        <v>1</v>
      </c>
      <c r="I6" s="4" t="s">
        <v>2</v>
      </c>
      <c r="J6" s="4" t="s">
        <v>3</v>
      </c>
      <c r="K6" s="4" t="s">
        <v>1</v>
      </c>
      <c r="L6" s="4" t="s">
        <v>2</v>
      </c>
      <c r="M6" s="4" t="s">
        <v>3</v>
      </c>
      <c r="N6" s="4" t="s">
        <v>1</v>
      </c>
      <c r="O6" s="4" t="s">
        <v>6</v>
      </c>
      <c r="P6" s="42" t="s">
        <v>46</v>
      </c>
      <c r="Q6" s="42" t="s">
        <v>47</v>
      </c>
    </row>
    <row r="7" spans="1:17" ht="13.5" thickBot="1" x14ac:dyDescent="0.25">
      <c r="A7" s="6"/>
      <c r="B7" s="7"/>
      <c r="C7" s="8">
        <v>2</v>
      </c>
      <c r="D7" s="8">
        <v>5</v>
      </c>
      <c r="E7" s="8">
        <v>7</v>
      </c>
      <c r="F7" s="8">
        <v>9</v>
      </c>
      <c r="G7" s="8">
        <v>12</v>
      </c>
      <c r="H7" s="8">
        <v>14</v>
      </c>
      <c r="I7" s="8">
        <v>16</v>
      </c>
      <c r="J7" s="8">
        <v>19</v>
      </c>
      <c r="K7" s="8">
        <v>21</v>
      </c>
      <c r="L7" s="8">
        <v>23</v>
      </c>
      <c r="M7" s="8">
        <v>26</v>
      </c>
      <c r="N7" s="8">
        <v>28</v>
      </c>
      <c r="O7" s="8" t="s">
        <v>7</v>
      </c>
      <c r="P7" s="43"/>
      <c r="Q7" s="43"/>
    </row>
    <row r="8" spans="1:17" ht="13.5" thickBot="1" x14ac:dyDescent="0.25"/>
    <row r="9" spans="1:17" x14ac:dyDescent="0.2">
      <c r="A9" s="34" t="s">
        <v>8</v>
      </c>
      <c r="B9" s="65" t="s">
        <v>9</v>
      </c>
      <c r="C9" s="78">
        <v>4</v>
      </c>
      <c r="D9" s="10">
        <v>4</v>
      </c>
      <c r="E9" s="10">
        <v>4</v>
      </c>
      <c r="F9" s="10">
        <v>4</v>
      </c>
      <c r="G9" s="10">
        <v>4</v>
      </c>
      <c r="H9" s="10">
        <v>4</v>
      </c>
      <c r="I9" s="10">
        <v>4</v>
      </c>
      <c r="J9" s="10">
        <v>4</v>
      </c>
      <c r="K9" s="10">
        <v>4</v>
      </c>
      <c r="L9" s="10">
        <v>4</v>
      </c>
      <c r="M9" s="10">
        <v>4</v>
      </c>
      <c r="N9" s="10">
        <v>4</v>
      </c>
      <c r="O9" s="99">
        <f>AVERAGE(C9:N9)</f>
        <v>4</v>
      </c>
      <c r="P9" s="99">
        <f>MAX(A9:N9)</f>
        <v>4</v>
      </c>
      <c r="Q9" s="101">
        <f>MIN(A9:N9)</f>
        <v>4</v>
      </c>
    </row>
    <row r="10" spans="1:17" ht="13.5" thickBot="1" x14ac:dyDescent="0.25">
      <c r="A10" s="35"/>
      <c r="B10" s="79" t="s">
        <v>10</v>
      </c>
      <c r="C10" s="76">
        <v>2.5</v>
      </c>
      <c r="D10" s="13">
        <v>2.5</v>
      </c>
      <c r="E10" s="13">
        <v>2.5</v>
      </c>
      <c r="F10" s="13">
        <v>2.5</v>
      </c>
      <c r="G10" s="13">
        <v>2.5</v>
      </c>
      <c r="H10" s="13">
        <v>2.5</v>
      </c>
      <c r="I10" s="13">
        <v>2.5</v>
      </c>
      <c r="J10" s="13">
        <v>2.5</v>
      </c>
      <c r="K10" s="13">
        <v>2.5</v>
      </c>
      <c r="L10" s="13">
        <v>2.5</v>
      </c>
      <c r="M10" s="13">
        <v>2.5</v>
      </c>
      <c r="N10" s="13">
        <v>2.5</v>
      </c>
      <c r="O10" s="100">
        <f>AVERAGE(A10:N10)</f>
        <v>2.5</v>
      </c>
      <c r="P10" s="100">
        <f>MAX(A10:N10)</f>
        <v>2.5</v>
      </c>
      <c r="Q10" s="102">
        <f>MIN(A10:N10)</f>
        <v>2.5</v>
      </c>
    </row>
    <row r="11" spans="1:17" x14ac:dyDescent="0.2">
      <c r="A11" s="15" t="s">
        <v>52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7" x14ac:dyDescent="0.2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7" x14ac:dyDescent="0.2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7" x14ac:dyDescent="0.2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7" x14ac:dyDescent="0.2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7" x14ac:dyDescent="0.2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">
      <c r="A24" s="15"/>
      <c r="B24" s="15"/>
      <c r="C24" s="16"/>
      <c r="D24" s="16"/>
      <c r="E24" s="16"/>
      <c r="F24" s="16"/>
      <c r="G24" s="16"/>
      <c r="H24" s="16"/>
      <c r="I24" s="17"/>
      <c r="J24" s="17"/>
      <c r="K24" s="17"/>
      <c r="L24" s="17"/>
      <c r="M24" s="17"/>
      <c r="N24" s="17"/>
      <c r="O24" s="16"/>
    </row>
    <row r="25" spans="1:15" x14ac:dyDescent="0.2">
      <c r="A25" s="15"/>
      <c r="B25" s="15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  <c r="O25" s="16"/>
    </row>
    <row r="26" spans="1:15" x14ac:dyDescent="0.2">
      <c r="A26" s="15"/>
      <c r="B26" s="15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6"/>
    </row>
    <row r="27" spans="1:15" x14ac:dyDescent="0.2">
      <c r="A27" s="15"/>
      <c r="B27" s="15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6"/>
    </row>
    <row r="28" spans="1:15" x14ac:dyDescent="0.2">
      <c r="A28" s="15"/>
      <c r="B28" s="15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7"/>
      <c r="O28" s="16"/>
    </row>
    <row r="29" spans="1:15" x14ac:dyDescent="0.2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18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135"/>
      <c r="B31" s="135"/>
      <c r="C31" s="135"/>
      <c r="D31" s="135"/>
      <c r="E31" s="135"/>
      <c r="F31" s="135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B32" s="15"/>
      <c r="D32" s="16"/>
      <c r="E32" s="1" t="s">
        <v>13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7" x14ac:dyDescent="0.2">
      <c r="B33" s="15"/>
      <c r="C33" s="1"/>
      <c r="D33" s="16"/>
      <c r="E33" s="16"/>
      <c r="F33" s="16"/>
      <c r="G33" s="1" t="s">
        <v>0</v>
      </c>
      <c r="H33" s="16"/>
      <c r="I33" s="16"/>
      <c r="J33" s="16"/>
      <c r="K33" s="16"/>
      <c r="L33" s="16"/>
      <c r="M33" s="16"/>
      <c r="N33" s="16"/>
      <c r="O33" s="16"/>
    </row>
    <row r="34" spans="1:17" x14ac:dyDescent="0.2">
      <c r="A34" s="1" t="s">
        <v>45</v>
      </c>
      <c r="B34">
        <v>2018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7" ht="13.5" thickBot="1" x14ac:dyDescent="0.25">
      <c r="A35" s="15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7" ht="13.5" thickBot="1" x14ac:dyDescent="0.25">
      <c r="A36" s="2" t="s">
        <v>12</v>
      </c>
      <c r="B36" s="3" t="s">
        <v>48</v>
      </c>
      <c r="C36" s="4" t="s">
        <v>2</v>
      </c>
      <c r="D36" s="4" t="s">
        <v>3</v>
      </c>
      <c r="E36" s="4" t="s">
        <v>1</v>
      </c>
      <c r="F36" s="4" t="s">
        <v>2</v>
      </c>
      <c r="G36" s="4" t="s">
        <v>3</v>
      </c>
      <c r="H36" s="4" t="s">
        <v>1</v>
      </c>
      <c r="I36" s="4" t="s">
        <v>2</v>
      </c>
      <c r="J36" s="4" t="s">
        <v>3</v>
      </c>
      <c r="K36" s="4" t="s">
        <v>1</v>
      </c>
      <c r="L36" s="4" t="s">
        <v>2</v>
      </c>
      <c r="M36" s="4" t="s">
        <v>3</v>
      </c>
      <c r="N36" s="4" t="s">
        <v>1</v>
      </c>
      <c r="O36" s="4" t="s">
        <v>6</v>
      </c>
      <c r="P36" s="42" t="s">
        <v>46</v>
      </c>
      <c r="Q36" s="42" t="s">
        <v>47</v>
      </c>
    </row>
    <row r="37" spans="1:17" ht="13.5" thickBot="1" x14ac:dyDescent="0.25">
      <c r="A37" s="6"/>
      <c r="B37" s="7"/>
      <c r="C37" s="8">
        <v>2</v>
      </c>
      <c r="D37" s="8">
        <v>5</v>
      </c>
      <c r="E37" s="8">
        <v>7</v>
      </c>
      <c r="F37" s="8">
        <v>9</v>
      </c>
      <c r="G37" s="8">
        <v>12</v>
      </c>
      <c r="H37" s="8">
        <v>14</v>
      </c>
      <c r="I37" s="8">
        <v>16</v>
      </c>
      <c r="J37" s="8">
        <v>19</v>
      </c>
      <c r="K37" s="8">
        <v>21</v>
      </c>
      <c r="L37" s="8">
        <v>23</v>
      </c>
      <c r="M37" s="8">
        <v>26</v>
      </c>
      <c r="N37" s="8">
        <v>28</v>
      </c>
      <c r="O37" s="8" t="s">
        <v>7</v>
      </c>
      <c r="P37" s="43"/>
      <c r="Q37" s="43"/>
    </row>
    <row r="38" spans="1:17" ht="13.5" thickBot="1" x14ac:dyDescent="0.25"/>
    <row r="39" spans="1:17" ht="13.5" thickBot="1" x14ac:dyDescent="0.25">
      <c r="A39" s="9" t="s">
        <v>8</v>
      </c>
      <c r="B39" s="34" t="s">
        <v>9</v>
      </c>
      <c r="C39" s="10">
        <v>4.2</v>
      </c>
      <c r="D39" s="37">
        <v>4.2</v>
      </c>
      <c r="E39" s="37">
        <v>4.2</v>
      </c>
      <c r="F39" s="37">
        <v>4.2</v>
      </c>
      <c r="G39" s="37">
        <v>4.2</v>
      </c>
      <c r="H39" s="37">
        <v>4.2</v>
      </c>
      <c r="I39" s="37">
        <v>4.2</v>
      </c>
      <c r="J39" s="37">
        <v>4.2</v>
      </c>
      <c r="K39" s="37">
        <v>4.2</v>
      </c>
      <c r="L39" s="37">
        <v>4.2</v>
      </c>
      <c r="M39" s="37">
        <v>4.2</v>
      </c>
      <c r="N39" s="37">
        <v>4.2</v>
      </c>
      <c r="O39" s="44">
        <f>IF(ISERROR(AVERAGE(A39:N39)),"",AVERAGE(A39:N39))</f>
        <v>4.2000000000000011</v>
      </c>
      <c r="P39" s="83">
        <f>MAX(A39:N39)</f>
        <v>4.2</v>
      </c>
      <c r="Q39" s="45">
        <f>MIN(A39:N39)</f>
        <v>4.2</v>
      </c>
    </row>
    <row r="40" spans="1:17" ht="13.5" thickBot="1" x14ac:dyDescent="0.25">
      <c r="A40" s="12"/>
      <c r="B40" s="35" t="s">
        <v>10</v>
      </c>
      <c r="C40" s="77">
        <v>2.7</v>
      </c>
      <c r="D40" s="76">
        <v>2.7</v>
      </c>
      <c r="E40" s="76">
        <v>2.7</v>
      </c>
      <c r="F40" s="13">
        <v>2.7</v>
      </c>
      <c r="G40" s="13">
        <v>2.7</v>
      </c>
      <c r="H40" s="13">
        <v>2.7</v>
      </c>
      <c r="I40" s="13">
        <v>2.7</v>
      </c>
      <c r="J40" s="13">
        <v>2.7</v>
      </c>
      <c r="K40" s="37">
        <v>2.7</v>
      </c>
      <c r="L40" s="37">
        <v>2.7</v>
      </c>
      <c r="M40" s="37">
        <v>2.7</v>
      </c>
      <c r="N40" s="37">
        <v>2.7</v>
      </c>
      <c r="O40" s="46">
        <f>IF(ISERROR(AVERAGE(A40:N40)),"",AVERAGE(A40:N40))</f>
        <v>2.6999999999999997</v>
      </c>
      <c r="P40" s="89">
        <f>MAX(A40:N40)</f>
        <v>2.7</v>
      </c>
      <c r="Q40" s="47">
        <f>MIN(A40:N40)</f>
        <v>2.7</v>
      </c>
    </row>
    <row r="41" spans="1:17" x14ac:dyDescent="0.2">
      <c r="A41" s="15" t="s">
        <v>52</v>
      </c>
    </row>
    <row r="43" spans="1:17" x14ac:dyDescent="0.2">
      <c r="A43" s="19"/>
    </row>
  </sheetData>
  <mergeCells count="1">
    <mergeCell ref="A31:F31"/>
  </mergeCells>
  <phoneticPr fontId="2" type="noConversion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A4" workbookViewId="0">
      <selection activeCell="T32" sqref="T32"/>
    </sheetView>
  </sheetViews>
  <sheetFormatPr baseColWidth="10" defaultRowHeight="12.75" x14ac:dyDescent="0.2"/>
  <cols>
    <col min="1" max="1" width="12.85546875" customWidth="1"/>
    <col min="2" max="2" width="8.5703125" customWidth="1"/>
    <col min="3" max="13" width="6.7109375" customWidth="1"/>
    <col min="14" max="14" width="5.85546875" customWidth="1"/>
    <col min="15" max="15" width="5.5703125" customWidth="1"/>
    <col min="16" max="16" width="8.7109375" customWidth="1"/>
    <col min="17" max="17" width="8.5703125" customWidth="1"/>
    <col min="18" max="18" width="6.5703125" customWidth="1"/>
  </cols>
  <sheetData>
    <row r="1" spans="1:21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21" x14ac:dyDescent="0.2">
      <c r="A2" s="134" t="s">
        <v>31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4" spans="1:21" x14ac:dyDescent="0.2">
      <c r="A4" s="1" t="s">
        <v>49</v>
      </c>
      <c r="B4" s="1">
        <v>2018</v>
      </c>
    </row>
    <row r="5" spans="1:21" ht="13.5" thickBot="1" x14ac:dyDescent="0.25"/>
    <row r="6" spans="1:21" ht="13.5" thickBot="1" x14ac:dyDescent="0.25">
      <c r="A6" s="3" t="s">
        <v>12</v>
      </c>
      <c r="B6" s="3" t="s">
        <v>48</v>
      </c>
      <c r="C6" s="4" t="s">
        <v>2</v>
      </c>
      <c r="D6" s="4" t="s">
        <v>3</v>
      </c>
      <c r="E6" s="4" t="s">
        <v>1</v>
      </c>
      <c r="F6" s="4" t="s">
        <v>2</v>
      </c>
      <c r="G6" s="4" t="s">
        <v>3</v>
      </c>
      <c r="H6" s="4" t="s">
        <v>1</v>
      </c>
      <c r="I6" s="4" t="s">
        <v>2</v>
      </c>
      <c r="J6" s="4" t="s">
        <v>3</v>
      </c>
      <c r="K6" s="4" t="s">
        <v>1</v>
      </c>
      <c r="L6" s="4" t="s">
        <v>2</v>
      </c>
      <c r="M6" s="4" t="s">
        <v>3</v>
      </c>
      <c r="N6" s="4" t="s">
        <v>1</v>
      </c>
      <c r="O6" s="4" t="s">
        <v>2</v>
      </c>
      <c r="P6" s="5" t="s">
        <v>6</v>
      </c>
      <c r="Q6" s="42" t="s">
        <v>46</v>
      </c>
      <c r="R6" s="42" t="s">
        <v>47</v>
      </c>
    </row>
    <row r="7" spans="1:21" ht="13.5" thickBot="1" x14ac:dyDescent="0.25">
      <c r="A7" s="6"/>
      <c r="B7" s="7"/>
      <c r="C7" s="8">
        <v>2</v>
      </c>
      <c r="D7" s="8">
        <v>5</v>
      </c>
      <c r="E7" s="8">
        <v>7</v>
      </c>
      <c r="F7" s="8">
        <v>9</v>
      </c>
      <c r="G7" s="8">
        <v>12</v>
      </c>
      <c r="H7" s="8">
        <v>14</v>
      </c>
      <c r="I7" s="8">
        <v>16</v>
      </c>
      <c r="J7" s="8">
        <v>19</v>
      </c>
      <c r="K7" s="8">
        <v>21</v>
      </c>
      <c r="L7" s="8">
        <v>23</v>
      </c>
      <c r="M7" s="8">
        <v>26</v>
      </c>
      <c r="N7" s="8">
        <v>28</v>
      </c>
      <c r="O7" s="8">
        <v>30</v>
      </c>
      <c r="P7" s="8" t="s">
        <v>7</v>
      </c>
      <c r="Q7" s="43"/>
      <c r="R7" s="43"/>
    </row>
    <row r="8" spans="1:21" ht="13.5" thickBot="1" x14ac:dyDescent="0.25"/>
    <row r="9" spans="1:21" ht="13.5" thickBot="1" x14ac:dyDescent="0.25">
      <c r="A9" s="9" t="s">
        <v>8</v>
      </c>
      <c r="B9" s="9" t="s">
        <v>9</v>
      </c>
      <c r="C9" s="84">
        <v>4.2</v>
      </c>
      <c r="D9" s="84">
        <v>4.2</v>
      </c>
      <c r="E9" s="84">
        <v>4.2</v>
      </c>
      <c r="F9" s="84">
        <v>4.2</v>
      </c>
      <c r="G9" s="84">
        <v>4.2</v>
      </c>
      <c r="H9" s="87">
        <v>4.2</v>
      </c>
      <c r="I9" s="84">
        <v>4.2</v>
      </c>
      <c r="J9" s="103">
        <v>4.2</v>
      </c>
      <c r="K9" s="103">
        <v>4.2</v>
      </c>
      <c r="L9" s="103">
        <v>4.2</v>
      </c>
      <c r="M9" s="103">
        <v>4.2</v>
      </c>
      <c r="N9" s="103">
        <v>4.2</v>
      </c>
      <c r="O9" s="103">
        <v>4.2</v>
      </c>
      <c r="P9" s="85">
        <f>IF(ISERROR(AVERAGE(D9:O9)),"",AVERAGE(D9:O9))</f>
        <v>4.2000000000000011</v>
      </c>
      <c r="Q9" s="85">
        <f>MAX(C9:N9)</f>
        <v>4.2</v>
      </c>
      <c r="R9" s="85">
        <f>MIN(C9:O9)</f>
        <v>4.2</v>
      </c>
    </row>
    <row r="10" spans="1:21" ht="13.5" thickBot="1" x14ac:dyDescent="0.25">
      <c r="A10" s="12"/>
      <c r="B10" s="12" t="s">
        <v>10</v>
      </c>
      <c r="C10" s="84">
        <v>3.3</v>
      </c>
      <c r="D10" s="84">
        <v>3.3</v>
      </c>
      <c r="E10" s="84">
        <v>3.3</v>
      </c>
      <c r="F10" s="84">
        <v>3.3</v>
      </c>
      <c r="G10" s="84">
        <v>3.3</v>
      </c>
      <c r="H10" s="87">
        <v>3.3</v>
      </c>
      <c r="I10" s="84">
        <v>3.3</v>
      </c>
      <c r="J10" s="103">
        <v>3.3</v>
      </c>
      <c r="K10" s="103">
        <v>4.5</v>
      </c>
      <c r="L10" s="103">
        <v>4.5</v>
      </c>
      <c r="M10" s="103">
        <v>4.5</v>
      </c>
      <c r="N10" s="103">
        <v>4.5</v>
      </c>
      <c r="O10" s="103">
        <v>2.4300000000000002</v>
      </c>
      <c r="P10" s="85">
        <f>IF(ISERROR(AVERAGE(D10:O10)),"",AVERAGE(D10:O10))</f>
        <v>3.6274999999999999</v>
      </c>
      <c r="Q10" s="85">
        <f>MAX(C10:O10)</f>
        <v>4.5</v>
      </c>
      <c r="R10" s="85">
        <f>MIN(C10:O10)</f>
        <v>2.4300000000000002</v>
      </c>
    </row>
    <row r="11" spans="1:21" x14ac:dyDescent="0.2">
      <c r="A11" s="15" t="s">
        <v>52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21" x14ac:dyDescent="0.2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21" x14ac:dyDescent="0.2">
      <c r="A13" s="15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21" x14ac:dyDescent="0.2">
      <c r="A14" s="15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21" x14ac:dyDescent="0.2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21" x14ac:dyDescent="0.2">
      <c r="A16" s="15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U16" s="51"/>
    </row>
    <row r="17" spans="1:18" x14ac:dyDescent="0.2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8" x14ac:dyDescent="0.2">
      <c r="A18" s="15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8" x14ac:dyDescent="0.2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8" x14ac:dyDescent="0.2">
      <c r="A20" s="15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8" x14ac:dyDescent="0.2">
      <c r="A21" s="15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8" x14ac:dyDescent="0.2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8" x14ac:dyDescent="0.2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8" x14ac:dyDescent="0.2">
      <c r="A24" s="1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8" x14ac:dyDescent="0.2">
      <c r="A25" s="15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8" x14ac:dyDescent="0.2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8" x14ac:dyDescent="0.2">
      <c r="A27" s="15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8" x14ac:dyDescent="0.2">
      <c r="A28" s="15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8" x14ac:dyDescent="0.2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8" x14ac:dyDescent="0.2">
      <c r="A30" s="15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8" x14ac:dyDescent="0.2">
      <c r="A31" s="134" t="s">
        <v>23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8" x14ac:dyDescent="0.2">
      <c r="A32" s="134" t="s">
        <v>31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</row>
    <row r="34" spans="1:21" x14ac:dyDescent="0.2">
      <c r="A34" s="1" t="s">
        <v>49</v>
      </c>
      <c r="B34" s="1">
        <v>2018</v>
      </c>
    </row>
    <row r="35" spans="1:21" ht="13.5" thickBot="1" x14ac:dyDescent="0.25"/>
    <row r="36" spans="1:21" ht="13.5" thickBot="1" x14ac:dyDescent="0.25">
      <c r="A36" s="3" t="s">
        <v>12</v>
      </c>
      <c r="B36" s="3" t="s">
        <v>48</v>
      </c>
      <c r="C36" s="4" t="s">
        <v>2</v>
      </c>
      <c r="D36" s="4" t="s">
        <v>3</v>
      </c>
      <c r="E36" s="4" t="s">
        <v>1</v>
      </c>
      <c r="F36" s="4" t="s">
        <v>2</v>
      </c>
      <c r="G36" s="4" t="s">
        <v>3</v>
      </c>
      <c r="H36" s="4" t="s">
        <v>1</v>
      </c>
      <c r="I36" s="4" t="s">
        <v>2</v>
      </c>
      <c r="J36" s="4" t="s">
        <v>3</v>
      </c>
      <c r="K36" s="4" t="s">
        <v>1</v>
      </c>
      <c r="L36" s="4" t="s">
        <v>2</v>
      </c>
      <c r="M36" s="4" t="s">
        <v>3</v>
      </c>
      <c r="N36" s="4" t="s">
        <v>1</v>
      </c>
      <c r="O36" s="4" t="s">
        <v>2</v>
      </c>
      <c r="P36" s="5" t="s">
        <v>6</v>
      </c>
      <c r="Q36" s="42" t="s">
        <v>46</v>
      </c>
      <c r="R36" s="42" t="s">
        <v>47</v>
      </c>
    </row>
    <row r="37" spans="1:21" ht="13.5" thickBot="1" x14ac:dyDescent="0.25">
      <c r="A37" s="6"/>
      <c r="B37" s="7"/>
      <c r="C37" s="8">
        <v>2</v>
      </c>
      <c r="D37" s="8">
        <v>5</v>
      </c>
      <c r="E37" s="8">
        <v>7</v>
      </c>
      <c r="F37" s="8">
        <v>9</v>
      </c>
      <c r="G37" s="8">
        <v>12</v>
      </c>
      <c r="H37" s="8">
        <v>14</v>
      </c>
      <c r="I37" s="8">
        <v>16</v>
      </c>
      <c r="J37" s="8">
        <v>19</v>
      </c>
      <c r="K37" s="8">
        <v>21</v>
      </c>
      <c r="L37" s="8">
        <v>23</v>
      </c>
      <c r="M37" s="8">
        <v>26</v>
      </c>
      <c r="N37" s="8">
        <v>28</v>
      </c>
      <c r="O37" s="8">
        <v>30</v>
      </c>
      <c r="P37" s="8" t="s">
        <v>7</v>
      </c>
      <c r="Q37" s="43"/>
      <c r="R37" s="43"/>
      <c r="U37" s="52"/>
    </row>
    <row r="38" spans="1:21" ht="13.5" thickBot="1" x14ac:dyDescent="0.25"/>
    <row r="39" spans="1:21" ht="13.5" thickBot="1" x14ac:dyDescent="0.25">
      <c r="A39" s="9" t="s">
        <v>8</v>
      </c>
      <c r="B39" s="34" t="s">
        <v>9</v>
      </c>
      <c r="C39" s="96">
        <v>4.4000000000000004</v>
      </c>
      <c r="D39" s="96">
        <v>4.4000000000000004</v>
      </c>
      <c r="E39" s="96">
        <v>4.4000000000000004</v>
      </c>
      <c r="F39" s="96">
        <v>4.4000000000000004</v>
      </c>
      <c r="G39" s="96">
        <v>4.4000000000000004</v>
      </c>
      <c r="H39" s="96">
        <v>4.4000000000000004</v>
      </c>
      <c r="I39" s="96">
        <v>4.4000000000000004</v>
      </c>
      <c r="J39" s="96">
        <v>4.4000000000000004</v>
      </c>
      <c r="K39" s="96">
        <v>4.4000000000000004</v>
      </c>
      <c r="L39" s="96">
        <v>4.4000000000000004</v>
      </c>
      <c r="M39" s="96">
        <v>4.4000000000000004</v>
      </c>
      <c r="N39" s="96">
        <v>4.4000000000000004</v>
      </c>
      <c r="O39" s="96">
        <v>4.4000000000000004</v>
      </c>
      <c r="P39" s="48">
        <f>IF(ISERROR(AVERAGE(D39:O39)),"",AVERAGE(D39:O39))</f>
        <v>4.3999999999999995</v>
      </c>
      <c r="Q39" s="48">
        <f>MAX(C39:N39)</f>
        <v>4.4000000000000004</v>
      </c>
      <c r="R39" s="48">
        <f>MIN(C39:N39)</f>
        <v>4.4000000000000004</v>
      </c>
    </row>
    <row r="40" spans="1:21" ht="13.5" thickBot="1" x14ac:dyDescent="0.25">
      <c r="A40" s="12"/>
      <c r="B40" s="35" t="s">
        <v>10</v>
      </c>
      <c r="C40" s="96">
        <v>3.5</v>
      </c>
      <c r="D40" s="96">
        <v>3.5</v>
      </c>
      <c r="E40" s="96">
        <v>3.5</v>
      </c>
      <c r="F40" s="96">
        <v>3.5</v>
      </c>
      <c r="G40" s="96">
        <v>3.5</v>
      </c>
      <c r="H40" s="96">
        <v>3.5</v>
      </c>
      <c r="I40" s="96">
        <v>3.5</v>
      </c>
      <c r="J40" s="96">
        <v>3.5</v>
      </c>
      <c r="K40" s="96">
        <v>4.7</v>
      </c>
      <c r="L40" s="96">
        <v>4.7</v>
      </c>
      <c r="M40" s="96">
        <v>4.7</v>
      </c>
      <c r="N40" s="96">
        <v>4.7</v>
      </c>
      <c r="O40" s="96">
        <v>2.63</v>
      </c>
      <c r="P40" s="48">
        <f>IF(ISERROR(AVERAGE(D40:O40)),"",AVERAGE(D40:O40))</f>
        <v>3.8275000000000006</v>
      </c>
      <c r="Q40" s="48">
        <f>MAX(C40:N40)</f>
        <v>4.7</v>
      </c>
      <c r="R40" s="48">
        <f>MIN(C40:N40)</f>
        <v>3.5</v>
      </c>
    </row>
    <row r="41" spans="1:21" x14ac:dyDescent="0.2">
      <c r="A41" s="15" t="s">
        <v>52</v>
      </c>
    </row>
    <row r="44" spans="1:21" x14ac:dyDescent="0.2">
      <c r="U44" s="52"/>
    </row>
  </sheetData>
  <mergeCells count="4">
    <mergeCell ref="A2:P2"/>
    <mergeCell ref="A31:P31"/>
    <mergeCell ref="A32:R32"/>
    <mergeCell ref="A1:R1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opLeftCell="A16" workbookViewId="0">
      <selection activeCell="O42" sqref="O42"/>
    </sheetView>
  </sheetViews>
  <sheetFormatPr baseColWidth="10" defaultRowHeight="12.75" x14ac:dyDescent="0.2"/>
  <cols>
    <col min="1" max="1" width="15.7109375" customWidth="1"/>
    <col min="2" max="2" width="9.42578125" customWidth="1"/>
    <col min="3" max="3" width="8.5703125" customWidth="1"/>
    <col min="4" max="12" width="6.7109375" customWidth="1"/>
    <col min="13" max="15" width="6.5703125" customWidth="1"/>
    <col min="16" max="18" width="11.5703125" customWidth="1"/>
  </cols>
  <sheetData>
    <row r="1" spans="1:18" x14ac:dyDescent="0.2">
      <c r="A1" s="134" t="s">
        <v>11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">
      <c r="C2" s="1"/>
      <c r="D2" s="1"/>
      <c r="E2" s="1"/>
      <c r="F2" s="1" t="s">
        <v>0</v>
      </c>
      <c r="G2" s="1"/>
      <c r="H2" s="1"/>
      <c r="M2" s="1"/>
      <c r="N2" s="1"/>
      <c r="O2" s="1"/>
    </row>
    <row r="4" spans="1:18" x14ac:dyDescent="0.2">
      <c r="A4" s="1" t="s">
        <v>88</v>
      </c>
      <c r="B4" s="1">
        <v>2018</v>
      </c>
      <c r="D4" s="1"/>
    </row>
    <row r="5" spans="1:18" ht="13.5" thickBot="1" x14ac:dyDescent="0.25"/>
    <row r="6" spans="1:18" ht="13.5" thickBot="1" x14ac:dyDescent="0.25">
      <c r="A6" s="3" t="s">
        <v>12</v>
      </c>
      <c r="B6" s="3" t="s">
        <v>48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3</v>
      </c>
      <c r="P6" s="5" t="s">
        <v>6</v>
      </c>
      <c r="Q6" s="42" t="s">
        <v>46</v>
      </c>
      <c r="R6" s="42" t="s">
        <v>47</v>
      </c>
    </row>
    <row r="7" spans="1:18" ht="13.5" thickBot="1" x14ac:dyDescent="0.25">
      <c r="A7" s="7"/>
      <c r="B7" s="7"/>
      <c r="C7" s="4">
        <v>2</v>
      </c>
      <c r="D7" s="8">
        <v>4</v>
      </c>
      <c r="E7" s="8">
        <v>6</v>
      </c>
      <c r="F7" s="8">
        <v>9</v>
      </c>
      <c r="G7" s="8">
        <v>11</v>
      </c>
      <c r="H7" s="8">
        <v>13</v>
      </c>
      <c r="I7" s="8">
        <v>16</v>
      </c>
      <c r="J7" s="8">
        <v>18</v>
      </c>
      <c r="K7" s="8">
        <v>20</v>
      </c>
      <c r="L7" s="8">
        <v>23</v>
      </c>
      <c r="M7" s="8">
        <v>25</v>
      </c>
      <c r="N7" s="8">
        <v>27</v>
      </c>
      <c r="O7" s="8">
        <v>30</v>
      </c>
      <c r="P7" s="8" t="s">
        <v>7</v>
      </c>
      <c r="Q7" s="43"/>
      <c r="R7" s="43"/>
    </row>
    <row r="8" spans="1:18" ht="13.5" thickBot="1" x14ac:dyDescent="0.25"/>
    <row r="9" spans="1:18" ht="13.5" thickBot="1" x14ac:dyDescent="0.25">
      <c r="A9" s="9" t="s">
        <v>8</v>
      </c>
      <c r="B9" s="86" t="s">
        <v>9</v>
      </c>
      <c r="C9" s="87">
        <v>4.2</v>
      </c>
      <c r="D9" s="84">
        <v>4.2</v>
      </c>
      <c r="E9" s="84">
        <v>4.2</v>
      </c>
      <c r="F9" s="84">
        <v>4.2</v>
      </c>
      <c r="G9" s="84">
        <v>4.2</v>
      </c>
      <c r="H9" s="84">
        <v>4.2</v>
      </c>
      <c r="I9" s="84">
        <v>4.2</v>
      </c>
      <c r="J9" s="84">
        <v>4.2</v>
      </c>
      <c r="K9" s="84">
        <v>4.2</v>
      </c>
      <c r="L9" s="84">
        <v>4.2</v>
      </c>
      <c r="M9" s="84">
        <v>4.2</v>
      </c>
      <c r="N9" s="84">
        <v>4.2</v>
      </c>
      <c r="O9" s="104">
        <v>4.2</v>
      </c>
      <c r="P9" s="105">
        <f>IF(ISERROR(AVERAGE(C9:O9)),"",AVERAGE(C9:O9))</f>
        <v>4.2000000000000011</v>
      </c>
      <c r="Q9" s="106">
        <f>MAX(C9:O9)</f>
        <v>4.2</v>
      </c>
      <c r="R9" s="107">
        <f>MIN(C9:O9)</f>
        <v>4.2</v>
      </c>
    </row>
    <row r="10" spans="1:18" ht="13.5" thickBot="1" x14ac:dyDescent="0.25">
      <c r="A10" s="12"/>
      <c r="B10" s="12" t="s">
        <v>10</v>
      </c>
      <c r="C10" s="13">
        <v>2.4300000000000002</v>
      </c>
      <c r="D10" s="13">
        <v>2.4300000000000002</v>
      </c>
      <c r="E10" s="13">
        <v>1.96</v>
      </c>
      <c r="F10" s="13">
        <v>1.96</v>
      </c>
      <c r="G10" s="13">
        <v>1.4</v>
      </c>
      <c r="H10" s="13">
        <v>1.4</v>
      </c>
      <c r="I10" s="13">
        <v>1.4</v>
      </c>
      <c r="J10" s="13">
        <v>1.2</v>
      </c>
      <c r="K10" s="13">
        <v>1</v>
      </c>
      <c r="L10" s="13">
        <v>2.2000000000000002</v>
      </c>
      <c r="M10" s="13">
        <v>2.2000000000000002</v>
      </c>
      <c r="N10" s="13">
        <v>3.5</v>
      </c>
      <c r="O10" s="14">
        <v>2</v>
      </c>
      <c r="P10" s="108">
        <f>IF(ISERROR(AVERAGE(C10:O10)),"",AVERAGE(C10:O10))</f>
        <v>1.9292307692307693</v>
      </c>
      <c r="Q10" s="109">
        <f>MAX(C10:O10)</f>
        <v>3.5</v>
      </c>
      <c r="R10" s="110">
        <f>MIN(C10:O10)</f>
        <v>1</v>
      </c>
    </row>
    <row r="11" spans="1:18" x14ac:dyDescent="0.2">
      <c r="A11" s="15" t="s">
        <v>52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2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x14ac:dyDescent="0.2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2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2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A16" s="15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5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5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5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134" t="s">
        <v>23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</row>
    <row r="33" spans="1:18" x14ac:dyDescent="0.2">
      <c r="C33" s="1"/>
      <c r="D33" s="1"/>
      <c r="E33" s="1"/>
      <c r="F33" s="1" t="s">
        <v>0</v>
      </c>
      <c r="G33" s="1"/>
      <c r="H33" s="1"/>
      <c r="M33" s="1"/>
      <c r="N33" s="1"/>
      <c r="O33" s="1"/>
    </row>
    <row r="34" spans="1:18" x14ac:dyDescent="0.2">
      <c r="B34">
        <v>2018</v>
      </c>
    </row>
    <row r="35" spans="1:18" x14ac:dyDescent="0.2">
      <c r="A35" s="1" t="s">
        <v>88</v>
      </c>
      <c r="B35" s="1"/>
      <c r="D35" s="1"/>
    </row>
    <row r="36" spans="1:18" ht="13.5" thickBot="1" x14ac:dyDescent="0.25"/>
    <row r="37" spans="1:18" ht="13.5" thickBot="1" x14ac:dyDescent="0.25">
      <c r="A37" s="3" t="s">
        <v>12</v>
      </c>
      <c r="B37" s="3" t="s">
        <v>48</v>
      </c>
      <c r="C37" s="4" t="s">
        <v>3</v>
      </c>
      <c r="D37" s="4" t="s">
        <v>1</v>
      </c>
      <c r="E37" s="4" t="s">
        <v>2</v>
      </c>
      <c r="F37" s="4" t="s">
        <v>3</v>
      </c>
      <c r="G37" s="4" t="s">
        <v>1</v>
      </c>
      <c r="H37" s="4" t="s">
        <v>2</v>
      </c>
      <c r="I37" s="4" t="s">
        <v>3</v>
      </c>
      <c r="J37" s="4" t="s">
        <v>1</v>
      </c>
      <c r="K37" s="4" t="s">
        <v>2</v>
      </c>
      <c r="L37" s="4" t="s">
        <v>3</v>
      </c>
      <c r="M37" s="4" t="s">
        <v>1</v>
      </c>
      <c r="N37" s="4" t="s">
        <v>2</v>
      </c>
      <c r="O37" s="4" t="s">
        <v>3</v>
      </c>
      <c r="P37" s="5" t="s">
        <v>6</v>
      </c>
      <c r="Q37" s="42" t="s">
        <v>46</v>
      </c>
      <c r="R37" s="42" t="s">
        <v>47</v>
      </c>
    </row>
    <row r="38" spans="1:18" ht="13.5" thickBot="1" x14ac:dyDescent="0.25">
      <c r="A38" s="7"/>
      <c r="B38" s="7"/>
      <c r="C38" s="4">
        <v>2</v>
      </c>
      <c r="D38" s="8">
        <v>4</v>
      </c>
      <c r="E38" s="8">
        <v>6</v>
      </c>
      <c r="F38" s="8">
        <v>9</v>
      </c>
      <c r="G38" s="8">
        <v>11</v>
      </c>
      <c r="H38" s="8">
        <v>13</v>
      </c>
      <c r="I38" s="8">
        <v>16</v>
      </c>
      <c r="J38" s="8">
        <v>18</v>
      </c>
      <c r="K38" s="8">
        <v>20</v>
      </c>
      <c r="L38" s="8">
        <v>23</v>
      </c>
      <c r="M38" s="8">
        <v>25</v>
      </c>
      <c r="N38" s="8">
        <v>27</v>
      </c>
      <c r="O38" s="8">
        <v>30</v>
      </c>
      <c r="P38" s="8" t="s">
        <v>7</v>
      </c>
      <c r="Q38" s="43"/>
      <c r="R38" s="43"/>
    </row>
    <row r="39" spans="1:18" ht="13.5" thickBot="1" x14ac:dyDescent="0.25"/>
    <row r="40" spans="1:18" ht="13.5" thickBot="1" x14ac:dyDescent="0.25">
      <c r="A40" s="86" t="s">
        <v>8</v>
      </c>
      <c r="B40" s="86" t="s">
        <v>9</v>
      </c>
      <c r="C40" s="77">
        <v>4.4000000000000004</v>
      </c>
      <c r="D40" s="84">
        <v>4.4000000000000004</v>
      </c>
      <c r="E40" s="84">
        <v>4.4000000000000004</v>
      </c>
      <c r="F40" s="84">
        <v>4.4000000000000004</v>
      </c>
      <c r="G40" s="84">
        <v>4.4000000000000004</v>
      </c>
      <c r="H40" s="84">
        <v>4.4000000000000004</v>
      </c>
      <c r="I40" s="84">
        <v>4.4000000000000004</v>
      </c>
      <c r="J40" s="84">
        <v>4.4000000000000004</v>
      </c>
      <c r="K40" s="84">
        <v>4.4000000000000004</v>
      </c>
      <c r="L40" s="84">
        <v>4.4000000000000004</v>
      </c>
      <c r="M40" s="84">
        <v>4.4000000000000004</v>
      </c>
      <c r="N40" s="84">
        <v>4.4000000000000004</v>
      </c>
      <c r="O40" s="104">
        <v>4.4000000000000004</v>
      </c>
      <c r="P40" s="105">
        <f>IF(ISERROR(AVERAGE(C40:O40)),"",AVERAGE(C40:O40))</f>
        <v>4.3999999999999995</v>
      </c>
      <c r="Q40" s="106">
        <f>MAX(C40:O40)</f>
        <v>4.4000000000000004</v>
      </c>
      <c r="R40" s="107">
        <f>MIN(C40:O40)</f>
        <v>4.4000000000000004</v>
      </c>
    </row>
    <row r="41" spans="1:18" ht="13.5" thickBot="1" x14ac:dyDescent="0.25">
      <c r="A41" s="12"/>
      <c r="B41" s="12" t="s">
        <v>10</v>
      </c>
      <c r="C41" s="77">
        <v>2.63</v>
      </c>
      <c r="D41" s="13">
        <v>2.63</v>
      </c>
      <c r="E41" s="13">
        <v>2.16</v>
      </c>
      <c r="F41" s="13">
        <v>2.16</v>
      </c>
      <c r="G41" s="13">
        <v>2.16</v>
      </c>
      <c r="H41" s="13">
        <v>1.6</v>
      </c>
      <c r="I41" s="13">
        <v>1.6</v>
      </c>
      <c r="J41" s="13">
        <v>1.4</v>
      </c>
      <c r="K41" s="13">
        <v>1.2</v>
      </c>
      <c r="L41" s="84">
        <v>2.4000000000000004</v>
      </c>
      <c r="M41" s="84">
        <v>2.4000000000000004</v>
      </c>
      <c r="N41" s="84">
        <v>3.7</v>
      </c>
      <c r="O41" s="14">
        <v>2.2000000000000002</v>
      </c>
      <c r="P41" s="108">
        <f>IF(ISERROR(AVERAGE(C41:O41)),"",AVERAGE(C41:O41))</f>
        <v>2.1723076923076921</v>
      </c>
      <c r="Q41" s="109">
        <f>MAX(C41:O41)</f>
        <v>3.7</v>
      </c>
      <c r="R41" s="110">
        <f>MIN(C41:O41)</f>
        <v>1.2</v>
      </c>
    </row>
    <row r="42" spans="1:18" x14ac:dyDescent="0.2">
      <c r="A42" s="15" t="s">
        <v>52</v>
      </c>
      <c r="B42" s="15"/>
    </row>
  </sheetData>
  <mergeCells count="2">
    <mergeCell ref="A1:R1"/>
    <mergeCell ref="A32:R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2013</vt:lpstr>
      <vt:lpstr>2014</vt:lpstr>
      <vt:lpstr>2015</vt:lpstr>
      <vt:lpstr>2016</vt:lpstr>
      <vt:lpstr>2017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variación</vt:lpstr>
      <vt:lpstr>SERIE</vt:lpstr>
      <vt:lpstr>TENDENCIA</vt:lpstr>
      <vt:lpstr>ENE!Área_de_impresión</vt:lpstr>
      <vt:lpstr>FEB!Área_de_impresión</vt:lpstr>
      <vt:lpstr>MAR!Área_de_impresión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</dc:creator>
  <cp:lastModifiedBy>Segundo Agustín</cp:lastModifiedBy>
  <cp:lastPrinted>2018-03-05T15:24:41Z</cp:lastPrinted>
  <dcterms:created xsi:type="dcterms:W3CDTF">2012-12-07T20:25:59Z</dcterms:created>
  <dcterms:modified xsi:type="dcterms:W3CDTF">2019-01-06T04:21:40Z</dcterms:modified>
</cp:coreProperties>
</file>