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GUSTIN\ARANDANO\"/>
    </mc:Choice>
  </mc:AlternateContent>
  <bookViews>
    <workbookView xWindow="0" yWindow="0" windowWidth="20490" windowHeight="7755" activeTab="4"/>
  </bookViews>
  <sheets>
    <sheet name="blue" sheetId="1" r:id="rId1"/>
    <sheet name="jugos" sheetId="2" r:id="rId2"/>
    <sheet name="conservados" sheetId="3" r:id="rId3"/>
    <sheet name="NANADINA" sheetId="4" r:id="rId4"/>
    <sheet name="TOTAL" sheetId="5" r:id="rId5"/>
  </sheets>
  <calcPr calcId="152511"/>
</workbook>
</file>

<file path=xl/calcChain.xml><?xml version="1.0" encoding="utf-8"?>
<calcChain xmlns="http://schemas.openxmlformats.org/spreadsheetml/2006/main">
  <c r="B21" i="5" l="1"/>
  <c r="C26" i="5"/>
  <c r="D26" i="5"/>
  <c r="C27" i="5"/>
  <c r="D27" i="5"/>
  <c r="B27" i="5"/>
  <c r="B26" i="5"/>
  <c r="N29" i="2"/>
  <c r="N28" i="2"/>
  <c r="D20" i="5"/>
  <c r="C20" i="5"/>
  <c r="B20" i="5"/>
  <c r="O27" i="3"/>
  <c r="P27" i="3"/>
  <c r="Q27" i="3"/>
  <c r="N27" i="3"/>
  <c r="Q21" i="3"/>
  <c r="O28" i="2"/>
  <c r="P28" i="2"/>
  <c r="O29" i="2"/>
  <c r="P29" i="2"/>
  <c r="Q21" i="2"/>
  <c r="Q29" i="2" s="1"/>
  <c r="O28" i="1"/>
  <c r="P28" i="1"/>
  <c r="Q28" i="1"/>
  <c r="N28" i="1"/>
  <c r="O27" i="1"/>
  <c r="P27" i="1"/>
  <c r="Q27" i="1"/>
  <c r="N27" i="1"/>
  <c r="O22" i="1"/>
  <c r="N22" i="1"/>
  <c r="Q21" i="1"/>
  <c r="Q28" i="2" l="1"/>
  <c r="C12" i="5"/>
  <c r="C13" i="5"/>
  <c r="C14" i="5"/>
  <c r="C17" i="5"/>
  <c r="C18" i="5"/>
  <c r="C19" i="5"/>
  <c r="B13" i="5"/>
  <c r="D13" i="5" s="1"/>
  <c r="B14" i="5"/>
  <c r="B17" i="5"/>
  <c r="B18" i="5"/>
  <c r="D18" i="5" s="1"/>
  <c r="B19" i="5"/>
  <c r="B12" i="5"/>
  <c r="Q22" i="1"/>
  <c r="Q20" i="1"/>
  <c r="Q19" i="1"/>
  <c r="Q18" i="1"/>
  <c r="D14" i="5" l="1"/>
  <c r="D19" i="5"/>
  <c r="D12" i="5"/>
  <c r="D17" i="5"/>
  <c r="Q17" i="3"/>
  <c r="Q18" i="3"/>
  <c r="Q19" i="3"/>
  <c r="Q18" i="2"/>
  <c r="Q19" i="2"/>
  <c r="Q20" i="2"/>
  <c r="Z23" i="1" l="1"/>
  <c r="Z22" i="1"/>
  <c r="Z21" i="1"/>
  <c r="Z20" i="1"/>
  <c r="Z19" i="1"/>
  <c r="Z18" i="1"/>
  <c r="Z17" i="1"/>
  <c r="Z16" i="1"/>
  <c r="Z15" i="1"/>
  <c r="Z14" i="1"/>
  <c r="Z13" i="1"/>
  <c r="Z12" i="1"/>
  <c r="O15" i="3"/>
  <c r="P15" i="3"/>
  <c r="O16" i="3"/>
  <c r="P16" i="3"/>
  <c r="O17" i="3"/>
  <c r="P17" i="3"/>
  <c r="P18" i="3"/>
  <c r="N17" i="3"/>
  <c r="N16" i="3"/>
  <c r="Q16" i="3" s="1"/>
  <c r="N15" i="3"/>
  <c r="P19" i="3"/>
  <c r="P16" i="2"/>
  <c r="P17" i="2"/>
  <c r="P18" i="2"/>
  <c r="P19" i="2"/>
  <c r="M11" i="4" s="1"/>
  <c r="O16" i="2"/>
  <c r="O17" i="2"/>
  <c r="C16" i="5" s="1"/>
  <c r="N17" i="2"/>
  <c r="B16" i="5" s="1"/>
  <c r="D16" i="5" s="1"/>
  <c r="N16" i="2"/>
  <c r="H51" i="2"/>
  <c r="H38" i="2"/>
  <c r="H21" i="2"/>
  <c r="C15" i="5" l="1"/>
  <c r="C21" i="5" s="1"/>
  <c r="O22" i="2"/>
  <c r="Q16" i="2"/>
  <c r="B15" i="5"/>
  <c r="N22" i="2"/>
  <c r="O22" i="3"/>
  <c r="P22" i="3"/>
  <c r="P22" i="2"/>
  <c r="N22" i="3"/>
  <c r="Q17" i="2"/>
  <c r="L11" i="4"/>
  <c r="D15" i="5" l="1"/>
  <c r="D21" i="5"/>
  <c r="Q22" i="2"/>
  <c r="Q22" i="3"/>
  <c r="K11" i="4"/>
  <c r="P11" i="4" s="1"/>
  <c r="N11" i="4" l="1"/>
  <c r="L10" i="4"/>
  <c r="P18" i="1"/>
  <c r="M10" i="4" s="1"/>
  <c r="K10" i="4" l="1"/>
  <c r="P10" i="4" s="1"/>
  <c r="O13" i="1"/>
  <c r="P13" i="1"/>
  <c r="M5" i="4" s="1"/>
  <c r="O14" i="1"/>
  <c r="P14" i="1"/>
  <c r="M6" i="4" s="1"/>
  <c r="O15" i="1"/>
  <c r="P15" i="1"/>
  <c r="M7" i="4" s="1"/>
  <c r="O16" i="1"/>
  <c r="P16" i="1"/>
  <c r="M8" i="4" s="1"/>
  <c r="P17" i="1"/>
  <c r="N16" i="1"/>
  <c r="N15" i="1"/>
  <c r="N14" i="1"/>
  <c r="N13" i="1"/>
  <c r="K5" i="4" l="1"/>
  <c r="Q13" i="1"/>
  <c r="L9" i="4"/>
  <c r="L7" i="4"/>
  <c r="L5" i="4"/>
  <c r="K8" i="4"/>
  <c r="Q16" i="1"/>
  <c r="P22" i="1"/>
  <c r="M9" i="4"/>
  <c r="M12" i="4" s="1"/>
  <c r="K6" i="4"/>
  <c r="Q14" i="1"/>
  <c r="K9" i="4"/>
  <c r="K7" i="4"/>
  <c r="Q15" i="1"/>
  <c r="L8" i="4"/>
  <c r="L6" i="4"/>
  <c r="N10" i="4"/>
  <c r="Q17" i="1"/>
  <c r="N9" i="4" l="1"/>
  <c r="P9" i="4"/>
  <c r="N7" i="4"/>
  <c r="N8" i="4"/>
  <c r="P7" i="4"/>
  <c r="P8" i="4"/>
  <c r="P6" i="4"/>
  <c r="N5" i="4"/>
  <c r="L12" i="4"/>
  <c r="N6" i="4"/>
  <c r="P5" i="4"/>
  <c r="K12" i="4"/>
  <c r="P12" i="4" l="1"/>
  <c r="N12" i="4"/>
</calcChain>
</file>

<file path=xl/sharedStrings.xml><?xml version="1.0" encoding="utf-8"?>
<sst xmlns="http://schemas.openxmlformats.org/spreadsheetml/2006/main" count="1049" uniqueCount="549">
  <si>
    <t>Reporte de Exportaciones por Subpartida Nacional/País Destino 2009</t>
  </si>
  <si>
    <r>
      <t>Subpartida Nacional :</t>
    </r>
    <r>
      <rPr>
        <i/>
        <sz val="8"/>
        <color rgb="FF000000"/>
        <rFont val="Verdana"/>
        <family val="2"/>
      </rPr>
      <t> 0810.40.00.00 ARANDANOS O MURTONES Y DEMAS FRUT. DE GENERO VACCINIUM</t>
    </r>
  </si>
  <si>
    <t>País de Destino</t>
  </si>
  <si>
    <t>Valor FOB(dólares)</t>
  </si>
  <si>
    <t>Peso Neto(Kilos)</t>
  </si>
  <si>
    <t>Peso Bruto(Kilos)</t>
  </si>
  <si>
    <t>Porcentaje FOB</t>
  </si>
  <si>
    <t> GB - UNITED KINGDOM</t>
  </si>
  <si>
    <t> NL - NETHERLANDS</t>
  </si>
  <si>
    <t> LOS DEMAS - LOS DEMAS</t>
  </si>
  <si>
    <t> TOTAL - TOTAL</t>
  </si>
  <si>
    <t>Reporte de Exportaciones por Subpartida Nacional/País Destino 2010</t>
  </si>
  <si>
    <r>
      <t>Subpartida Nacional :</t>
    </r>
    <r>
      <rPr>
        <i/>
        <sz val="11"/>
        <color theme="1"/>
        <rFont val="Calibri"/>
        <family val="2"/>
        <scheme val="minor"/>
      </rPr>
      <t> 0810.40.00.00 ARANDANOS O MURTONES Y DEMAS FRUT. DE GENERO VACCINIUM</t>
    </r>
  </si>
  <si>
    <t> BE - BELGIUM</t>
  </si>
  <si>
    <t> CA - CANADA</t>
  </si>
  <si>
    <t> 1D - AGUAS INTERNACIONALES</t>
  </si>
  <si>
    <t>Reporte de Exportaciones por Subpartida Nacional/País Destino 2011</t>
  </si>
  <si>
    <t> US - UNITED STATES</t>
  </si>
  <si>
    <t> FR - FRANCE</t>
  </si>
  <si>
    <t> CH - SWITZERLAND</t>
  </si>
  <si>
    <t>Reporte de Exportaciones por Subpartida Nacional/País Destino 2012</t>
  </si>
  <si>
    <t> CR - COSTA RICA</t>
  </si>
  <si>
    <t> DE - GERMANY</t>
  </si>
  <si>
    <t>Reporte de Exportaciones por Subpartida Nacional/País Destino 2013</t>
  </si>
  <si>
    <t> HK - HONG KONG</t>
  </si>
  <si>
    <t> ES - SPAIN</t>
  </si>
  <si>
    <t> SG - SINGAPORE</t>
  </si>
  <si>
    <t> MY - MALAYSIA</t>
  </si>
  <si>
    <t> IT - ITALY</t>
  </si>
  <si>
    <t> AE - UNITED ARAB EMIRATES</t>
  </si>
  <si>
    <t> SV - EL SALVADOR</t>
  </si>
  <si>
    <t> CN - CHINA</t>
  </si>
  <si>
    <t>Reporte de Exportaciones por Subpartida Nacional/País Destino 2014</t>
  </si>
  <si>
    <t> ID - INDONESIA</t>
  </si>
  <si>
    <t> TH - THAILAND</t>
  </si>
  <si>
    <t> RU - RUSSIAN FEDERATION</t>
  </si>
  <si>
    <t> EC - ECUADOR</t>
  </si>
  <si>
    <t> CL - CHILE</t>
  </si>
  <si>
    <t> UY - URUGUAY</t>
  </si>
  <si>
    <t> JP - JAPAN</t>
  </si>
  <si>
    <t>Año</t>
  </si>
  <si>
    <t>Perù: Exportaciòn de Aràndano</t>
  </si>
  <si>
    <t>ELABORA: GRLL-GGR-GRSA-OIA</t>
  </si>
  <si>
    <t>Periodo</t>
  </si>
  <si>
    <t>Precio FOB ($/kg)</t>
  </si>
  <si>
    <t>0810.40.00.00</t>
  </si>
  <si>
    <t>Reporte de Exportaciones por Subpartida Nacional/País Destino 2015</t>
  </si>
  <si>
    <r>
      <t>Subpartida Nacional :</t>
    </r>
    <r>
      <rPr>
        <i/>
        <sz val="11"/>
        <color theme="1"/>
        <rFont val="Calibri"/>
        <family val="2"/>
        <scheme val="minor"/>
      </rPr>
      <t xml:space="preserve"> 2009.81.00.00 - - De arándanos rojos (Vaccinium macrocarpon, Vaccinium oxycoccos, Vaccinium vitis-idaea)</t>
    </r>
  </si>
  <si>
    <t> CO - COLOMBIA</t>
  </si>
  <si>
    <t> VE - VENEZUELA</t>
  </si>
  <si>
    <t> BR - BRAZIL</t>
  </si>
  <si>
    <t> PA - PANAMA</t>
  </si>
  <si>
    <t> ZM - ZAMBIA</t>
  </si>
  <si>
    <t> AW - ARUBA</t>
  </si>
  <si>
    <t> GT - GUATEMALA</t>
  </si>
  <si>
    <r>
      <t>Subpartida Nacional :</t>
    </r>
    <r>
      <rPr>
        <i/>
        <sz val="8"/>
        <color rgb="FF000000"/>
        <rFont val="Verdana"/>
        <family val="2"/>
      </rPr>
      <t> 2009.81.00.00 - - De arándanos rojos (Vaccinium macrocarpon, Vaccinium oxycoccos, Vaccinium vitis-idaea)</t>
    </r>
  </si>
  <si>
    <t> AU - AUSTRALIA</t>
  </si>
  <si>
    <r>
      <t>Subpartida Nacional :</t>
    </r>
    <r>
      <rPr>
        <i/>
        <sz val="8"/>
        <color rgb="FF000000"/>
        <rFont val="Verdana"/>
        <family val="2"/>
      </rPr>
      <t> 2008.93.00.00 - - Arándanos rojos (Vaccinium macrocarpon, Vaccinium oxycoccos, Vaccinium vitis-idaea)</t>
    </r>
  </si>
  <si>
    <r>
      <t>Subpartida Nacional :</t>
    </r>
    <r>
      <rPr>
        <i/>
        <sz val="11"/>
        <color theme="1"/>
        <rFont val="Calibri"/>
        <family val="2"/>
        <scheme val="minor"/>
      </rPr>
      <t> 2008.93.00.00 - - Arándanos rojos (Vaccinium macrocarpon, Vaccinium oxycoccos, Vaccinium vitis-idaea)</t>
    </r>
  </si>
  <si>
    <t>Jugos de frutas u otros frutos (incluido el mosto de uva) o de hortalizas, sin fermentar y sin adición de alcohol, incluso con adición de azúcar u otro edulcorante.</t>
  </si>
  <si>
    <t>2009.81.00.00</t>
  </si>
  <si>
    <r>
      <t>- - De arándanos rojos (</t>
    </r>
    <r>
      <rPr>
        <i/>
        <sz val="10"/>
        <color theme="1"/>
        <rFont val="Arial"/>
        <family val="2"/>
      </rPr>
      <t>Vaccinium macrocarpon, Vaccinium oxycoccos, Vaccinium vitis-idaea</t>
    </r>
    <r>
      <rPr>
        <sz val="10"/>
        <color theme="1"/>
        <rFont val="Arial"/>
        <family val="2"/>
      </rPr>
      <t>)</t>
    </r>
  </si>
  <si>
    <t>08.10</t>
  </si>
  <si>
    <t>Las demás frutas u otros frutos, frescos.</t>
  </si>
  <si>
    <t>- Arándanos rojos, mirtilos y demás frutos del género Vaccinium</t>
  </si>
  <si>
    <t>Frutas u otros frutos y demás partes comestibles de plantas, preparados o conservados de otro modo, incluso con adición de azúcar u otro edulcorante o alcohol, no expresados ni comprendidos en otra parte.</t>
  </si>
  <si>
    <t>- Los demás, incluidas las mezclas, excepto las mezclas de la subpartida 2008.19:</t>
  </si>
  <si>
    <t>2008.93.00.00</t>
  </si>
  <si>
    <r>
      <t>- - Arándanos rojos (</t>
    </r>
    <r>
      <rPr>
        <i/>
        <sz val="10"/>
        <color theme="1"/>
        <rFont val="Arial"/>
        <family val="2"/>
      </rPr>
      <t>Vaccinium macrocarpon, Vaccinium oxycoccos, Vaccinium vitis-idaea</t>
    </r>
    <r>
      <rPr>
        <sz val="10"/>
        <color theme="1"/>
        <rFont val="Arial"/>
        <family val="2"/>
      </rPr>
      <t>)</t>
    </r>
  </si>
  <si>
    <t>Código</t>
  </si>
  <si>
    <t>Designación de la Mercancía</t>
  </si>
  <si>
    <t>Fuente: SUNAD-ARANCEL DE ADUANAS 2012</t>
  </si>
  <si>
    <t>ARANCEL DE ADUANAS DEL ARANDANO</t>
  </si>
  <si>
    <r>
      <t xml:space="preserve">Subpartida Nacional : </t>
    </r>
    <r>
      <rPr>
        <i/>
        <sz val="11"/>
        <color theme="1"/>
        <rFont val="Calibri"/>
        <family val="2"/>
        <scheme val="minor"/>
      </rPr>
      <t>2009.81.00.00 - - (jugos) De arándanos rojos (Vaccinium macrocarpon, Vaccinium oxycoccos, Vaccinium vitis-idaea)</t>
    </r>
  </si>
  <si>
    <r>
      <t>Subpartidas Nacionales:</t>
    </r>
    <r>
      <rPr>
        <i/>
        <sz val="8"/>
        <color rgb="FF000000"/>
        <rFont val="Verdana"/>
        <family val="2"/>
      </rPr>
      <t> 2008.93.00.00 -2009.81.00.00-0810.40.00.00- Arándanos rojos (Vaccinium macrocarpon, Vaccinium oxycoccos, Vaccinium vitis-idaea)</t>
    </r>
  </si>
  <si>
    <t>Fuente: SUNAT.SUNAD - descargado 07042015, Precio FOB ponderado total</t>
  </si>
  <si>
    <t>Pais</t>
  </si>
  <si>
    <t>Perù: Exportaciòn de Aràndano Valor FOB(dólares)</t>
  </si>
  <si>
    <t>Perù: Exportaciòn de Aràndano Peso Neto(Kilos)</t>
  </si>
  <si>
    <t>Perù: Exportaciòn de Aràndano Precio FOB ($/kg)</t>
  </si>
  <si>
    <t>53,673,069.39</t>
  </si>
  <si>
    <t>5,611,107.350</t>
  </si>
  <si>
    <t>7,057,150.660</t>
  </si>
  <si>
    <t>55.50</t>
  </si>
  <si>
    <t>27,271,334.37</t>
  </si>
  <si>
    <t>2,907,679.456</t>
  </si>
  <si>
    <t>3,864,783.672</t>
  </si>
  <si>
    <t>28.20</t>
  </si>
  <si>
    <t>11,848,760.60</t>
  </si>
  <si>
    <t>1,382,708.488</t>
  </si>
  <si>
    <t>1,714,630.368</t>
  </si>
  <si>
    <t>12.25</t>
  </si>
  <si>
    <t>1,419,888.71</t>
  </si>
  <si>
    <t>153,196.367</t>
  </si>
  <si>
    <t>206,294.284</t>
  </si>
  <si>
    <t>1.47</t>
  </si>
  <si>
    <t>512,261.80</t>
  </si>
  <si>
    <t>53,187.264</t>
  </si>
  <si>
    <t>70,287.819</t>
  </si>
  <si>
    <t>0.53</t>
  </si>
  <si>
    <t>485,893.31</t>
  </si>
  <si>
    <t>60,045.500</t>
  </si>
  <si>
    <t>81,422.000</t>
  </si>
  <si>
    <t>0.50</t>
  </si>
  <si>
    <t>286,923.74</t>
  </si>
  <si>
    <t>21,823.200</t>
  </si>
  <si>
    <t>29,587.000</t>
  </si>
  <si>
    <t>0.30</t>
  </si>
  <si>
    <t>215,870.79</t>
  </si>
  <si>
    <t>23,421.153</t>
  </si>
  <si>
    <t>30,469.309</t>
  </si>
  <si>
    <t>0.22</t>
  </si>
  <si>
    <t>189,227.18</t>
  </si>
  <si>
    <t>19,488.000</t>
  </si>
  <si>
    <t>28,406.000</t>
  </si>
  <si>
    <t>0.20</t>
  </si>
  <si>
    <t>169,218.67</t>
  </si>
  <si>
    <t>15,981.000</t>
  </si>
  <si>
    <t>21,453.917</t>
  </si>
  <si>
    <t>0.17</t>
  </si>
  <si>
    <t>162,771.75</t>
  </si>
  <si>
    <t>13,785.000</t>
  </si>
  <si>
    <t>17,854.165</t>
  </si>
  <si>
    <t>150,498.25</t>
  </si>
  <si>
    <t>16,611.000</t>
  </si>
  <si>
    <t>21,491.444</t>
  </si>
  <si>
    <t>0.16</t>
  </si>
  <si>
    <t>112,509.72</t>
  </si>
  <si>
    <t>11,308.500</t>
  </si>
  <si>
    <t>14,698.000</t>
  </si>
  <si>
    <t>0.12</t>
  </si>
  <si>
    <t>68,060.01</t>
  </si>
  <si>
    <t>10,193.333</t>
  </si>
  <si>
    <t>13,402.000</t>
  </si>
  <si>
    <t>0.07</t>
  </si>
  <si>
    <t>64,895.60</t>
  </si>
  <si>
    <t>7,290.000</t>
  </si>
  <si>
    <t>9,568.000</t>
  </si>
  <si>
    <t> SA - SAUDI ARABIA</t>
  </si>
  <si>
    <t>25,153.48</t>
  </si>
  <si>
    <t>3,600.000</t>
  </si>
  <si>
    <t>5,057.000</t>
  </si>
  <si>
    <t>0.03</t>
  </si>
  <si>
    <t>21,958.28</t>
  </si>
  <si>
    <t>1,800.000</t>
  </si>
  <si>
    <t>2,441.000</t>
  </si>
  <si>
    <t>0.02</t>
  </si>
  <si>
    <t>17,128.61</t>
  </si>
  <si>
    <t>1,440.000</t>
  </si>
  <si>
    <t>2,014.000</t>
  </si>
  <si>
    <t>14,351.14</t>
  </si>
  <si>
    <t>1,680.000</t>
  </si>
  <si>
    <t>2,184.216</t>
  </si>
  <si>
    <t>0.01</t>
  </si>
  <si>
    <t> DK - DENMARK</t>
  </si>
  <si>
    <t>3,240.00</t>
  </si>
  <si>
    <t>0.00</t>
  </si>
  <si>
    <t>0.000</t>
  </si>
  <si>
    <t>96,713,015.40</t>
  </si>
  <si>
    <t>10,316,750.611</t>
  </si>
  <si>
    <t>13,193,721.854</t>
  </si>
  <si>
    <t>100.00</t>
  </si>
  <si>
    <t>Reporte de Exportaciones por Subpartida Nacional/País Destino 2016</t>
  </si>
  <si>
    <t>455,517.413</t>
  </si>
  <si>
    <t>603,966.070</t>
  </si>
  <si>
    <t>321,696.457</t>
  </si>
  <si>
    <t>420,965.801</t>
  </si>
  <si>
    <t>1,695,285.28</t>
  </si>
  <si>
    <t>237,702.016</t>
  </si>
  <si>
    <t>301,017.079</t>
  </si>
  <si>
    <t>0.70</t>
  </si>
  <si>
    <t>184,033.000</t>
  </si>
  <si>
    <t>240,746.482</t>
  </si>
  <si>
    <t>0.67</t>
  </si>
  <si>
    <t>497,898.58</t>
  </si>
  <si>
    <t>55,168.000</t>
  </si>
  <si>
    <t>72,238.000</t>
  </si>
  <si>
    <t>0.21</t>
  </si>
  <si>
    <t>460,663.96</t>
  </si>
  <si>
    <t>48,360.000</t>
  </si>
  <si>
    <t>62,468.000</t>
  </si>
  <si>
    <t>0.19</t>
  </si>
  <si>
    <t>254,536.78</t>
  </si>
  <si>
    <t>27,077.765</t>
  </si>
  <si>
    <t>34,546.541</t>
  </si>
  <si>
    <t>0.10</t>
  </si>
  <si>
    <t>245,270.37</t>
  </si>
  <si>
    <t>26,550.000</t>
  </si>
  <si>
    <t>34,404.050</t>
  </si>
  <si>
    <t>241,794.77</t>
  </si>
  <si>
    <t>23,778.600</t>
  </si>
  <si>
    <t>33,279.128</t>
  </si>
  <si>
    <t>216,920.65</t>
  </si>
  <si>
    <t>29,700.000</t>
  </si>
  <si>
    <t>37,565.000</t>
  </si>
  <si>
    <t>0.09</t>
  </si>
  <si>
    <t>206,922.24</t>
  </si>
  <si>
    <t>27,226.000</t>
  </si>
  <si>
    <t>35,505.191</t>
  </si>
  <si>
    <t>178,813.02</t>
  </si>
  <si>
    <t>17,724.000</t>
  </si>
  <si>
    <t>23,558.093</t>
  </si>
  <si>
    <t>0.04</t>
  </si>
  <si>
    <t> IE - IRELAND</t>
  </si>
  <si>
    <t>6,361.000</t>
  </si>
  <si>
    <t>8,231.000</t>
  </si>
  <si>
    <t>34,069.40</t>
  </si>
  <si>
    <t>3,816.000</t>
  </si>
  <si>
    <t>5,374.000</t>
  </si>
  <si>
    <t> TR - TURKEY</t>
  </si>
  <si>
    <t>24,413.00</t>
  </si>
  <si>
    <t>2,140.000</t>
  </si>
  <si>
    <t>16,894.80</t>
  </si>
  <si>
    <t>1,944.000</t>
  </si>
  <si>
    <t> KE - KENYA</t>
  </si>
  <si>
    <t>15,293.70</t>
  </si>
  <si>
    <t>2,520.000</t>
  </si>
  <si>
    <t>3,354.000</t>
  </si>
  <si>
    <t> BH - BAHRAIN</t>
  </si>
  <si>
    <t>8,364.00</t>
  </si>
  <si>
    <t>1,020.000</t>
  </si>
  <si>
    <t> NZ - NEW ZEALAND</t>
  </si>
  <si>
    <t>8,160.00</t>
  </si>
  <si>
    <t>1,865.000</t>
  </si>
  <si>
    <t> KR - KOREA, REPUBLIC OF</t>
  </si>
  <si>
    <t>6,720.00</t>
  </si>
  <si>
    <t>6,304.61</t>
  </si>
  <si>
    <t>2,534.250</t>
  </si>
  <si>
    <t>3,329.000</t>
  </si>
  <si>
    <t> SK - SLOVAKIA</t>
  </si>
  <si>
    <t>203,426.88</t>
  </si>
  <si>
    <t>177,958.620</t>
  </si>
  <si>
    <t>187,840.000</t>
  </si>
  <si>
    <t>39.22</t>
  </si>
  <si>
    <t>67,422.17</t>
  </si>
  <si>
    <t>57,866.518</t>
  </si>
  <si>
    <t>62,386.314</t>
  </si>
  <si>
    <t>13.00</t>
  </si>
  <si>
    <t>64,852.89</t>
  </si>
  <si>
    <t>50,314.752</t>
  </si>
  <si>
    <t>58,986.901</t>
  </si>
  <si>
    <t>12.50</t>
  </si>
  <si>
    <t>60,082.55</t>
  </si>
  <si>
    <t>45,472.944</t>
  </si>
  <si>
    <t>54,455.731</t>
  </si>
  <si>
    <t>11.58</t>
  </si>
  <si>
    <t>51,623.20</t>
  </si>
  <si>
    <t>47,664.560</t>
  </si>
  <si>
    <t>50,850.000</t>
  </si>
  <si>
    <t>9.95</t>
  </si>
  <si>
    <t>49,217.48</t>
  </si>
  <si>
    <t>33,900.530</t>
  </si>
  <si>
    <t>35,995.060</t>
  </si>
  <si>
    <t>9.49</t>
  </si>
  <si>
    <t>21,841.53</t>
  </si>
  <si>
    <t>26,470.294</t>
  </si>
  <si>
    <t>26,471.911</t>
  </si>
  <si>
    <t>4.21</t>
  </si>
  <si>
    <t>138.24</t>
  </si>
  <si>
    <t>96.00</t>
  </si>
  <si>
    <t>34.48</t>
  </si>
  <si>
    <t>3.40</t>
  </si>
  <si>
    <t>2.50</t>
  </si>
  <si>
    <t>518,741.32</t>
  </si>
  <si>
    <t>439,868.285</t>
  </si>
  <si>
    <t>477,214.424</t>
  </si>
  <si>
    <t>140,437.92</t>
  </si>
  <si>
    <t>150,210.600</t>
  </si>
  <si>
    <t>158,254.085</t>
  </si>
  <si>
    <t>25.70</t>
  </si>
  <si>
    <t>113,167.75</t>
  </si>
  <si>
    <t>87,636.229</t>
  </si>
  <si>
    <t>143,851.778</t>
  </si>
  <si>
    <t>20.71</t>
  </si>
  <si>
    <t>88,124.56</t>
  </si>
  <si>
    <t>77,718.408</t>
  </si>
  <si>
    <t>80,788.284</t>
  </si>
  <si>
    <t>16.13</t>
  </si>
  <si>
    <t> PR - PUERTO RICO</t>
  </si>
  <si>
    <t>57,463.20</t>
  </si>
  <si>
    <t>78,904.895</t>
  </si>
  <si>
    <t>82,602.565</t>
  </si>
  <si>
    <t>10.52</t>
  </si>
  <si>
    <t>57,057.24</t>
  </si>
  <si>
    <t>54,383.942</t>
  </si>
  <si>
    <t>55,506.479</t>
  </si>
  <si>
    <t>10.44</t>
  </si>
  <si>
    <t>47,899.14</t>
  </si>
  <si>
    <t>49,520.000</t>
  </si>
  <si>
    <t>52,970.000</t>
  </si>
  <si>
    <t>8.76</t>
  </si>
  <si>
    <t>22,476.96</t>
  </si>
  <si>
    <t>20,870.791</t>
  </si>
  <si>
    <t>21,969.729</t>
  </si>
  <si>
    <t>4.11</t>
  </si>
  <si>
    <t>14,515.20</t>
  </si>
  <si>
    <t>13,390.559</t>
  </si>
  <si>
    <t>13,859.559</t>
  </si>
  <si>
    <t>2.66</t>
  </si>
  <si>
    <t> CU - CUBA</t>
  </si>
  <si>
    <t>5,340.72</t>
  </si>
  <si>
    <t>5,627.291</t>
  </si>
  <si>
    <t>0.98</t>
  </si>
  <si>
    <t>546,482.69</t>
  </si>
  <si>
    <t>538,262.715</t>
  </si>
  <si>
    <t>615,429.770</t>
  </si>
  <si>
    <t>84,047.26</t>
  </si>
  <si>
    <t>93,977.973</t>
  </si>
  <si>
    <t>117,157.510</t>
  </si>
  <si>
    <t>53,588.36</t>
  </si>
  <si>
    <t>53,929.100</t>
  </si>
  <si>
    <t>56,743.291</t>
  </si>
  <si>
    <t>45,877.90</t>
  </si>
  <si>
    <t>41,585.000</t>
  </si>
  <si>
    <t>50,690.000</t>
  </si>
  <si>
    <t>37,469.08</t>
  </si>
  <si>
    <t>35,409.270</t>
  </si>
  <si>
    <t>49,215.387</t>
  </si>
  <si>
    <t>1,889.84</t>
  </si>
  <si>
    <t>1,890.960</t>
  </si>
  <si>
    <t>2,191.942</t>
  </si>
  <si>
    <t> MX - MEXICO</t>
  </si>
  <si>
    <t>216.96</t>
  </si>
  <si>
    <t>49,961.52</t>
  </si>
  <si>
    <t>10,418.000</t>
  </si>
  <si>
    <t>11,520.000</t>
  </si>
  <si>
    <t>83.63</t>
  </si>
  <si>
    <t>8,156.72</t>
  </si>
  <si>
    <t>13.65</t>
  </si>
  <si>
    <t>1,600.80</t>
  </si>
  <si>
    <t>1,419.160</t>
  </si>
  <si>
    <t>1,456.907</t>
  </si>
  <si>
    <t>2.68</t>
  </si>
  <si>
    <t>25.00</t>
  </si>
  <si>
    <t>59,744.04</t>
  </si>
  <si>
    <t>12,353.360</t>
  </si>
  <si>
    <t>13,534.353</t>
  </si>
  <si>
    <r>
      <t>Subpartida Nacional :</t>
    </r>
    <r>
      <rPr>
        <i/>
        <sz val="8"/>
        <color theme="1"/>
        <rFont val="Calibri"/>
        <family val="2"/>
        <scheme val="minor"/>
      </rPr>
      <t> 2008.93.00.00 - - Arándanos rojos (Vaccinium macrocarpon, Vaccinium oxycoccos, Vaccinium vitis-idaea)</t>
    </r>
  </si>
  <si>
    <t>44,694.00</t>
  </si>
  <si>
    <t>5,984.790</t>
  </si>
  <si>
    <t>6,981.000</t>
  </si>
  <si>
    <t>85.73</t>
  </si>
  <si>
    <t>7,441.20</t>
  </si>
  <si>
    <t>1,024.794</t>
  </si>
  <si>
    <t>14.27</t>
  </si>
  <si>
    <t>52,135.20</t>
  </si>
  <si>
    <t>6,938.790</t>
  </si>
  <si>
    <t>8,005.794</t>
  </si>
  <si>
    <t>No se encontraron registros</t>
  </si>
  <si>
    <r>
      <t>Subpartida Nacional :</t>
    </r>
    <r>
      <rPr>
        <i/>
        <sz val="8"/>
        <color rgb="FF000000"/>
        <rFont val="Verdana"/>
        <family val="2"/>
      </rPr>
      <t>0810.40.00.00 ARANDANO, 2009.81.00.00 - - (jugos),  2008.93.00.00 - - Arándanos rojos</t>
    </r>
  </si>
  <si>
    <t>129,064,400.29</t>
  </si>
  <si>
    <t>15,258,615.797</t>
  </si>
  <si>
    <t>19,229,633.234</t>
  </si>
  <si>
    <t>53.57</t>
  </si>
  <si>
    <t>56,369,552.63</t>
  </si>
  <si>
    <t>6,818,545.761</t>
  </si>
  <si>
    <t>9,003,250.426</t>
  </si>
  <si>
    <t>23.40</t>
  </si>
  <si>
    <t>35,424,339.86</t>
  </si>
  <si>
    <t>3,767,846.110</t>
  </si>
  <si>
    <t>4,622,094.590</t>
  </si>
  <si>
    <t>14.70</t>
  </si>
  <si>
    <t>5,093,304.51</t>
  </si>
  <si>
    <t>580,246.310</t>
  </si>
  <si>
    <t>775,625.000</t>
  </si>
  <si>
    <t>2.11</t>
  </si>
  <si>
    <t>4,365,898.54</t>
  </si>
  <si>
    <t>1.81</t>
  </si>
  <si>
    <t>3,125,519.45</t>
  </si>
  <si>
    <t>1.30</t>
  </si>
  <si>
    <t>1,605,817.90</t>
  </si>
  <si>
    <t>1,595,497.14</t>
  </si>
  <si>
    <t>166,840.160</t>
  </si>
  <si>
    <t>210,191.471</t>
  </si>
  <si>
    <t>0.66</t>
  </si>
  <si>
    <t>0.11</t>
  </si>
  <si>
    <t>107,550.60</t>
  </si>
  <si>
    <t>14,166.000</t>
  </si>
  <si>
    <t>19,182.000</t>
  </si>
  <si>
    <t>62,422.29</t>
  </si>
  <si>
    <t>240,932,628.37</t>
  </si>
  <si>
    <t>28,082,240.639</t>
  </si>
  <si>
    <t>35,788,412.156</t>
  </si>
  <si>
    <t>Reporte de Exportaciones por Subpartida Nacional/País Destino 2017</t>
  </si>
  <si>
    <t>158,774,707.45</t>
  </si>
  <si>
    <t>18,985,402.072</t>
  </si>
  <si>
    <t>23,962,438.785</t>
  </si>
  <si>
    <t>44.17</t>
  </si>
  <si>
    <t>95,992,099.87</t>
  </si>
  <si>
    <t>11,239,657.940</t>
  </si>
  <si>
    <t>14,633,587.220</t>
  </si>
  <si>
    <t>26.70</t>
  </si>
  <si>
    <t>38,064,744.75</t>
  </si>
  <si>
    <t>4,702,085.840</t>
  </si>
  <si>
    <t>5,700,574.750</t>
  </si>
  <si>
    <t>10.59</t>
  </si>
  <si>
    <t>34,550,066.97</t>
  </si>
  <si>
    <t>4,055,880.000</t>
  </si>
  <si>
    <t>5,346,455.050</t>
  </si>
  <si>
    <t>9.61</t>
  </si>
  <si>
    <t>14,218,094.89</t>
  </si>
  <si>
    <t>1,712,453.362</t>
  </si>
  <si>
    <t>2,262,868.417</t>
  </si>
  <si>
    <t>3.96</t>
  </si>
  <si>
    <t>7,552,078.49</t>
  </si>
  <si>
    <t>836,304.790</t>
  </si>
  <si>
    <t>1,089,834.000</t>
  </si>
  <si>
    <t>2.10</t>
  </si>
  <si>
    <t>5,124,213.49</t>
  </si>
  <si>
    <t>573,803.095</t>
  </si>
  <si>
    <t>749,245.381</t>
  </si>
  <si>
    <t>1.43</t>
  </si>
  <si>
    <t>1,280,656.86</t>
  </si>
  <si>
    <t>170,082.000</t>
  </si>
  <si>
    <t>227,680.000</t>
  </si>
  <si>
    <t>0.36</t>
  </si>
  <si>
    <t>895,397.28</t>
  </si>
  <si>
    <t>106,625.300</t>
  </si>
  <si>
    <t>139,880.000</t>
  </si>
  <si>
    <t>0.25</t>
  </si>
  <si>
    <t>612,233.00</t>
  </si>
  <si>
    <t>88,541.500</t>
  </si>
  <si>
    <t>104,728.371</t>
  </si>
  <si>
    <t>501,975.96</t>
  </si>
  <si>
    <t>77,112.853</t>
  </si>
  <si>
    <t>96,878.543</t>
  </si>
  <si>
    <t>0.14</t>
  </si>
  <si>
    <t>267,424.93</t>
  </si>
  <si>
    <t>30,271.140</t>
  </si>
  <si>
    <t>40,156.000</t>
  </si>
  <si>
    <t>258,869.90</t>
  </si>
  <si>
    <t>27,575.100</t>
  </si>
  <si>
    <t>35,298.283</t>
  </si>
  <si>
    <t>201,680.04</t>
  </si>
  <si>
    <t>23,720.760</t>
  </si>
  <si>
    <t>30,594.000</t>
  </si>
  <si>
    <t>0.06</t>
  </si>
  <si>
    <t>184,787.26</t>
  </si>
  <si>
    <t>25,323.000</t>
  </si>
  <si>
    <t>32,782.000</t>
  </si>
  <si>
    <t>0.05</t>
  </si>
  <si>
    <t>154,007.29</t>
  </si>
  <si>
    <t>21,019.500</t>
  </si>
  <si>
    <t>26,738.245</t>
  </si>
  <si>
    <t>127,419.07</t>
  </si>
  <si>
    <t>17,010.000</t>
  </si>
  <si>
    <t>22,676.000</t>
  </si>
  <si>
    <t>126,838.04</t>
  </si>
  <si>
    <t>13,950.000</t>
  </si>
  <si>
    <t>18,368.000</t>
  </si>
  <si>
    <t>118,966.03</t>
  </si>
  <si>
    <t>18,036.000</t>
  </si>
  <si>
    <t>23,839.000</t>
  </si>
  <si>
    <t>111,711.11</t>
  </si>
  <si>
    <t>12,916.260</t>
  </si>
  <si>
    <t>17,671.000</t>
  </si>
  <si>
    <t>90,290.00</t>
  </si>
  <si>
    <t>6,854.400</t>
  </si>
  <si>
    <t>8,540.000</t>
  </si>
  <si>
    <t>84,369.39</t>
  </si>
  <si>
    <t>9,452.400</t>
  </si>
  <si>
    <t>12,339.000</t>
  </si>
  <si>
    <t>77,987.21</t>
  </si>
  <si>
    <t>10,399.800</t>
  </si>
  <si>
    <t>13,391.944</t>
  </si>
  <si>
    <t> AR - ARGENTINA</t>
  </si>
  <si>
    <t>49,326.30</t>
  </si>
  <si>
    <t>5,778.360</t>
  </si>
  <si>
    <t>7,758.000</t>
  </si>
  <si>
    <t>18,259.54</t>
  </si>
  <si>
    <t>2,410.000</t>
  </si>
  <si>
    <t>16,320.00</t>
  </si>
  <si>
    <t>2,295.000</t>
  </si>
  <si>
    <t>2,858.000</t>
  </si>
  <si>
    <t>8,629.40</t>
  </si>
  <si>
    <t>1,200.000</t>
  </si>
  <si>
    <t>1,418.000</t>
  </si>
  <si>
    <t>7,270.60</t>
  </si>
  <si>
    <t> BA - BOSNIA AND HERZEGOVINA</t>
  </si>
  <si>
    <t>5,073.24</t>
  </si>
  <si>
    <t>4.00</t>
  </si>
  <si>
    <t>359,475,502.36</t>
  </si>
  <si>
    <t>42,777,039.472</t>
  </si>
  <si>
    <t>54,612,932.789</t>
  </si>
  <si>
    <t>540,857.47</t>
  </si>
  <si>
    <t>648,813.450</t>
  </si>
  <si>
    <t>698,314.098</t>
  </si>
  <si>
    <t>70.80</t>
  </si>
  <si>
    <t>11.00</t>
  </si>
  <si>
    <t>7.01</t>
  </si>
  <si>
    <t>6.01</t>
  </si>
  <si>
    <t>4.90</t>
  </si>
  <si>
    <t>763,946.87</t>
  </si>
  <si>
    <t>875,755.753</t>
  </si>
  <si>
    <t>974,469.228</t>
  </si>
  <si>
    <r>
      <t>Subpartida Nacional :</t>
    </r>
    <r>
      <rPr>
        <i/>
        <sz val="8"/>
        <color theme="1"/>
        <rFont val="Calibri"/>
        <family val="2"/>
        <scheme val="minor"/>
      </rPr>
      <t> 2009.81.00.00 - - De arándanos rojos (Vaccinium macrocarpon, Vaccinium oxycoccos, Vaccinium vitis-idaea)</t>
    </r>
  </si>
  <si>
    <t>366,571.13</t>
  </si>
  <si>
    <t>463,928.121</t>
  </si>
  <si>
    <t>490,562.454</t>
  </si>
  <si>
    <t>57.23</t>
  </si>
  <si>
    <t>63,485.25</t>
  </si>
  <si>
    <t>74,752.616</t>
  </si>
  <si>
    <t>84,148.074</t>
  </si>
  <si>
    <t>9.91</t>
  </si>
  <si>
    <t>55,129.92</t>
  </si>
  <si>
    <t>54,938.012</t>
  </si>
  <si>
    <t>57,937.259</t>
  </si>
  <si>
    <t>8.61</t>
  </si>
  <si>
    <t>47,427.84</t>
  </si>
  <si>
    <t>53,923.387</t>
  </si>
  <si>
    <t>56,841.947</t>
  </si>
  <si>
    <t>7.40</t>
  </si>
  <si>
    <t>45,419.15</t>
  </si>
  <si>
    <t>60,228.000</t>
  </si>
  <si>
    <t>67,170.000</t>
  </si>
  <si>
    <t>7.09</t>
  </si>
  <si>
    <t>20,973.91</t>
  </si>
  <si>
    <t>24,420.000</t>
  </si>
  <si>
    <t>3.27</t>
  </si>
  <si>
    <t>15,260.28</t>
  </si>
  <si>
    <t>14,324.969</t>
  </si>
  <si>
    <t>2.38</t>
  </si>
  <si>
    <t> DO - DOMINICAN REPUBLIC</t>
  </si>
  <si>
    <t>14,104.86</t>
  </si>
  <si>
    <t>22,870.000</t>
  </si>
  <si>
    <t>2.20</t>
  </si>
  <si>
    <t>7,775.16</t>
  </si>
  <si>
    <t>12,501.190</t>
  </si>
  <si>
    <t>13,099.122</t>
  </si>
  <si>
    <t>1.21</t>
  </si>
  <si>
    <t> JM - JAMAICA</t>
  </si>
  <si>
    <t>4,380.06</t>
  </si>
  <si>
    <t>5,971.112</t>
  </si>
  <si>
    <t>0.68</t>
  </si>
  <si>
    <t>640,527.56</t>
  </si>
  <si>
    <t>787,857.407</t>
  </si>
  <si>
    <t>837,344.937</t>
  </si>
  <si>
    <t>73,109.67</t>
  </si>
  <si>
    <t>10,236.720</t>
  </si>
  <si>
    <t>10,905.000</t>
  </si>
  <si>
    <t>73,109.87</t>
  </si>
  <si>
    <t>10,239.144</t>
  </si>
  <si>
    <t>10,907.606</t>
  </si>
  <si>
    <t>tasa de crecimiento 2012-2017</t>
  </si>
  <si>
    <t>tasa de crecimiento 2016-2017</t>
  </si>
  <si>
    <t>Fuente: SUNAT.SUNAD - descargado 07042015, 2014,2015,20012018 años 2016,2017</t>
  </si>
  <si>
    <t>Fuente: SUNAT.SUNAD - descargado 20012018</t>
  </si>
  <si>
    <t>Fuente: SUNAT.SUNAD - descargado 20 01 2018</t>
  </si>
  <si>
    <t>Fuente: SUNAT.SUNAD - descargado 07042015, 2014,2015; 20012018 los años 2016-2018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</si>
</sst>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9" formatCode="0.0%"/>
  </numFmts>
  <fonts count="18" x14ac:knownFonts="1">
    <font>
      <sz val="11"/>
      <color theme="1"/>
      <name val="Calibri"/>
      <family val="2"/>
      <scheme val="minor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13"/>
      <color rgb="FF000066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i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B6CBEB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0" fontId="14" fillId="0" borderId="0"/>
  </cellStyleXfs>
  <cellXfs count="47">
    <xf numFmtId="0" fontId="0" fillId="0" borderId="0" xfId="0"/>
    <xf numFmtId="0" fontId="5" fillId="3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horizontal="left" vertical="center" wrapText="1"/>
    </xf>
    <xf numFmtId="0" fontId="3" fillId="0" borderId="0" xfId="0" applyFont="1"/>
    <xf numFmtId="0" fontId="7" fillId="0" borderId="1" xfId="0" applyFont="1" applyBorder="1" applyAlignment="1">
      <alignment vertical="center"/>
    </xf>
    <xf numFmtId="4" fontId="4" fillId="2" borderId="0" xfId="0" applyNumberFormat="1" applyFont="1" applyFill="1" applyAlignment="1">
      <alignment horizontal="right" vertical="center" wrapText="1"/>
    </xf>
    <xf numFmtId="0" fontId="0" fillId="0" borderId="2" xfId="0" applyBorder="1"/>
    <xf numFmtId="4" fontId="0" fillId="0" borderId="2" xfId="0" applyNumberFormat="1" applyBorder="1"/>
    <xf numFmtId="0" fontId="0" fillId="2" borderId="0" xfId="0" applyFill="1"/>
    <xf numFmtId="4" fontId="0" fillId="0" borderId="0" xfId="0" applyNumberFormat="1"/>
    <xf numFmtId="0" fontId="5" fillId="3" borderId="2" xfId="0" applyFont="1" applyFill="1" applyBorder="1" applyAlignment="1">
      <alignment horizontal="center" vertical="center" wrapText="1"/>
    </xf>
    <xf numFmtId="9" fontId="0" fillId="0" borderId="0" xfId="1" applyFont="1"/>
    <xf numFmtId="3" fontId="0" fillId="0" borderId="2" xfId="0" applyNumberFormat="1" applyBorder="1"/>
    <xf numFmtId="0" fontId="7" fillId="0" borderId="0" xfId="0" applyFont="1"/>
    <xf numFmtId="0" fontId="9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4" fontId="0" fillId="0" borderId="2" xfId="0" applyNumberFormat="1" applyBorder="1" applyAlignment="1">
      <alignment horizontal="right" vertical="center" wrapText="1"/>
    </xf>
    <xf numFmtId="0" fontId="0" fillId="0" borderId="2" xfId="0" applyBorder="1" applyAlignment="1">
      <alignment horizontal="right" vertical="center" wrapText="1"/>
    </xf>
    <xf numFmtId="0" fontId="9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justify" vertical="center" wrapText="1"/>
    </xf>
    <xf numFmtId="0" fontId="11" fillId="0" borderId="4" xfId="0" applyFont="1" applyBorder="1" applyAlignment="1">
      <alignment horizontal="justify" vertical="center" wrapText="1"/>
    </xf>
    <xf numFmtId="0" fontId="10" fillId="0" borderId="6" xfId="0" applyFont="1" applyBorder="1" applyAlignment="1">
      <alignment horizontal="justify" vertical="center" wrapText="1"/>
    </xf>
    <xf numFmtId="0" fontId="10" fillId="0" borderId="7" xfId="0" applyFont="1" applyBorder="1" applyAlignment="1">
      <alignment horizontal="justify" vertical="center" wrapText="1"/>
    </xf>
    <xf numFmtId="0" fontId="11" fillId="0" borderId="8" xfId="0" applyFont="1" applyBorder="1" applyAlignment="1">
      <alignment horizontal="justify" vertical="center" wrapText="1"/>
    </xf>
    <xf numFmtId="0" fontId="11" fillId="0" borderId="9" xfId="0" applyFont="1" applyBorder="1" applyAlignment="1">
      <alignment horizontal="justify" vertical="center" wrapText="1"/>
    </xf>
    <xf numFmtId="0" fontId="13" fillId="0" borderId="0" xfId="0" applyFont="1"/>
    <xf numFmtId="0" fontId="10" fillId="0" borderId="5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4" fillId="0" borderId="0" xfId="0" applyFont="1"/>
    <xf numFmtId="0" fontId="0" fillId="3" borderId="0" xfId="0" applyFill="1"/>
    <xf numFmtId="3" fontId="4" fillId="2" borderId="0" xfId="0" applyNumberFormat="1" applyFont="1" applyFill="1" applyAlignment="1">
      <alignment horizontal="right" vertical="center" wrapText="1"/>
    </xf>
    <xf numFmtId="0" fontId="17" fillId="0" borderId="0" xfId="0" applyFont="1"/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9" fillId="0" borderId="0" xfId="0" applyFont="1" applyAlignment="1">
      <alignment horizontal="center"/>
    </xf>
    <xf numFmtId="0" fontId="2" fillId="2" borderId="11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vertical="top" wrapText="1"/>
    </xf>
    <xf numFmtId="0" fontId="16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0" fillId="0" borderId="12" xfId="0" applyBorder="1"/>
    <xf numFmtId="4" fontId="0" fillId="0" borderId="12" xfId="0" applyNumberFormat="1" applyBorder="1"/>
    <xf numFmtId="169" fontId="0" fillId="0" borderId="0" xfId="1" applyNumberFormat="1" applyFont="1"/>
    <xf numFmtId="4" fontId="9" fillId="0" borderId="2" xfId="0" applyNumberFormat="1" applyFont="1" applyBorder="1"/>
  </cellXfs>
  <cellStyles count="3">
    <cellStyle name="Normal" xfId="0" builtinId="0"/>
    <cellStyle name="Normal 6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AV202"/>
  <sheetViews>
    <sheetView showGridLines="0" topLeftCell="J11" zoomScaleNormal="100" workbookViewId="0">
      <selection activeCell="M27" sqref="M27:Q28"/>
    </sheetView>
  </sheetViews>
  <sheetFormatPr baseColWidth="10" defaultRowHeight="15" x14ac:dyDescent="0.25"/>
  <cols>
    <col min="2" max="2" width="34.25" customWidth="1"/>
    <col min="8" max="8" width="11.75" bestFit="1" customWidth="1"/>
    <col min="13" max="13" width="19.375" customWidth="1"/>
    <col min="14" max="14" width="14.375" bestFit="1" customWidth="1"/>
    <col min="15" max="15" width="12.25" customWidth="1"/>
    <col min="16" max="16" width="12.375" hidden="1" customWidth="1"/>
    <col min="17" max="17" width="11.625" bestFit="1" customWidth="1"/>
    <col min="26" max="26" width="23.625" customWidth="1"/>
  </cols>
  <sheetData>
    <row r="5" spans="2:48" ht="33" customHeight="1" x14ac:dyDescent="0.25">
      <c r="B5" t="s">
        <v>0</v>
      </c>
    </row>
    <row r="6" spans="2:48" ht="21" customHeight="1" x14ac:dyDescent="0.25">
      <c r="B6" t="s">
        <v>1</v>
      </c>
    </row>
    <row r="7" spans="2:48" ht="22.5" x14ac:dyDescent="0.25">
      <c r="B7" s="1" t="s">
        <v>2</v>
      </c>
      <c r="C7" s="1" t="s">
        <v>3</v>
      </c>
      <c r="D7" s="1" t="s">
        <v>4</v>
      </c>
      <c r="E7" s="1" t="s">
        <v>5</v>
      </c>
      <c r="F7" s="1" t="s">
        <v>6</v>
      </c>
    </row>
    <row r="8" spans="2:48" x14ac:dyDescent="0.25">
      <c r="B8" s="2" t="s">
        <v>7</v>
      </c>
      <c r="C8" s="3">
        <v>132</v>
      </c>
      <c r="D8" s="3">
        <v>5.4</v>
      </c>
      <c r="E8" s="3">
        <v>8</v>
      </c>
      <c r="F8" s="3">
        <v>64.709999999999994</v>
      </c>
    </row>
    <row r="9" spans="2:48" ht="15" customHeight="1" x14ac:dyDescent="0.25">
      <c r="B9" s="2" t="s">
        <v>8</v>
      </c>
      <c r="C9" s="3">
        <v>72</v>
      </c>
      <c r="D9" s="3">
        <v>3.6</v>
      </c>
      <c r="E9" s="3">
        <v>4</v>
      </c>
      <c r="F9" s="3">
        <v>35.29</v>
      </c>
      <c r="Z9" s="36" t="s">
        <v>77</v>
      </c>
      <c r="AA9" s="36"/>
      <c r="AB9" s="36"/>
      <c r="AC9" s="36"/>
      <c r="AD9" s="36"/>
      <c r="AE9" s="36"/>
      <c r="AF9" s="36"/>
      <c r="AH9" s="36" t="s">
        <v>78</v>
      </c>
      <c r="AI9" s="36"/>
      <c r="AJ9" s="36"/>
      <c r="AK9" s="36"/>
      <c r="AL9" s="36"/>
      <c r="AM9" s="36"/>
      <c r="AN9" s="36"/>
      <c r="AP9" s="36" t="s">
        <v>79</v>
      </c>
      <c r="AQ9" s="36"/>
      <c r="AR9" s="36"/>
      <c r="AS9" s="36"/>
      <c r="AT9" s="36"/>
      <c r="AU9" s="36"/>
      <c r="AV9" s="36"/>
    </row>
    <row r="10" spans="2:48" ht="47.25" customHeight="1" x14ac:dyDescent="0.25">
      <c r="B10" s="4" t="s">
        <v>9</v>
      </c>
      <c r="C10" s="3">
        <v>0</v>
      </c>
      <c r="D10" s="3">
        <v>0</v>
      </c>
      <c r="E10" s="3">
        <v>0</v>
      </c>
      <c r="F10" s="3">
        <v>0</v>
      </c>
      <c r="M10" s="36" t="s">
        <v>41</v>
      </c>
      <c r="N10" s="36"/>
      <c r="O10" s="36"/>
      <c r="P10" s="36"/>
      <c r="Q10" s="36"/>
      <c r="Z10" s="35" t="s">
        <v>1</v>
      </c>
      <c r="AA10" s="35"/>
      <c r="AB10" s="35"/>
      <c r="AC10" s="35"/>
      <c r="AD10" s="35"/>
      <c r="AE10" s="35"/>
      <c r="AF10" s="35"/>
      <c r="AH10" s="35" t="s">
        <v>1</v>
      </c>
      <c r="AI10" s="35"/>
      <c r="AJ10" s="35"/>
      <c r="AK10" s="35"/>
      <c r="AL10" s="35"/>
      <c r="AM10" s="35"/>
      <c r="AN10" s="35"/>
      <c r="AP10" s="35" t="s">
        <v>1</v>
      </c>
      <c r="AQ10" s="35"/>
      <c r="AR10" s="35"/>
      <c r="AS10" s="35"/>
      <c r="AT10" s="35"/>
      <c r="AU10" s="35"/>
      <c r="AV10" s="35"/>
    </row>
    <row r="11" spans="2:48" ht="31.5" customHeight="1" x14ac:dyDescent="0.25">
      <c r="B11" s="4" t="s">
        <v>10</v>
      </c>
      <c r="C11" s="3">
        <v>204</v>
      </c>
      <c r="D11" s="3">
        <v>9</v>
      </c>
      <c r="E11" s="3">
        <v>12</v>
      </c>
      <c r="F11" s="3">
        <v>100</v>
      </c>
      <c r="M11" s="37" t="s">
        <v>1</v>
      </c>
      <c r="N11" s="37"/>
      <c r="O11" s="37"/>
      <c r="P11" s="37"/>
      <c r="Q11" s="37"/>
      <c r="Z11" s="12" t="s">
        <v>76</v>
      </c>
      <c r="AA11" s="12">
        <v>2009</v>
      </c>
      <c r="AB11" s="12">
        <v>2010</v>
      </c>
      <c r="AC11" s="12">
        <v>2011</v>
      </c>
      <c r="AD11" s="12">
        <v>2012</v>
      </c>
      <c r="AE11" s="12">
        <v>2013</v>
      </c>
      <c r="AF11" s="12">
        <v>2014</v>
      </c>
      <c r="AH11" s="12" t="s">
        <v>76</v>
      </c>
      <c r="AI11" s="12">
        <v>2009</v>
      </c>
      <c r="AJ11" s="12">
        <v>2010</v>
      </c>
      <c r="AK11" s="12">
        <v>2011</v>
      </c>
      <c r="AL11" s="12">
        <v>2012</v>
      </c>
      <c r="AM11" s="12">
        <v>2013</v>
      </c>
      <c r="AN11" s="12">
        <v>2014</v>
      </c>
      <c r="AP11" s="12" t="s">
        <v>76</v>
      </c>
      <c r="AQ11" s="12">
        <v>2009</v>
      </c>
      <c r="AR11" s="12">
        <v>2010</v>
      </c>
      <c r="AS11" s="12">
        <v>2011</v>
      </c>
      <c r="AT11" s="12">
        <v>2012</v>
      </c>
      <c r="AU11" s="12">
        <v>2013</v>
      </c>
      <c r="AV11" s="12">
        <v>2014</v>
      </c>
    </row>
    <row r="12" spans="2:48" x14ac:dyDescent="0.25">
      <c r="M12" s="12" t="s">
        <v>40</v>
      </c>
      <c r="N12" s="12" t="s">
        <v>3</v>
      </c>
      <c r="O12" s="12" t="s">
        <v>4</v>
      </c>
      <c r="P12" s="12" t="s">
        <v>5</v>
      </c>
      <c r="Q12" s="12" t="s">
        <v>44</v>
      </c>
      <c r="Z12" s="2" t="str">
        <f>+B8</f>
        <v> GB - UNITED KINGDOM</v>
      </c>
    </row>
    <row r="13" spans="2:48" x14ac:dyDescent="0.25">
      <c r="M13" s="8">
        <v>2009</v>
      </c>
      <c r="N13" s="9">
        <f>+C11</f>
        <v>204</v>
      </c>
      <c r="O13" s="9">
        <f t="shared" ref="O13:P13" si="0">+D11</f>
        <v>9</v>
      </c>
      <c r="P13" s="9">
        <f t="shared" si="0"/>
        <v>12</v>
      </c>
      <c r="Q13" s="9">
        <f>+N13/O13</f>
        <v>22.666666666666668</v>
      </c>
      <c r="Z13" s="2" t="str">
        <f>+B9</f>
        <v> NL - NETHERLANDS</v>
      </c>
    </row>
    <row r="14" spans="2:48" x14ac:dyDescent="0.25">
      <c r="M14" s="8">
        <v>2010</v>
      </c>
      <c r="N14" s="9">
        <f>+C24</f>
        <v>32416.23</v>
      </c>
      <c r="O14" s="9">
        <f t="shared" ref="O14:P14" si="1">+D24</f>
        <v>6359.3</v>
      </c>
      <c r="P14" s="9">
        <f t="shared" si="1"/>
        <v>7522.1940000000004</v>
      </c>
      <c r="Q14" s="9">
        <f t="shared" ref="Q14:Q17" si="2">+N14/O14</f>
        <v>5.0974525498089411</v>
      </c>
      <c r="Z14" s="2" t="str">
        <f>+B18</f>
        <v> BE - BELGIUM</v>
      </c>
    </row>
    <row r="15" spans="2:48" ht="17.25" thickBot="1" x14ac:dyDescent="0.3">
      <c r="B15" s="5" t="s">
        <v>11</v>
      </c>
      <c r="M15" s="8">
        <v>2011</v>
      </c>
      <c r="N15" s="9">
        <f>+C37</f>
        <v>84474.1</v>
      </c>
      <c r="O15" s="9">
        <f t="shared" ref="O15:P15" si="3">+D37</f>
        <v>6722.174</v>
      </c>
      <c r="P15" s="9">
        <f t="shared" si="3"/>
        <v>8652.0139999999992</v>
      </c>
      <c r="Q15" s="9">
        <f t="shared" si="2"/>
        <v>12.566485187678868</v>
      </c>
      <c r="Z15" s="2" t="str">
        <f>+B19</f>
        <v> CA - CANADA</v>
      </c>
    </row>
    <row r="16" spans="2:48" x14ac:dyDescent="0.25">
      <c r="B16" s="6" t="s">
        <v>12</v>
      </c>
      <c r="M16" s="8">
        <v>2012</v>
      </c>
      <c r="N16" s="9">
        <f>+C52</f>
        <v>465204.34</v>
      </c>
      <c r="O16" s="9">
        <f t="shared" ref="O16:P16" si="4">+D52</f>
        <v>47916.25</v>
      </c>
      <c r="P16" s="9">
        <f t="shared" si="4"/>
        <v>61028.722000000002</v>
      </c>
      <c r="Q16" s="9">
        <f t="shared" si="2"/>
        <v>9.7086967364933621</v>
      </c>
      <c r="Z16" s="2" t="str">
        <f>+B22</f>
        <v> GB - UNITED KINGDOM</v>
      </c>
    </row>
    <row r="17" spans="2:26" ht="22.5" x14ac:dyDescent="0.25">
      <c r="B17" s="1" t="s">
        <v>2</v>
      </c>
      <c r="C17" s="1" t="s">
        <v>3</v>
      </c>
      <c r="D17" s="1" t="s">
        <v>4</v>
      </c>
      <c r="E17" s="1" t="s">
        <v>5</v>
      </c>
      <c r="F17" s="1" t="s">
        <v>6</v>
      </c>
      <c r="M17" s="8">
        <v>2013</v>
      </c>
      <c r="N17" s="9">
        <v>17386084.039999999</v>
      </c>
      <c r="O17" s="9">
        <v>1513091.17</v>
      </c>
      <c r="P17" s="9">
        <f t="shared" ref="P17" si="5">+E75</f>
        <v>1885123.007</v>
      </c>
      <c r="Q17" s="9">
        <f t="shared" si="2"/>
        <v>11.490440486808208</v>
      </c>
      <c r="Z17" s="2" t="str">
        <f>+B31</f>
        <v> US - UNITED STATES</v>
      </c>
    </row>
    <row r="18" spans="2:26" x14ac:dyDescent="0.25">
      <c r="B18" s="2" t="s">
        <v>13</v>
      </c>
      <c r="C18" s="7">
        <v>17050.73</v>
      </c>
      <c r="D18" s="7">
        <v>1449</v>
      </c>
      <c r="E18" s="7">
        <v>1890</v>
      </c>
      <c r="F18" s="3">
        <v>52.6</v>
      </c>
      <c r="M18" s="8">
        <v>2014</v>
      </c>
      <c r="N18" s="9">
        <v>29926865.43</v>
      </c>
      <c r="O18" s="9">
        <v>2899198.8330000001</v>
      </c>
      <c r="P18" s="9">
        <f t="shared" ref="P18" si="6">+E102</f>
        <v>3722191.574</v>
      </c>
      <c r="Q18" s="9">
        <f>+N18/O18</f>
        <v>10.322460498175841</v>
      </c>
      <c r="Z18" s="2" t="str">
        <f>+B34</f>
        <v> FR - FRANCE</v>
      </c>
    </row>
    <row r="19" spans="2:26" x14ac:dyDescent="0.25">
      <c r="B19" s="2" t="s">
        <v>14</v>
      </c>
      <c r="C19" s="7">
        <v>4800</v>
      </c>
      <c r="D19" s="3">
        <v>450.3</v>
      </c>
      <c r="E19" s="3">
        <v>474</v>
      </c>
      <c r="F19" s="3">
        <v>14.81</v>
      </c>
      <c r="M19" s="8">
        <v>2015</v>
      </c>
      <c r="N19" s="9">
        <v>96713015.400000006</v>
      </c>
      <c r="O19" s="9">
        <v>10316750.611</v>
      </c>
      <c r="P19" s="8"/>
      <c r="Q19" s="9">
        <f>+N19/O19</f>
        <v>9.37436786509911</v>
      </c>
      <c r="Z19" s="2" t="str">
        <f>+B35</f>
        <v> CH - SWITZERLAND</v>
      </c>
    </row>
    <row r="20" spans="2:26" x14ac:dyDescent="0.25">
      <c r="B20" s="2" t="s">
        <v>8</v>
      </c>
      <c r="C20" s="7">
        <v>4032</v>
      </c>
      <c r="D20" s="3">
        <v>336</v>
      </c>
      <c r="E20" s="3">
        <v>451.19400000000002</v>
      </c>
      <c r="F20" s="3">
        <v>12.44</v>
      </c>
      <c r="M20" s="8">
        <v>2016</v>
      </c>
      <c r="N20" s="9">
        <v>240932628.37</v>
      </c>
      <c r="O20" s="9">
        <v>28082240.638999999</v>
      </c>
      <c r="P20" s="8"/>
      <c r="Q20" s="9">
        <f>+N20/O20</f>
        <v>8.5795372052826178</v>
      </c>
      <c r="Z20" s="2" t="str">
        <f>+B48</f>
        <v> CR - COSTA RICA</v>
      </c>
    </row>
    <row r="21" spans="2:26" x14ac:dyDescent="0.25">
      <c r="B21" s="2" t="s">
        <v>15</v>
      </c>
      <c r="C21" s="7">
        <v>3617.5</v>
      </c>
      <c r="D21" s="7">
        <v>3800</v>
      </c>
      <c r="E21" s="7">
        <v>4270</v>
      </c>
      <c r="F21" s="3">
        <v>11.16</v>
      </c>
      <c r="M21" s="8">
        <v>2017</v>
      </c>
      <c r="N21" s="9">
        <v>359475502.36000001</v>
      </c>
      <c r="O21" s="9">
        <v>42777039.472000003</v>
      </c>
      <c r="P21" s="8"/>
      <c r="Q21" s="9">
        <f>+N21/O21</f>
        <v>8.4034684680621048</v>
      </c>
      <c r="Z21" s="2" t="str">
        <f>+B49</f>
        <v> DE - GERMANY</v>
      </c>
    </row>
    <row r="22" spans="2:26" x14ac:dyDescent="0.25">
      <c r="B22" s="2" t="s">
        <v>7</v>
      </c>
      <c r="C22" s="7">
        <v>2916</v>
      </c>
      <c r="D22" s="3">
        <v>324</v>
      </c>
      <c r="E22" s="3">
        <v>437</v>
      </c>
      <c r="F22" s="3">
        <v>9</v>
      </c>
      <c r="M22" s="8" t="s">
        <v>43</v>
      </c>
      <c r="N22" s="9">
        <f>SUM(N13:N21)</f>
        <v>745016394.26999998</v>
      </c>
      <c r="O22" s="9">
        <f>SUM(O13:O21)</f>
        <v>85649327.449000001</v>
      </c>
      <c r="P22" s="8">
        <f>SUM(P13:P18)</f>
        <v>5684529.5109999999</v>
      </c>
      <c r="Q22" s="9">
        <f>+N22/O22</f>
        <v>8.6984500224315351</v>
      </c>
      <c r="Z22" s="2" t="str">
        <f>+B61</f>
        <v> HK - HONG KONG</v>
      </c>
    </row>
    <row r="23" spans="2:26" x14ac:dyDescent="0.25">
      <c r="B23" s="4" t="s">
        <v>9</v>
      </c>
      <c r="C23" s="3">
        <v>0</v>
      </c>
      <c r="D23" s="3">
        <v>0</v>
      </c>
      <c r="E23" s="3">
        <v>0</v>
      </c>
      <c r="F23" s="3">
        <v>0</v>
      </c>
      <c r="M23" s="27" t="s">
        <v>545</v>
      </c>
      <c r="Z23" s="2" t="str">
        <f>+B64</f>
        <v> ES - SPAIN</v>
      </c>
    </row>
    <row r="24" spans="2:26" x14ac:dyDescent="0.25">
      <c r="B24" s="4" t="s">
        <v>10</v>
      </c>
      <c r="C24" s="7">
        <v>32416.23</v>
      </c>
      <c r="D24" s="7">
        <v>6359.3</v>
      </c>
      <c r="E24" s="7">
        <v>7522.1940000000004</v>
      </c>
      <c r="F24" s="3">
        <v>100</v>
      </c>
      <c r="M24" s="27" t="s">
        <v>42</v>
      </c>
      <c r="Z24" s="2" t="s">
        <v>26</v>
      </c>
    </row>
    <row r="25" spans="2:26" x14ac:dyDescent="0.25">
      <c r="Z25" s="2" t="s">
        <v>27</v>
      </c>
    </row>
    <row r="26" spans="2:26" x14ac:dyDescent="0.25">
      <c r="Z26" s="2" t="s">
        <v>28</v>
      </c>
    </row>
    <row r="27" spans="2:26" x14ac:dyDescent="0.25">
      <c r="M27" s="30" t="s">
        <v>543</v>
      </c>
      <c r="N27" s="13">
        <f>POWER(+N21/N16,1/5)-1</f>
        <v>2.7809863398098731</v>
      </c>
      <c r="O27" s="13">
        <f t="shared" ref="O27:Q28" si="7">POWER(+O21/O16,1/5)-1</f>
        <v>2.8917557922516468</v>
      </c>
      <c r="P27" s="13">
        <f t="shared" si="7"/>
        <v>-1</v>
      </c>
      <c r="Q27" s="13">
        <f t="shared" si="7"/>
        <v>-2.8462590757187711E-2</v>
      </c>
      <c r="Z27" s="2" t="s">
        <v>29</v>
      </c>
    </row>
    <row r="28" spans="2:26" ht="17.25" thickBot="1" x14ac:dyDescent="0.3">
      <c r="B28" s="5" t="s">
        <v>16</v>
      </c>
      <c r="M28" s="30" t="s">
        <v>544</v>
      </c>
      <c r="N28" s="13">
        <f>POWER(+N21/N20,1)-1</f>
        <v>0.49201668861534942</v>
      </c>
      <c r="O28" s="13">
        <f t="shared" ref="O28:Q28" si="8">POWER(+O21/O20,1)-1</f>
        <v>0.52327729193347161</v>
      </c>
      <c r="P28" s="13" t="e">
        <f t="shared" si="8"/>
        <v>#DIV/0!</v>
      </c>
      <c r="Q28" s="13">
        <f t="shared" si="8"/>
        <v>-2.0521938772187331E-2</v>
      </c>
      <c r="Z28" s="2" t="s">
        <v>30</v>
      </c>
    </row>
    <row r="29" spans="2:26" x14ac:dyDescent="0.25">
      <c r="B29" s="6" t="s">
        <v>12</v>
      </c>
      <c r="Z29" s="2" t="s">
        <v>31</v>
      </c>
    </row>
    <row r="30" spans="2:26" ht="22.5" x14ac:dyDescent="0.25">
      <c r="B30" s="1" t="s">
        <v>2</v>
      </c>
      <c r="C30" s="1" t="s">
        <v>3</v>
      </c>
      <c r="D30" s="1" t="s">
        <v>4</v>
      </c>
      <c r="E30" s="1" t="s">
        <v>5</v>
      </c>
      <c r="F30" s="1" t="s">
        <v>6</v>
      </c>
      <c r="Z30" s="2" t="s">
        <v>33</v>
      </c>
    </row>
    <row r="31" spans="2:26" x14ac:dyDescent="0.25">
      <c r="B31" s="2" t="s">
        <v>17</v>
      </c>
      <c r="C31" s="7">
        <v>36027</v>
      </c>
      <c r="D31" s="7">
        <v>2703</v>
      </c>
      <c r="E31" s="7">
        <v>3409</v>
      </c>
      <c r="F31" s="3">
        <v>42.65</v>
      </c>
      <c r="Z31" s="2" t="s">
        <v>34</v>
      </c>
    </row>
    <row r="32" spans="2:26" x14ac:dyDescent="0.25">
      <c r="B32" s="2" t="s">
        <v>8</v>
      </c>
      <c r="C32" s="7">
        <v>25361.4</v>
      </c>
      <c r="D32" s="7">
        <v>1955.7</v>
      </c>
      <c r="E32" s="7">
        <v>2567</v>
      </c>
      <c r="F32" s="3">
        <v>30.02</v>
      </c>
      <c r="Z32" s="2" t="s">
        <v>35</v>
      </c>
    </row>
    <row r="33" spans="2:26" x14ac:dyDescent="0.25">
      <c r="B33" s="2" t="s">
        <v>13</v>
      </c>
      <c r="C33" s="7">
        <v>22032</v>
      </c>
      <c r="D33" s="7">
        <v>1836</v>
      </c>
      <c r="E33" s="7">
        <v>2403</v>
      </c>
      <c r="F33" s="3">
        <v>26.08</v>
      </c>
      <c r="Z33" s="2" t="s">
        <v>36</v>
      </c>
    </row>
    <row r="34" spans="2:26" x14ac:dyDescent="0.25">
      <c r="B34" s="2" t="s">
        <v>18</v>
      </c>
      <c r="C34" s="7">
        <v>1008.2</v>
      </c>
      <c r="D34" s="3">
        <v>225</v>
      </c>
      <c r="E34" s="3">
        <v>270.29000000000002</v>
      </c>
      <c r="F34" s="3">
        <v>1.19</v>
      </c>
      <c r="Z34" s="2" t="s">
        <v>37</v>
      </c>
    </row>
    <row r="35" spans="2:26" x14ac:dyDescent="0.25">
      <c r="B35" s="2" t="s">
        <v>19</v>
      </c>
      <c r="C35" s="3">
        <v>45.5</v>
      </c>
      <c r="D35" s="3">
        <v>2.4740000000000002</v>
      </c>
      <c r="E35" s="3">
        <v>2.7240000000000002</v>
      </c>
      <c r="F35" s="3">
        <v>0.05</v>
      </c>
      <c r="Z35" s="2" t="s">
        <v>38</v>
      </c>
    </row>
    <row r="36" spans="2:26" x14ac:dyDescent="0.25">
      <c r="B36" s="4" t="s">
        <v>9</v>
      </c>
      <c r="C36" s="3">
        <v>0</v>
      </c>
      <c r="D36" s="3">
        <v>0</v>
      </c>
      <c r="E36" s="3">
        <v>0</v>
      </c>
      <c r="F36" s="3">
        <v>0</v>
      </c>
      <c r="Z36" s="2" t="s">
        <v>39</v>
      </c>
    </row>
    <row r="37" spans="2:26" x14ac:dyDescent="0.25">
      <c r="B37" s="4" t="s">
        <v>10</v>
      </c>
      <c r="C37" s="7">
        <v>84474.1</v>
      </c>
      <c r="D37" s="7">
        <v>6722.174</v>
      </c>
      <c r="E37" s="7">
        <v>8652.0139999999992</v>
      </c>
      <c r="F37" s="3">
        <v>100</v>
      </c>
      <c r="I37">
        <v>810400000</v>
      </c>
    </row>
    <row r="41" spans="2:26" ht="33" customHeight="1" x14ac:dyDescent="0.25">
      <c r="B41" t="s">
        <v>20</v>
      </c>
    </row>
    <row r="42" spans="2:26" ht="21" customHeight="1" x14ac:dyDescent="0.25">
      <c r="B42" t="s">
        <v>1</v>
      </c>
    </row>
    <row r="43" spans="2:26" ht="22.5" x14ac:dyDescent="0.25">
      <c r="B43" s="1" t="s">
        <v>2</v>
      </c>
      <c r="C43" s="1" t="s">
        <v>3</v>
      </c>
      <c r="D43" s="1" t="s">
        <v>4</v>
      </c>
      <c r="E43" s="1" t="s">
        <v>5</v>
      </c>
      <c r="F43" s="1" t="s">
        <v>6</v>
      </c>
    </row>
    <row r="44" spans="2:26" x14ac:dyDescent="0.25">
      <c r="B44" s="2" t="s">
        <v>7</v>
      </c>
      <c r="C44" s="7">
        <v>170007.84</v>
      </c>
      <c r="D44" s="7">
        <v>14931.6</v>
      </c>
      <c r="E44" s="7">
        <v>19566</v>
      </c>
      <c r="F44" s="3">
        <v>36.54</v>
      </c>
    </row>
    <row r="45" spans="2:26" x14ac:dyDescent="0.25">
      <c r="B45" s="2" t="s">
        <v>8</v>
      </c>
      <c r="C45" s="7">
        <v>147983.18</v>
      </c>
      <c r="D45" s="7">
        <v>19206.667000000001</v>
      </c>
      <c r="E45" s="7">
        <v>24246.989000000001</v>
      </c>
      <c r="F45" s="3">
        <v>31.81</v>
      </c>
    </row>
    <row r="46" spans="2:26" x14ac:dyDescent="0.25">
      <c r="B46" s="2" t="s">
        <v>13</v>
      </c>
      <c r="C46" s="7">
        <v>97634</v>
      </c>
      <c r="D46" s="7">
        <v>7801.85</v>
      </c>
      <c r="E46" s="7">
        <v>9784</v>
      </c>
      <c r="F46" s="3">
        <v>20.99</v>
      </c>
    </row>
    <row r="47" spans="2:26" x14ac:dyDescent="0.25">
      <c r="B47" s="2" t="s">
        <v>17</v>
      </c>
      <c r="C47" s="7">
        <v>34395</v>
      </c>
      <c r="D47" s="7">
        <v>3715.06</v>
      </c>
      <c r="E47" s="7">
        <v>4731</v>
      </c>
      <c r="F47" s="3">
        <v>7.39</v>
      </c>
    </row>
    <row r="48" spans="2:26" x14ac:dyDescent="0.25">
      <c r="B48" s="2" t="s">
        <v>21</v>
      </c>
      <c r="C48" s="7">
        <v>8635.82</v>
      </c>
      <c r="D48" s="3">
        <v>720</v>
      </c>
      <c r="E48" s="7">
        <v>1001</v>
      </c>
      <c r="F48" s="3">
        <v>1.86</v>
      </c>
    </row>
    <row r="49" spans="2:6" x14ac:dyDescent="0.25">
      <c r="B49" s="2" t="s">
        <v>22</v>
      </c>
      <c r="C49" s="7">
        <v>3992.4</v>
      </c>
      <c r="D49" s="3">
        <v>541.07299999999998</v>
      </c>
      <c r="E49" s="3">
        <v>699.73299999999995</v>
      </c>
      <c r="F49" s="3">
        <v>0.86</v>
      </c>
    </row>
    <row r="50" spans="2:6" x14ac:dyDescent="0.25">
      <c r="B50" s="2" t="s">
        <v>15</v>
      </c>
      <c r="C50" s="7">
        <v>2556.1</v>
      </c>
      <c r="D50" s="7">
        <v>1000</v>
      </c>
      <c r="E50" s="7">
        <v>1000</v>
      </c>
      <c r="F50" s="3">
        <v>0.55000000000000004</v>
      </c>
    </row>
    <row r="51" spans="2:6" x14ac:dyDescent="0.25">
      <c r="B51" s="4" t="s">
        <v>9</v>
      </c>
      <c r="C51" s="3">
        <v>0</v>
      </c>
      <c r="D51" s="3">
        <v>0</v>
      </c>
      <c r="E51" s="3">
        <v>0</v>
      </c>
      <c r="F51" s="3">
        <v>0</v>
      </c>
    </row>
    <row r="52" spans="2:6" x14ac:dyDescent="0.25">
      <c r="B52" s="4" t="s">
        <v>10</v>
      </c>
      <c r="C52" s="7">
        <v>465204.34</v>
      </c>
      <c r="D52" s="7">
        <v>47916.25</v>
      </c>
      <c r="E52" s="7">
        <v>61028.722000000002</v>
      </c>
      <c r="F52" s="3">
        <v>100</v>
      </c>
    </row>
    <row r="56" spans="2:6" ht="33" customHeight="1" x14ac:dyDescent="0.25">
      <c r="B56" t="s">
        <v>23</v>
      </c>
    </row>
    <row r="57" spans="2:6" ht="21" customHeight="1" x14ac:dyDescent="0.25">
      <c r="B57" t="s">
        <v>1</v>
      </c>
    </row>
    <row r="58" spans="2:6" ht="22.5" x14ac:dyDescent="0.25">
      <c r="B58" s="1" t="s">
        <v>2</v>
      </c>
      <c r="C58" s="1" t="s">
        <v>3</v>
      </c>
      <c r="D58" s="1" t="s">
        <v>4</v>
      </c>
      <c r="E58" s="1" t="s">
        <v>5</v>
      </c>
      <c r="F58" s="1" t="s">
        <v>6</v>
      </c>
    </row>
    <row r="59" spans="2:6" x14ac:dyDescent="0.25">
      <c r="B59" s="2" t="s">
        <v>17</v>
      </c>
      <c r="C59" s="7">
        <v>6944787.5199999996</v>
      </c>
      <c r="D59" s="7">
        <v>607272.81999999995</v>
      </c>
      <c r="E59" s="7">
        <v>725942</v>
      </c>
      <c r="F59" s="3">
        <v>39.94</v>
      </c>
    </row>
    <row r="60" spans="2:6" x14ac:dyDescent="0.25">
      <c r="B60" s="2" t="s">
        <v>8</v>
      </c>
      <c r="C60" s="7">
        <v>3717987.68</v>
      </c>
      <c r="D60" s="7">
        <v>337439.7</v>
      </c>
      <c r="E60" s="7">
        <v>430315.82</v>
      </c>
      <c r="F60" s="3">
        <v>21.38</v>
      </c>
    </row>
    <row r="61" spans="2:6" x14ac:dyDescent="0.25">
      <c r="B61" s="2" t="s">
        <v>24</v>
      </c>
      <c r="C61" s="7">
        <v>3701633.74</v>
      </c>
      <c r="D61" s="7">
        <v>298828.05</v>
      </c>
      <c r="E61" s="7">
        <v>374780.85600000003</v>
      </c>
      <c r="F61" s="3">
        <v>21.29</v>
      </c>
    </row>
    <row r="62" spans="2:6" x14ac:dyDescent="0.25">
      <c r="B62" s="2" t="s">
        <v>7</v>
      </c>
      <c r="C62" s="7">
        <v>1810912.74</v>
      </c>
      <c r="D62" s="7">
        <v>171061.2</v>
      </c>
      <c r="E62" s="7">
        <v>226689.27299999999</v>
      </c>
      <c r="F62" s="3">
        <v>10.42</v>
      </c>
    </row>
    <row r="63" spans="2:6" x14ac:dyDescent="0.25">
      <c r="B63" s="2" t="s">
        <v>13</v>
      </c>
      <c r="C63" s="7">
        <v>552409.02</v>
      </c>
      <c r="D63" s="7">
        <v>43819.5</v>
      </c>
      <c r="E63" s="7">
        <v>57031.23</v>
      </c>
      <c r="F63" s="3">
        <v>3.18</v>
      </c>
    </row>
    <row r="64" spans="2:6" x14ac:dyDescent="0.25">
      <c r="B64" s="2" t="s">
        <v>25</v>
      </c>
      <c r="C64" s="7">
        <v>428255</v>
      </c>
      <c r="D64" s="7">
        <v>32377.5</v>
      </c>
      <c r="E64" s="7">
        <v>42331.317000000003</v>
      </c>
      <c r="F64" s="3">
        <v>2.46</v>
      </c>
    </row>
    <row r="65" spans="2:13" x14ac:dyDescent="0.25">
      <c r="B65" s="2" t="s">
        <v>21</v>
      </c>
      <c r="C65" s="7">
        <v>99765.03</v>
      </c>
      <c r="D65" s="7">
        <v>10150.4</v>
      </c>
      <c r="E65" s="7">
        <v>12837.474</v>
      </c>
      <c r="F65" s="3">
        <v>0.56999999999999995</v>
      </c>
    </row>
    <row r="66" spans="2:13" x14ac:dyDescent="0.25">
      <c r="B66" s="2" t="s">
        <v>26</v>
      </c>
      <c r="C66" s="7">
        <v>33749.050000000003</v>
      </c>
      <c r="D66" s="7">
        <v>3085</v>
      </c>
      <c r="E66" s="7">
        <v>3363</v>
      </c>
      <c r="F66" s="3">
        <v>0.19</v>
      </c>
    </row>
    <row r="67" spans="2:13" x14ac:dyDescent="0.25">
      <c r="B67" s="2" t="s">
        <v>27</v>
      </c>
      <c r="C67" s="7">
        <v>21120</v>
      </c>
      <c r="D67" s="7">
        <v>1440</v>
      </c>
      <c r="E67" s="7">
        <v>1858</v>
      </c>
      <c r="F67" s="3">
        <v>0.12</v>
      </c>
    </row>
    <row r="68" spans="2:13" x14ac:dyDescent="0.25">
      <c r="B68" s="2" t="s">
        <v>28</v>
      </c>
      <c r="C68" s="7">
        <v>18880.47</v>
      </c>
      <c r="D68" s="7">
        <v>1701</v>
      </c>
      <c r="E68" s="7">
        <v>2203</v>
      </c>
      <c r="F68" s="3">
        <v>0.11</v>
      </c>
    </row>
    <row r="69" spans="2:13" x14ac:dyDescent="0.25">
      <c r="B69" s="2" t="s">
        <v>22</v>
      </c>
      <c r="C69" s="7">
        <v>18000</v>
      </c>
      <c r="D69" s="7">
        <v>1800</v>
      </c>
      <c r="E69" s="7">
        <v>2315</v>
      </c>
      <c r="F69" s="3">
        <v>0.1</v>
      </c>
    </row>
    <row r="70" spans="2:13" x14ac:dyDescent="0.25">
      <c r="B70" s="2" t="s">
        <v>29</v>
      </c>
      <c r="C70" s="7">
        <v>17670</v>
      </c>
      <c r="D70" s="7">
        <v>1650</v>
      </c>
      <c r="E70" s="7">
        <v>2191.4290000000001</v>
      </c>
      <c r="F70" s="3">
        <v>0.1</v>
      </c>
    </row>
    <row r="71" spans="2:13" x14ac:dyDescent="0.25">
      <c r="B71" s="2" t="s">
        <v>30</v>
      </c>
      <c r="C71" s="7">
        <v>8089.62</v>
      </c>
      <c r="D71" s="3">
        <v>720</v>
      </c>
      <c r="E71" s="7">
        <v>1002</v>
      </c>
      <c r="F71" s="3">
        <v>0.05</v>
      </c>
    </row>
    <row r="72" spans="2:13" x14ac:dyDescent="0.25">
      <c r="B72" s="2" t="s">
        <v>31</v>
      </c>
      <c r="C72" s="7">
        <v>7740.71</v>
      </c>
      <c r="D72" s="7">
        <v>1080</v>
      </c>
      <c r="E72" s="7">
        <v>1433</v>
      </c>
      <c r="F72" s="3">
        <v>0.04</v>
      </c>
    </row>
    <row r="73" spans="2:13" x14ac:dyDescent="0.25">
      <c r="B73" s="2" t="s">
        <v>18</v>
      </c>
      <c r="C73" s="7">
        <v>5083.46</v>
      </c>
      <c r="D73" s="3">
        <v>666</v>
      </c>
      <c r="E73" s="3">
        <v>829.60799999999995</v>
      </c>
      <c r="F73" s="3">
        <v>0.03</v>
      </c>
    </row>
    <row r="74" spans="2:13" x14ac:dyDescent="0.25">
      <c r="B74" s="4" t="s">
        <v>9</v>
      </c>
      <c r="C74" s="3">
        <v>0</v>
      </c>
      <c r="D74" s="3">
        <v>0</v>
      </c>
      <c r="E74" s="3">
        <v>0</v>
      </c>
      <c r="F74" s="3">
        <v>0</v>
      </c>
    </row>
    <row r="75" spans="2:13" x14ac:dyDescent="0.25">
      <c r="B75" s="4" t="s">
        <v>10</v>
      </c>
      <c r="C75" s="7">
        <v>17386084.039999999</v>
      </c>
      <c r="D75" s="7">
        <v>1513091.17</v>
      </c>
      <c r="E75" s="7">
        <v>1885123.007</v>
      </c>
      <c r="F75" s="3">
        <v>100</v>
      </c>
    </row>
    <row r="78" spans="2:13" ht="33" customHeight="1" x14ac:dyDescent="0.25">
      <c r="B78" t="s">
        <v>32</v>
      </c>
      <c r="M78" s="10"/>
    </row>
    <row r="79" spans="2:13" ht="22.5" customHeight="1" x14ac:dyDescent="0.25">
      <c r="B79" t="s">
        <v>1</v>
      </c>
      <c r="M79" s="10"/>
    </row>
    <row r="80" spans="2:13" ht="22.5" x14ac:dyDescent="0.25">
      <c r="B80" s="1" t="s">
        <v>2</v>
      </c>
      <c r="C80" s="1" t="s">
        <v>3</v>
      </c>
      <c r="D80" s="1" t="s">
        <v>4</v>
      </c>
      <c r="E80" s="1" t="s">
        <v>5</v>
      </c>
      <c r="F80" s="1" t="s">
        <v>6</v>
      </c>
      <c r="M80" s="10"/>
    </row>
    <row r="81" spans="2:13" x14ac:dyDescent="0.25">
      <c r="B81" s="2" t="s">
        <v>17</v>
      </c>
      <c r="C81" s="7">
        <v>12924650.98</v>
      </c>
      <c r="D81" s="7">
        <v>1324772.906</v>
      </c>
      <c r="E81" s="7">
        <v>1637223.86</v>
      </c>
      <c r="F81" s="3">
        <v>43.19</v>
      </c>
      <c r="H81" s="11"/>
      <c r="M81" s="10"/>
    </row>
    <row r="82" spans="2:13" x14ac:dyDescent="0.25">
      <c r="B82" s="2" t="s">
        <v>8</v>
      </c>
      <c r="C82" s="7">
        <v>7142581.79</v>
      </c>
      <c r="D82" s="7">
        <v>694371.33799999999</v>
      </c>
      <c r="E82" s="7">
        <v>921492.68599999999</v>
      </c>
      <c r="F82" s="3">
        <v>23.87</v>
      </c>
      <c r="M82" s="10"/>
    </row>
    <row r="83" spans="2:13" x14ac:dyDescent="0.25">
      <c r="B83" s="2" t="s">
        <v>24</v>
      </c>
      <c r="C83" s="7">
        <v>5865411.7000000002</v>
      </c>
      <c r="D83" s="7">
        <v>482244.09</v>
      </c>
      <c r="E83" s="7">
        <v>644874.50699999998</v>
      </c>
      <c r="F83" s="3">
        <v>19.600000000000001</v>
      </c>
      <c r="M83" s="10"/>
    </row>
    <row r="84" spans="2:13" x14ac:dyDescent="0.25">
      <c r="B84" s="2" t="s">
        <v>7</v>
      </c>
      <c r="C84" s="7">
        <v>2992468.96</v>
      </c>
      <c r="D84" s="7">
        <v>296769.90000000002</v>
      </c>
      <c r="E84" s="7">
        <v>384814</v>
      </c>
      <c r="F84" s="3">
        <v>10</v>
      </c>
      <c r="M84" s="10"/>
    </row>
    <row r="85" spans="2:13" x14ac:dyDescent="0.25">
      <c r="B85" s="2" t="s">
        <v>25</v>
      </c>
      <c r="C85" s="7">
        <v>379567.2</v>
      </c>
      <c r="D85" s="7">
        <v>40642.207000000002</v>
      </c>
      <c r="E85" s="7">
        <v>53493.642</v>
      </c>
      <c r="F85" s="3">
        <v>1.27</v>
      </c>
      <c r="M85" s="10"/>
    </row>
    <row r="86" spans="2:13" x14ac:dyDescent="0.25">
      <c r="B86" s="2" t="s">
        <v>21</v>
      </c>
      <c r="C86" s="7">
        <v>170786.04</v>
      </c>
      <c r="D86" s="7">
        <v>17224</v>
      </c>
      <c r="E86" s="7">
        <v>23386.879000000001</v>
      </c>
      <c r="F86" s="3">
        <v>0.56999999999999995</v>
      </c>
      <c r="M86" s="10"/>
    </row>
    <row r="87" spans="2:13" x14ac:dyDescent="0.25">
      <c r="B87" s="2" t="s">
        <v>13</v>
      </c>
      <c r="C87" s="7">
        <v>119914</v>
      </c>
      <c r="D87" s="7">
        <v>11036.5</v>
      </c>
      <c r="E87" s="7">
        <v>14437</v>
      </c>
      <c r="F87" s="3">
        <v>0.4</v>
      </c>
      <c r="M87" s="10"/>
    </row>
    <row r="88" spans="2:13" x14ac:dyDescent="0.25">
      <c r="B88" s="2" t="s">
        <v>26</v>
      </c>
      <c r="C88" s="7">
        <v>113629.65</v>
      </c>
      <c r="D88" s="7">
        <v>10716</v>
      </c>
      <c r="E88" s="7">
        <v>14265</v>
      </c>
      <c r="F88" s="3">
        <v>0.38</v>
      </c>
    </row>
    <row r="89" spans="2:13" x14ac:dyDescent="0.25">
      <c r="B89" s="2" t="s">
        <v>22</v>
      </c>
      <c r="C89" s="7">
        <v>87886.61</v>
      </c>
      <c r="D89" s="7">
        <v>10032.709000000001</v>
      </c>
      <c r="E89" s="7">
        <v>13456.058999999999</v>
      </c>
      <c r="F89" s="3">
        <v>0.28999999999999998</v>
      </c>
    </row>
    <row r="90" spans="2:13" x14ac:dyDescent="0.25">
      <c r="B90" s="2" t="s">
        <v>27</v>
      </c>
      <c r="C90" s="7">
        <v>43541.18</v>
      </c>
      <c r="D90" s="7">
        <v>3673.5</v>
      </c>
      <c r="E90" s="7">
        <v>5006</v>
      </c>
      <c r="F90" s="3">
        <v>0.15</v>
      </c>
      <c r="M90" s="10"/>
    </row>
    <row r="91" spans="2:13" x14ac:dyDescent="0.25">
      <c r="B91" s="2" t="s">
        <v>18</v>
      </c>
      <c r="C91" s="7">
        <v>37568.5</v>
      </c>
      <c r="D91" s="7">
        <v>3805.183</v>
      </c>
      <c r="E91" s="7">
        <v>4598.7610000000004</v>
      </c>
      <c r="F91" s="3">
        <v>0.13</v>
      </c>
      <c r="M91" s="10"/>
    </row>
    <row r="92" spans="2:13" x14ac:dyDescent="0.25">
      <c r="B92" s="2" t="s">
        <v>33</v>
      </c>
      <c r="C92" s="7">
        <v>13194.9</v>
      </c>
      <c r="D92" s="3">
        <v>814.5</v>
      </c>
      <c r="E92" s="7">
        <v>1037.453</v>
      </c>
      <c r="F92" s="3">
        <v>0.04</v>
      </c>
      <c r="M92" s="10"/>
    </row>
    <row r="93" spans="2:13" x14ac:dyDescent="0.25">
      <c r="B93" s="2" t="s">
        <v>34</v>
      </c>
      <c r="C93" s="7">
        <v>12208.3</v>
      </c>
      <c r="D93" s="7">
        <v>1365</v>
      </c>
      <c r="E93" s="7">
        <v>1686</v>
      </c>
      <c r="F93" s="3">
        <v>0.04</v>
      </c>
      <c r="M93" s="10"/>
    </row>
    <row r="94" spans="2:13" x14ac:dyDescent="0.25">
      <c r="B94" s="2" t="s">
        <v>28</v>
      </c>
      <c r="C94" s="7">
        <v>10212</v>
      </c>
      <c r="D94" s="3">
        <v>600</v>
      </c>
      <c r="E94" s="3">
        <v>933</v>
      </c>
      <c r="F94" s="3">
        <v>0.03</v>
      </c>
      <c r="M94" s="10"/>
    </row>
    <row r="95" spans="2:13" x14ac:dyDescent="0.25">
      <c r="B95" s="2" t="s">
        <v>30</v>
      </c>
      <c r="C95" s="7">
        <v>9360</v>
      </c>
      <c r="D95" s="3">
        <v>720</v>
      </c>
      <c r="E95" s="3">
        <v>936</v>
      </c>
      <c r="F95" s="3">
        <v>0.03</v>
      </c>
      <c r="M95" s="10"/>
    </row>
    <row r="96" spans="2:13" x14ac:dyDescent="0.25">
      <c r="B96" s="2" t="s">
        <v>35</v>
      </c>
      <c r="C96" s="7">
        <v>3880.62</v>
      </c>
      <c r="D96" s="3">
        <v>408</v>
      </c>
      <c r="E96" s="3">
        <v>527</v>
      </c>
      <c r="F96" s="3">
        <v>0.01</v>
      </c>
      <c r="M96" s="10"/>
    </row>
    <row r="97" spans="2:13" x14ac:dyDescent="0.25">
      <c r="B97" s="2" t="s">
        <v>36</v>
      </c>
      <c r="C97" s="3">
        <v>2</v>
      </c>
      <c r="D97" s="3">
        <v>2</v>
      </c>
      <c r="E97" s="3">
        <v>19</v>
      </c>
      <c r="F97" s="3">
        <v>0</v>
      </c>
      <c r="M97" s="10"/>
    </row>
    <row r="98" spans="2:13" x14ac:dyDescent="0.25">
      <c r="B98" s="2" t="s">
        <v>37</v>
      </c>
      <c r="C98" s="3">
        <v>1</v>
      </c>
      <c r="D98" s="3">
        <v>1</v>
      </c>
      <c r="E98" s="3">
        <v>4.7270000000000003</v>
      </c>
      <c r="F98" s="3">
        <v>0</v>
      </c>
      <c r="M98" s="10"/>
    </row>
    <row r="99" spans="2:13" x14ac:dyDescent="0.25">
      <c r="B99" s="2" t="s">
        <v>38</v>
      </c>
      <c r="C99" s="3">
        <v>0</v>
      </c>
      <c r="D99" s="3">
        <v>0</v>
      </c>
      <c r="E99" s="3">
        <v>0</v>
      </c>
      <c r="F99" s="3">
        <v>0</v>
      </c>
      <c r="M99" s="10"/>
    </row>
    <row r="100" spans="2:13" x14ac:dyDescent="0.25">
      <c r="B100" s="2" t="s">
        <v>39</v>
      </c>
      <c r="C100" s="3">
        <v>0</v>
      </c>
      <c r="D100" s="3">
        <v>0</v>
      </c>
      <c r="E100" s="3">
        <v>0</v>
      </c>
      <c r="F100" s="3">
        <v>0</v>
      </c>
      <c r="M100" s="10"/>
    </row>
    <row r="101" spans="2:13" x14ac:dyDescent="0.25">
      <c r="B101" s="4" t="s">
        <v>9</v>
      </c>
      <c r="C101" s="3">
        <v>0</v>
      </c>
      <c r="D101" s="3">
        <v>0</v>
      </c>
      <c r="E101" s="3">
        <v>0</v>
      </c>
      <c r="F101" s="3">
        <v>0</v>
      </c>
      <c r="M101" s="10"/>
    </row>
    <row r="102" spans="2:13" x14ac:dyDescent="0.25">
      <c r="B102" s="4" t="s">
        <v>10</v>
      </c>
      <c r="C102" s="7">
        <v>29926865.43</v>
      </c>
      <c r="D102" s="7">
        <v>2899198.8330000001</v>
      </c>
      <c r="E102" s="7">
        <v>3722191.574</v>
      </c>
      <c r="F102" s="3">
        <v>100</v>
      </c>
      <c r="M102" s="10"/>
    </row>
    <row r="105" spans="2:13" ht="16.5" customHeight="1" x14ac:dyDescent="0.25">
      <c r="B105" s="34" t="s">
        <v>46</v>
      </c>
      <c r="C105" s="34"/>
      <c r="D105" s="34"/>
      <c r="E105" s="34"/>
      <c r="F105" s="34"/>
    </row>
    <row r="106" spans="2:13" ht="21" customHeight="1" x14ac:dyDescent="0.25">
      <c r="B106" s="35" t="s">
        <v>1</v>
      </c>
      <c r="C106" s="35"/>
      <c r="D106" s="35"/>
      <c r="E106" s="35"/>
      <c r="F106" s="35"/>
    </row>
    <row r="107" spans="2:13" ht="22.5" x14ac:dyDescent="0.25">
      <c r="B107" s="1" t="s">
        <v>2</v>
      </c>
      <c r="C107" s="1" t="s">
        <v>3</v>
      </c>
      <c r="D107" s="1" t="s">
        <v>4</v>
      </c>
      <c r="E107" s="1" t="s">
        <v>5</v>
      </c>
      <c r="F107" s="1" t="s">
        <v>6</v>
      </c>
    </row>
    <row r="108" spans="2:13" x14ac:dyDescent="0.25">
      <c r="B108" s="2" t="s">
        <v>17</v>
      </c>
      <c r="C108" s="3" t="s">
        <v>80</v>
      </c>
      <c r="D108" s="3" t="s">
        <v>81</v>
      </c>
      <c r="E108" s="3" t="s">
        <v>82</v>
      </c>
      <c r="F108" s="3" t="s">
        <v>83</v>
      </c>
    </row>
    <row r="109" spans="2:13" x14ac:dyDescent="0.25">
      <c r="B109" s="2" t="s">
        <v>8</v>
      </c>
      <c r="C109" s="3" t="s">
        <v>84</v>
      </c>
      <c r="D109" s="3" t="s">
        <v>85</v>
      </c>
      <c r="E109" s="3" t="s">
        <v>86</v>
      </c>
      <c r="F109" s="3" t="s">
        <v>87</v>
      </c>
    </row>
    <row r="110" spans="2:13" x14ac:dyDescent="0.25">
      <c r="B110" s="2" t="s">
        <v>7</v>
      </c>
      <c r="C110" s="3" t="s">
        <v>88</v>
      </c>
      <c r="D110" s="3" t="s">
        <v>89</v>
      </c>
      <c r="E110" s="3" t="s">
        <v>90</v>
      </c>
      <c r="F110" s="3" t="s">
        <v>91</v>
      </c>
    </row>
    <row r="111" spans="2:13" x14ac:dyDescent="0.25">
      <c r="B111" s="2" t="s">
        <v>24</v>
      </c>
      <c r="C111" s="3" t="s">
        <v>92</v>
      </c>
      <c r="D111" s="3" t="s">
        <v>93</v>
      </c>
      <c r="E111" s="3" t="s">
        <v>94</v>
      </c>
      <c r="F111" s="3" t="s">
        <v>95</v>
      </c>
    </row>
    <row r="112" spans="2:13" x14ac:dyDescent="0.25">
      <c r="B112" s="2" t="s">
        <v>25</v>
      </c>
      <c r="C112" s="3" t="s">
        <v>96</v>
      </c>
      <c r="D112" s="3" t="s">
        <v>97</v>
      </c>
      <c r="E112" s="3" t="s">
        <v>98</v>
      </c>
      <c r="F112" s="3" t="s">
        <v>99</v>
      </c>
    </row>
    <row r="113" spans="2:6" x14ac:dyDescent="0.25">
      <c r="B113" s="2" t="s">
        <v>26</v>
      </c>
      <c r="C113" s="3" t="s">
        <v>100</v>
      </c>
      <c r="D113" s="3" t="s">
        <v>101</v>
      </c>
      <c r="E113" s="3" t="s">
        <v>102</v>
      </c>
      <c r="F113" s="3" t="s">
        <v>103</v>
      </c>
    </row>
    <row r="114" spans="2:6" x14ac:dyDescent="0.25">
      <c r="B114" s="2" t="s">
        <v>14</v>
      </c>
      <c r="C114" s="3" t="s">
        <v>104</v>
      </c>
      <c r="D114" s="3" t="s">
        <v>105</v>
      </c>
      <c r="E114" s="3" t="s">
        <v>106</v>
      </c>
      <c r="F114" s="3" t="s">
        <v>107</v>
      </c>
    </row>
    <row r="115" spans="2:6" x14ac:dyDescent="0.25">
      <c r="B115" s="2" t="s">
        <v>18</v>
      </c>
      <c r="C115" s="3" t="s">
        <v>108</v>
      </c>
      <c r="D115" s="3" t="s">
        <v>109</v>
      </c>
      <c r="E115" s="3" t="s">
        <v>110</v>
      </c>
      <c r="F115" s="3" t="s">
        <v>111</v>
      </c>
    </row>
    <row r="116" spans="2:6" x14ac:dyDescent="0.25">
      <c r="B116" s="2" t="s">
        <v>21</v>
      </c>
      <c r="C116" s="3" t="s">
        <v>112</v>
      </c>
      <c r="D116" s="3" t="s">
        <v>113</v>
      </c>
      <c r="E116" s="3" t="s">
        <v>114</v>
      </c>
      <c r="F116" s="3" t="s">
        <v>115</v>
      </c>
    </row>
    <row r="117" spans="2:6" x14ac:dyDescent="0.25">
      <c r="B117" s="2" t="s">
        <v>19</v>
      </c>
      <c r="C117" s="3" t="s">
        <v>116</v>
      </c>
      <c r="D117" s="3" t="s">
        <v>117</v>
      </c>
      <c r="E117" s="3" t="s">
        <v>118</v>
      </c>
      <c r="F117" s="3" t="s">
        <v>119</v>
      </c>
    </row>
    <row r="118" spans="2:6" x14ac:dyDescent="0.25">
      <c r="B118" s="2" t="s">
        <v>13</v>
      </c>
      <c r="C118" s="3" t="s">
        <v>120</v>
      </c>
      <c r="D118" s="3" t="s">
        <v>121</v>
      </c>
      <c r="E118" s="3" t="s">
        <v>122</v>
      </c>
      <c r="F118" s="3" t="s">
        <v>119</v>
      </c>
    </row>
    <row r="119" spans="2:6" x14ac:dyDescent="0.25">
      <c r="B119" s="2" t="s">
        <v>22</v>
      </c>
      <c r="C119" s="3" t="s">
        <v>123</v>
      </c>
      <c r="D119" s="3" t="s">
        <v>124</v>
      </c>
      <c r="E119" s="3" t="s">
        <v>125</v>
      </c>
      <c r="F119" s="3" t="s">
        <v>126</v>
      </c>
    </row>
    <row r="120" spans="2:6" x14ac:dyDescent="0.25">
      <c r="B120" s="2" t="s">
        <v>28</v>
      </c>
      <c r="C120" s="3" t="s">
        <v>127</v>
      </c>
      <c r="D120" s="3" t="s">
        <v>128</v>
      </c>
      <c r="E120" s="3" t="s">
        <v>129</v>
      </c>
      <c r="F120" s="3" t="s">
        <v>130</v>
      </c>
    </row>
    <row r="121" spans="2:6" x14ac:dyDescent="0.25">
      <c r="B121" s="2" t="s">
        <v>29</v>
      </c>
      <c r="C121" s="3" t="s">
        <v>131</v>
      </c>
      <c r="D121" s="3" t="s">
        <v>132</v>
      </c>
      <c r="E121" s="3" t="s">
        <v>133</v>
      </c>
      <c r="F121" s="3" t="s">
        <v>134</v>
      </c>
    </row>
    <row r="122" spans="2:6" x14ac:dyDescent="0.25">
      <c r="B122" s="2" t="s">
        <v>27</v>
      </c>
      <c r="C122" s="3" t="s">
        <v>135</v>
      </c>
      <c r="D122" s="3" t="s">
        <v>136</v>
      </c>
      <c r="E122" s="3" t="s">
        <v>137</v>
      </c>
      <c r="F122" s="3" t="s">
        <v>134</v>
      </c>
    </row>
    <row r="123" spans="2:6" x14ac:dyDescent="0.25">
      <c r="B123" s="2" t="s">
        <v>138</v>
      </c>
      <c r="C123" s="3" t="s">
        <v>139</v>
      </c>
      <c r="D123" s="3" t="s">
        <v>140</v>
      </c>
      <c r="E123" s="3" t="s">
        <v>141</v>
      </c>
      <c r="F123" s="3" t="s">
        <v>142</v>
      </c>
    </row>
    <row r="124" spans="2:6" x14ac:dyDescent="0.25">
      <c r="B124" s="2" t="s">
        <v>34</v>
      </c>
      <c r="C124" s="3" t="s">
        <v>143</v>
      </c>
      <c r="D124" s="3" t="s">
        <v>144</v>
      </c>
      <c r="E124" s="3" t="s">
        <v>145</v>
      </c>
      <c r="F124" s="3" t="s">
        <v>146</v>
      </c>
    </row>
    <row r="125" spans="2:6" x14ac:dyDescent="0.25">
      <c r="B125" s="2" t="s">
        <v>30</v>
      </c>
      <c r="C125" s="3" t="s">
        <v>147</v>
      </c>
      <c r="D125" s="3" t="s">
        <v>148</v>
      </c>
      <c r="E125" s="3" t="s">
        <v>149</v>
      </c>
      <c r="F125" s="3" t="s">
        <v>146</v>
      </c>
    </row>
    <row r="126" spans="2:6" x14ac:dyDescent="0.25">
      <c r="B126" s="2" t="s">
        <v>35</v>
      </c>
      <c r="C126" s="3" t="s">
        <v>150</v>
      </c>
      <c r="D126" s="3" t="s">
        <v>151</v>
      </c>
      <c r="E126" s="3" t="s">
        <v>152</v>
      </c>
      <c r="F126" s="3" t="s">
        <v>153</v>
      </c>
    </row>
    <row r="127" spans="2:6" x14ac:dyDescent="0.25">
      <c r="B127" s="2" t="s">
        <v>154</v>
      </c>
      <c r="C127" s="3" t="s">
        <v>155</v>
      </c>
      <c r="D127" s="32">
        <v>405000</v>
      </c>
      <c r="E127" s="32">
        <v>527000</v>
      </c>
      <c r="F127" s="3" t="s">
        <v>156</v>
      </c>
    </row>
    <row r="128" spans="2:6" x14ac:dyDescent="0.25">
      <c r="B128" s="4" t="s">
        <v>9</v>
      </c>
      <c r="C128" s="3" t="s">
        <v>156</v>
      </c>
      <c r="D128" s="3" t="s">
        <v>157</v>
      </c>
      <c r="E128" s="3" t="s">
        <v>157</v>
      </c>
      <c r="F128" s="3" t="s">
        <v>156</v>
      </c>
    </row>
    <row r="129" spans="2:6" x14ac:dyDescent="0.25">
      <c r="B129" s="4" t="s">
        <v>10</v>
      </c>
      <c r="C129" s="3" t="s">
        <v>158</v>
      </c>
      <c r="D129" s="3" t="s">
        <v>159</v>
      </c>
      <c r="E129" s="3" t="s">
        <v>160</v>
      </c>
      <c r="F129" s="3" t="s">
        <v>161</v>
      </c>
    </row>
    <row r="132" spans="2:6" ht="16.5" customHeight="1" x14ac:dyDescent="0.25">
      <c r="B132" s="34" t="s">
        <v>162</v>
      </c>
      <c r="C132" s="34"/>
      <c r="D132" s="34"/>
      <c r="E132" s="34"/>
      <c r="F132" s="34"/>
    </row>
    <row r="133" spans="2:6" x14ac:dyDescent="0.25">
      <c r="B133" s="35" t="s">
        <v>1</v>
      </c>
      <c r="C133" s="35"/>
      <c r="D133" s="35"/>
      <c r="E133" s="35"/>
      <c r="F133" s="35"/>
    </row>
    <row r="134" spans="2:6" ht="22.5" x14ac:dyDescent="0.25">
      <c r="B134" s="1" t="s">
        <v>2</v>
      </c>
      <c r="C134" s="1" t="s">
        <v>3</v>
      </c>
      <c r="D134" s="1" t="s">
        <v>4</v>
      </c>
      <c r="E134" s="1" t="s">
        <v>5</v>
      </c>
      <c r="F134" s="1" t="s">
        <v>6</v>
      </c>
    </row>
    <row r="135" spans="2:6" x14ac:dyDescent="0.25">
      <c r="B135" s="2" t="s">
        <v>17</v>
      </c>
      <c r="C135" s="3" t="s">
        <v>350</v>
      </c>
      <c r="D135" s="3" t="s">
        <v>351</v>
      </c>
      <c r="E135" s="3" t="s">
        <v>352</v>
      </c>
      <c r="F135" s="3" t="s">
        <v>353</v>
      </c>
    </row>
    <row r="136" spans="2:6" x14ac:dyDescent="0.25">
      <c r="B136" s="2" t="s">
        <v>8</v>
      </c>
      <c r="C136" s="3" t="s">
        <v>354</v>
      </c>
      <c r="D136" s="3" t="s">
        <v>355</v>
      </c>
      <c r="E136" s="3" t="s">
        <v>356</v>
      </c>
      <c r="F136" s="3" t="s">
        <v>357</v>
      </c>
    </row>
    <row r="137" spans="2:6" x14ac:dyDescent="0.25">
      <c r="B137" s="2" t="s">
        <v>7</v>
      </c>
      <c r="C137" s="3" t="s">
        <v>358</v>
      </c>
      <c r="D137" s="3" t="s">
        <v>359</v>
      </c>
      <c r="E137" s="3" t="s">
        <v>360</v>
      </c>
      <c r="F137" s="3" t="s">
        <v>361</v>
      </c>
    </row>
    <row r="138" spans="2:6" x14ac:dyDescent="0.25">
      <c r="B138" s="2" t="s">
        <v>14</v>
      </c>
      <c r="C138" s="3" t="s">
        <v>362</v>
      </c>
      <c r="D138" s="3" t="s">
        <v>363</v>
      </c>
      <c r="E138" s="3" t="s">
        <v>364</v>
      </c>
      <c r="F138" s="3" t="s">
        <v>365</v>
      </c>
    </row>
    <row r="139" spans="2:6" x14ac:dyDescent="0.25">
      <c r="B139" s="2" t="s">
        <v>24</v>
      </c>
      <c r="C139" s="3" t="s">
        <v>366</v>
      </c>
      <c r="D139" s="3" t="s">
        <v>163</v>
      </c>
      <c r="E139" s="3" t="s">
        <v>164</v>
      </c>
      <c r="F139" s="3" t="s">
        <v>367</v>
      </c>
    </row>
    <row r="140" spans="2:6" x14ac:dyDescent="0.25">
      <c r="B140" s="2" t="s">
        <v>25</v>
      </c>
      <c r="C140" s="3" t="s">
        <v>368</v>
      </c>
      <c r="D140" s="3" t="s">
        <v>165</v>
      </c>
      <c r="E140" s="3" t="s">
        <v>166</v>
      </c>
      <c r="F140" s="3" t="s">
        <v>369</v>
      </c>
    </row>
    <row r="141" spans="2:6" x14ac:dyDescent="0.25">
      <c r="B141" s="2" t="s">
        <v>51</v>
      </c>
      <c r="C141" s="3" t="s">
        <v>167</v>
      </c>
      <c r="D141" s="3" t="s">
        <v>168</v>
      </c>
      <c r="E141" s="3" t="s">
        <v>169</v>
      </c>
      <c r="F141" s="3" t="s">
        <v>170</v>
      </c>
    </row>
    <row r="142" spans="2:6" x14ac:dyDescent="0.25">
      <c r="B142" s="2" t="s">
        <v>26</v>
      </c>
      <c r="C142" s="3" t="s">
        <v>370</v>
      </c>
      <c r="D142" s="3" t="s">
        <v>171</v>
      </c>
      <c r="E142" s="3" t="s">
        <v>172</v>
      </c>
      <c r="F142" s="3" t="s">
        <v>173</v>
      </c>
    </row>
    <row r="143" spans="2:6" x14ac:dyDescent="0.25">
      <c r="B143" s="2" t="s">
        <v>22</v>
      </c>
      <c r="C143" s="3" t="s">
        <v>371</v>
      </c>
      <c r="D143" s="3" t="s">
        <v>372</v>
      </c>
      <c r="E143" s="3" t="s">
        <v>373</v>
      </c>
      <c r="F143" s="3" t="s">
        <v>374</v>
      </c>
    </row>
    <row r="144" spans="2:6" x14ac:dyDescent="0.25">
      <c r="B144" s="2" t="s">
        <v>34</v>
      </c>
      <c r="C144" s="3" t="s">
        <v>174</v>
      </c>
      <c r="D144" s="3" t="s">
        <v>175</v>
      </c>
      <c r="E144" s="3" t="s">
        <v>176</v>
      </c>
      <c r="F144" s="3" t="s">
        <v>177</v>
      </c>
    </row>
    <row r="145" spans="2:6" x14ac:dyDescent="0.25">
      <c r="B145" s="2" t="s">
        <v>29</v>
      </c>
      <c r="C145" s="3" t="s">
        <v>178</v>
      </c>
      <c r="D145" s="3" t="s">
        <v>179</v>
      </c>
      <c r="E145" s="3" t="s">
        <v>180</v>
      </c>
      <c r="F145" s="3" t="s">
        <v>181</v>
      </c>
    </row>
    <row r="146" spans="2:6" x14ac:dyDescent="0.25">
      <c r="B146" s="2" t="s">
        <v>28</v>
      </c>
      <c r="C146" s="3" t="s">
        <v>182</v>
      </c>
      <c r="D146" s="3" t="s">
        <v>183</v>
      </c>
      <c r="E146" s="3" t="s">
        <v>184</v>
      </c>
      <c r="F146" s="3" t="s">
        <v>375</v>
      </c>
    </row>
    <row r="147" spans="2:6" x14ac:dyDescent="0.25">
      <c r="B147" s="2" t="s">
        <v>18</v>
      </c>
      <c r="C147" s="3" t="s">
        <v>186</v>
      </c>
      <c r="D147" s="3" t="s">
        <v>187</v>
      </c>
      <c r="E147" s="3" t="s">
        <v>188</v>
      </c>
      <c r="F147" s="3" t="s">
        <v>185</v>
      </c>
    </row>
    <row r="148" spans="2:6" x14ac:dyDescent="0.25">
      <c r="B148" s="2" t="s">
        <v>21</v>
      </c>
      <c r="C148" s="3" t="s">
        <v>189</v>
      </c>
      <c r="D148" s="3" t="s">
        <v>190</v>
      </c>
      <c r="E148" s="3" t="s">
        <v>191</v>
      </c>
      <c r="F148" s="3" t="s">
        <v>185</v>
      </c>
    </row>
    <row r="149" spans="2:6" x14ac:dyDescent="0.25">
      <c r="B149" s="2" t="s">
        <v>27</v>
      </c>
      <c r="C149" s="3" t="s">
        <v>192</v>
      </c>
      <c r="D149" s="3" t="s">
        <v>193</v>
      </c>
      <c r="E149" s="3" t="s">
        <v>194</v>
      </c>
      <c r="F149" s="3" t="s">
        <v>195</v>
      </c>
    </row>
    <row r="150" spans="2:6" x14ac:dyDescent="0.25">
      <c r="B150" s="2" t="s">
        <v>19</v>
      </c>
      <c r="C150" s="3" t="s">
        <v>196</v>
      </c>
      <c r="D150" s="3" t="s">
        <v>197</v>
      </c>
      <c r="E150" s="3" t="s">
        <v>198</v>
      </c>
      <c r="F150" s="3" t="s">
        <v>195</v>
      </c>
    </row>
    <row r="151" spans="2:6" x14ac:dyDescent="0.25">
      <c r="B151" s="2" t="s">
        <v>13</v>
      </c>
      <c r="C151" s="3" t="s">
        <v>199</v>
      </c>
      <c r="D151" s="3" t="s">
        <v>200</v>
      </c>
      <c r="E151" s="3" t="s">
        <v>201</v>
      </c>
      <c r="F151" s="3" t="s">
        <v>134</v>
      </c>
    </row>
    <row r="152" spans="2:6" x14ac:dyDescent="0.25">
      <c r="B152" s="2" t="s">
        <v>35</v>
      </c>
      <c r="C152" s="3" t="s">
        <v>376</v>
      </c>
      <c r="D152" s="3" t="s">
        <v>377</v>
      </c>
      <c r="E152" s="3" t="s">
        <v>378</v>
      </c>
      <c r="F152" s="3" t="s">
        <v>202</v>
      </c>
    </row>
    <row r="153" spans="2:6" x14ac:dyDescent="0.25">
      <c r="B153" s="2" t="s">
        <v>203</v>
      </c>
      <c r="C153" s="3" t="s">
        <v>379</v>
      </c>
      <c r="D153" s="3" t="s">
        <v>204</v>
      </c>
      <c r="E153" s="3" t="s">
        <v>205</v>
      </c>
      <c r="F153" s="3" t="s">
        <v>142</v>
      </c>
    </row>
    <row r="154" spans="2:6" x14ac:dyDescent="0.25">
      <c r="B154" s="2" t="s">
        <v>37</v>
      </c>
      <c r="C154" s="3" t="s">
        <v>206</v>
      </c>
      <c r="D154" s="3" t="s">
        <v>207</v>
      </c>
      <c r="E154" s="3" t="s">
        <v>208</v>
      </c>
      <c r="F154" s="3" t="s">
        <v>153</v>
      </c>
    </row>
    <row r="155" spans="2:6" x14ac:dyDescent="0.25">
      <c r="B155" s="2" t="s">
        <v>209</v>
      </c>
      <c r="C155" s="3" t="s">
        <v>210</v>
      </c>
      <c r="D155" s="3" t="s">
        <v>144</v>
      </c>
      <c r="E155" s="3" t="s">
        <v>211</v>
      </c>
      <c r="F155" s="3" t="s">
        <v>153</v>
      </c>
    </row>
    <row r="156" spans="2:6" x14ac:dyDescent="0.25">
      <c r="B156" s="2" t="s">
        <v>30</v>
      </c>
      <c r="C156" s="3" t="s">
        <v>212</v>
      </c>
      <c r="D156" s="3" t="s">
        <v>148</v>
      </c>
      <c r="E156" s="3" t="s">
        <v>213</v>
      </c>
      <c r="F156" s="3" t="s">
        <v>153</v>
      </c>
    </row>
    <row r="157" spans="2:6" x14ac:dyDescent="0.25">
      <c r="B157" s="2" t="s">
        <v>214</v>
      </c>
      <c r="C157" s="3" t="s">
        <v>215</v>
      </c>
      <c r="D157" s="3" t="s">
        <v>216</v>
      </c>
      <c r="E157" s="3" t="s">
        <v>217</v>
      </c>
      <c r="F157" s="3" t="s">
        <v>153</v>
      </c>
    </row>
    <row r="158" spans="2:6" x14ac:dyDescent="0.25">
      <c r="B158" s="2" t="s">
        <v>218</v>
      </c>
      <c r="C158" s="3" t="s">
        <v>219</v>
      </c>
      <c r="D158" s="32">
        <v>816000</v>
      </c>
      <c r="E158" s="3" t="s">
        <v>220</v>
      </c>
      <c r="F158" s="3" t="s">
        <v>156</v>
      </c>
    </row>
    <row r="159" spans="2:6" x14ac:dyDescent="0.25">
      <c r="B159" s="2" t="s">
        <v>221</v>
      </c>
      <c r="C159" s="3" t="s">
        <v>222</v>
      </c>
      <c r="D159" s="3" t="s">
        <v>148</v>
      </c>
      <c r="E159" s="3" t="s">
        <v>223</v>
      </c>
      <c r="F159" s="3" t="s">
        <v>156</v>
      </c>
    </row>
    <row r="160" spans="2:6" x14ac:dyDescent="0.25">
      <c r="B160" s="2" t="s">
        <v>224</v>
      </c>
      <c r="C160" s="3" t="s">
        <v>225</v>
      </c>
      <c r="D160" s="32">
        <v>720000</v>
      </c>
      <c r="E160" s="32">
        <v>919000</v>
      </c>
      <c r="F160" s="3" t="s">
        <v>156</v>
      </c>
    </row>
    <row r="161" spans="2:6" x14ac:dyDescent="0.25">
      <c r="B161" s="2" t="s">
        <v>31</v>
      </c>
      <c r="C161" s="3" t="s">
        <v>226</v>
      </c>
      <c r="D161" s="3" t="s">
        <v>227</v>
      </c>
      <c r="E161" s="3" t="s">
        <v>228</v>
      </c>
      <c r="F161" s="3" t="s">
        <v>156</v>
      </c>
    </row>
    <row r="162" spans="2:6" x14ac:dyDescent="0.25">
      <c r="B162" s="2" t="s">
        <v>229</v>
      </c>
      <c r="C162" s="3" t="s">
        <v>156</v>
      </c>
      <c r="D162" s="3" t="s">
        <v>157</v>
      </c>
      <c r="E162" s="3" t="s">
        <v>157</v>
      </c>
      <c r="F162" s="3" t="s">
        <v>156</v>
      </c>
    </row>
    <row r="163" spans="2:6" x14ac:dyDescent="0.25">
      <c r="B163" s="4" t="s">
        <v>9</v>
      </c>
      <c r="C163" s="3" t="s">
        <v>156</v>
      </c>
      <c r="D163" s="3" t="s">
        <v>157</v>
      </c>
      <c r="E163" s="3" t="s">
        <v>157</v>
      </c>
      <c r="F163" s="3" t="s">
        <v>156</v>
      </c>
    </row>
    <row r="164" spans="2:6" x14ac:dyDescent="0.25">
      <c r="B164" s="4" t="s">
        <v>10</v>
      </c>
      <c r="C164" s="3" t="s">
        <v>380</v>
      </c>
      <c r="D164" s="3" t="s">
        <v>381</v>
      </c>
      <c r="E164" s="3" t="s">
        <v>382</v>
      </c>
      <c r="F164" s="3" t="s">
        <v>161</v>
      </c>
    </row>
    <row r="167" spans="2:6" ht="16.5" customHeight="1" x14ac:dyDescent="0.25">
      <c r="B167" s="34" t="s">
        <v>383</v>
      </c>
      <c r="C167" s="34"/>
      <c r="D167" s="34"/>
      <c r="E167" s="34"/>
      <c r="F167" s="34"/>
    </row>
    <row r="168" spans="2:6" x14ac:dyDescent="0.25">
      <c r="B168" s="35" t="s">
        <v>1</v>
      </c>
      <c r="C168" s="35"/>
      <c r="D168" s="35"/>
      <c r="E168" s="35"/>
      <c r="F168" s="35"/>
    </row>
    <row r="169" spans="2:6" ht="22.5" x14ac:dyDescent="0.25">
      <c r="B169" s="1" t="s">
        <v>2</v>
      </c>
      <c r="C169" s="1" t="s">
        <v>3</v>
      </c>
      <c r="D169" s="1" t="s">
        <v>4</v>
      </c>
      <c r="E169" s="1" t="s">
        <v>5</v>
      </c>
      <c r="F169" s="1" t="s">
        <v>6</v>
      </c>
    </row>
    <row r="170" spans="2:6" x14ac:dyDescent="0.25">
      <c r="B170" s="2" t="s">
        <v>17</v>
      </c>
      <c r="C170" s="3" t="s">
        <v>384</v>
      </c>
      <c r="D170" s="3" t="s">
        <v>385</v>
      </c>
      <c r="E170" s="3" t="s">
        <v>386</v>
      </c>
      <c r="F170" s="3" t="s">
        <v>387</v>
      </c>
    </row>
    <row r="171" spans="2:6" x14ac:dyDescent="0.25">
      <c r="B171" s="2" t="s">
        <v>8</v>
      </c>
      <c r="C171" s="3" t="s">
        <v>388</v>
      </c>
      <c r="D171" s="3" t="s">
        <v>389</v>
      </c>
      <c r="E171" s="3" t="s">
        <v>390</v>
      </c>
      <c r="F171" s="3" t="s">
        <v>391</v>
      </c>
    </row>
    <row r="172" spans="2:6" x14ac:dyDescent="0.25">
      <c r="B172" s="2" t="s">
        <v>7</v>
      </c>
      <c r="C172" s="3" t="s">
        <v>392</v>
      </c>
      <c r="D172" s="3" t="s">
        <v>393</v>
      </c>
      <c r="E172" s="3" t="s">
        <v>394</v>
      </c>
      <c r="F172" s="3" t="s">
        <v>395</v>
      </c>
    </row>
    <row r="173" spans="2:6" x14ac:dyDescent="0.25">
      <c r="B173" s="2" t="s">
        <v>31</v>
      </c>
      <c r="C173" s="3" t="s">
        <v>396</v>
      </c>
      <c r="D173" s="3" t="s">
        <v>397</v>
      </c>
      <c r="E173" s="3" t="s">
        <v>398</v>
      </c>
      <c r="F173" s="3" t="s">
        <v>399</v>
      </c>
    </row>
    <row r="174" spans="2:6" x14ac:dyDescent="0.25">
      <c r="B174" s="2" t="s">
        <v>24</v>
      </c>
      <c r="C174" s="3" t="s">
        <v>400</v>
      </c>
      <c r="D174" s="3" t="s">
        <v>401</v>
      </c>
      <c r="E174" s="3" t="s">
        <v>402</v>
      </c>
      <c r="F174" s="3" t="s">
        <v>403</v>
      </c>
    </row>
    <row r="175" spans="2:6" x14ac:dyDescent="0.25">
      <c r="B175" s="2" t="s">
        <v>14</v>
      </c>
      <c r="C175" s="3" t="s">
        <v>404</v>
      </c>
      <c r="D175" s="3" t="s">
        <v>405</v>
      </c>
      <c r="E175" s="3" t="s">
        <v>406</v>
      </c>
      <c r="F175" s="3" t="s">
        <v>407</v>
      </c>
    </row>
    <row r="176" spans="2:6" x14ac:dyDescent="0.25">
      <c r="B176" s="2" t="s">
        <v>25</v>
      </c>
      <c r="C176" s="3" t="s">
        <v>408</v>
      </c>
      <c r="D176" s="3" t="s">
        <v>409</v>
      </c>
      <c r="E176" s="3" t="s">
        <v>410</v>
      </c>
      <c r="F176" s="3" t="s">
        <v>411</v>
      </c>
    </row>
    <row r="177" spans="2:6" x14ac:dyDescent="0.25">
      <c r="B177" s="2" t="s">
        <v>26</v>
      </c>
      <c r="C177" s="3" t="s">
        <v>412</v>
      </c>
      <c r="D177" s="3" t="s">
        <v>413</v>
      </c>
      <c r="E177" s="3" t="s">
        <v>414</v>
      </c>
      <c r="F177" s="3" t="s">
        <v>415</v>
      </c>
    </row>
    <row r="178" spans="2:6" x14ac:dyDescent="0.25">
      <c r="B178" s="2" t="s">
        <v>34</v>
      </c>
      <c r="C178" s="3" t="s">
        <v>416</v>
      </c>
      <c r="D178" s="3" t="s">
        <v>417</v>
      </c>
      <c r="E178" s="3" t="s">
        <v>418</v>
      </c>
      <c r="F178" s="3" t="s">
        <v>419</v>
      </c>
    </row>
    <row r="179" spans="2:6" x14ac:dyDescent="0.25">
      <c r="B179" s="2" t="s">
        <v>13</v>
      </c>
      <c r="C179" s="3" t="s">
        <v>420</v>
      </c>
      <c r="D179" s="3" t="s">
        <v>421</v>
      </c>
      <c r="E179" s="3" t="s">
        <v>422</v>
      </c>
      <c r="F179" s="3" t="s">
        <v>119</v>
      </c>
    </row>
    <row r="180" spans="2:6" x14ac:dyDescent="0.25">
      <c r="B180" s="2" t="s">
        <v>22</v>
      </c>
      <c r="C180" s="3" t="s">
        <v>423</v>
      </c>
      <c r="D180" s="3" t="s">
        <v>424</v>
      </c>
      <c r="E180" s="3" t="s">
        <v>425</v>
      </c>
      <c r="F180" s="3" t="s">
        <v>426</v>
      </c>
    </row>
    <row r="181" spans="2:6" x14ac:dyDescent="0.25">
      <c r="B181" s="2" t="s">
        <v>29</v>
      </c>
      <c r="C181" s="3" t="s">
        <v>427</v>
      </c>
      <c r="D181" s="3" t="s">
        <v>428</v>
      </c>
      <c r="E181" s="3" t="s">
        <v>429</v>
      </c>
      <c r="F181" s="3" t="s">
        <v>134</v>
      </c>
    </row>
    <row r="182" spans="2:6" x14ac:dyDescent="0.25">
      <c r="B182" s="2" t="s">
        <v>21</v>
      </c>
      <c r="C182" s="3" t="s">
        <v>430</v>
      </c>
      <c r="D182" s="3" t="s">
        <v>431</v>
      </c>
      <c r="E182" s="3" t="s">
        <v>432</v>
      </c>
      <c r="F182" s="3" t="s">
        <v>134</v>
      </c>
    </row>
    <row r="183" spans="2:6" x14ac:dyDescent="0.25">
      <c r="B183" s="2" t="s">
        <v>48</v>
      </c>
      <c r="C183" s="3" t="s">
        <v>433</v>
      </c>
      <c r="D183" s="3" t="s">
        <v>434</v>
      </c>
      <c r="E183" s="3" t="s">
        <v>435</v>
      </c>
      <c r="F183" s="3" t="s">
        <v>436</v>
      </c>
    </row>
    <row r="184" spans="2:6" x14ac:dyDescent="0.25">
      <c r="B184" s="2" t="s">
        <v>27</v>
      </c>
      <c r="C184" s="3" t="s">
        <v>437</v>
      </c>
      <c r="D184" s="3" t="s">
        <v>438</v>
      </c>
      <c r="E184" s="3" t="s">
        <v>439</v>
      </c>
      <c r="F184" s="3" t="s">
        <v>440</v>
      </c>
    </row>
    <row r="185" spans="2:6" x14ac:dyDescent="0.25">
      <c r="B185" s="2" t="s">
        <v>50</v>
      </c>
      <c r="C185" s="3" t="s">
        <v>441</v>
      </c>
      <c r="D185" s="3" t="s">
        <v>442</v>
      </c>
      <c r="E185" s="3" t="s">
        <v>443</v>
      </c>
      <c r="F185" s="3" t="s">
        <v>202</v>
      </c>
    </row>
    <row r="186" spans="2:6" x14ac:dyDescent="0.25">
      <c r="B186" s="2" t="s">
        <v>28</v>
      </c>
      <c r="C186" s="3" t="s">
        <v>444</v>
      </c>
      <c r="D186" s="3" t="s">
        <v>445</v>
      </c>
      <c r="E186" s="3" t="s">
        <v>446</v>
      </c>
      <c r="F186" s="3" t="s">
        <v>202</v>
      </c>
    </row>
    <row r="187" spans="2:6" x14ac:dyDescent="0.25">
      <c r="B187" s="2" t="s">
        <v>35</v>
      </c>
      <c r="C187" s="3" t="s">
        <v>447</v>
      </c>
      <c r="D187" s="3" t="s">
        <v>448</v>
      </c>
      <c r="E187" s="3" t="s">
        <v>449</v>
      </c>
      <c r="F187" s="3" t="s">
        <v>202</v>
      </c>
    </row>
    <row r="188" spans="2:6" x14ac:dyDescent="0.25">
      <c r="B188" s="2" t="s">
        <v>18</v>
      </c>
      <c r="C188" s="3" t="s">
        <v>450</v>
      </c>
      <c r="D188" s="3" t="s">
        <v>451</v>
      </c>
      <c r="E188" s="3" t="s">
        <v>452</v>
      </c>
      <c r="F188" s="3" t="s">
        <v>142</v>
      </c>
    </row>
    <row r="189" spans="2:6" x14ac:dyDescent="0.25">
      <c r="B189" s="2" t="s">
        <v>138</v>
      </c>
      <c r="C189" s="3" t="s">
        <v>453</v>
      </c>
      <c r="D189" s="3" t="s">
        <v>454</v>
      </c>
      <c r="E189" s="3" t="s">
        <v>455</v>
      </c>
      <c r="F189" s="3" t="s">
        <v>142</v>
      </c>
    </row>
    <row r="190" spans="2:6" x14ac:dyDescent="0.25">
      <c r="B190" s="2" t="s">
        <v>36</v>
      </c>
      <c r="C190" s="3" t="s">
        <v>456</v>
      </c>
      <c r="D190" s="3" t="s">
        <v>457</v>
      </c>
      <c r="E190" s="3" t="s">
        <v>458</v>
      </c>
      <c r="F190" s="3" t="s">
        <v>142</v>
      </c>
    </row>
    <row r="191" spans="2:6" x14ac:dyDescent="0.25">
      <c r="B191" s="2" t="s">
        <v>51</v>
      </c>
      <c r="C191" s="3" t="s">
        <v>459</v>
      </c>
      <c r="D191" s="3" t="s">
        <v>460</v>
      </c>
      <c r="E191" s="3" t="s">
        <v>461</v>
      </c>
      <c r="F191" s="3" t="s">
        <v>146</v>
      </c>
    </row>
    <row r="192" spans="2:6" x14ac:dyDescent="0.25">
      <c r="B192" s="2" t="s">
        <v>19</v>
      </c>
      <c r="C192" s="3" t="s">
        <v>462</v>
      </c>
      <c r="D192" s="3" t="s">
        <v>463</v>
      </c>
      <c r="E192" s="3" t="s">
        <v>464</v>
      </c>
      <c r="F192" s="3" t="s">
        <v>146</v>
      </c>
    </row>
    <row r="193" spans="2:6" x14ac:dyDescent="0.25">
      <c r="B193" s="2" t="s">
        <v>465</v>
      </c>
      <c r="C193" s="3" t="s">
        <v>466</v>
      </c>
      <c r="D193" s="3" t="s">
        <v>467</v>
      </c>
      <c r="E193" s="3" t="s">
        <v>468</v>
      </c>
      <c r="F193" s="3" t="s">
        <v>153</v>
      </c>
    </row>
    <row r="194" spans="2:6" x14ac:dyDescent="0.25">
      <c r="B194" s="2" t="s">
        <v>30</v>
      </c>
      <c r="C194" s="3" t="s">
        <v>469</v>
      </c>
      <c r="D194" s="3" t="s">
        <v>144</v>
      </c>
      <c r="E194" s="3" t="s">
        <v>470</v>
      </c>
      <c r="F194" s="3" t="s">
        <v>153</v>
      </c>
    </row>
    <row r="195" spans="2:6" x14ac:dyDescent="0.25">
      <c r="B195" s="2" t="s">
        <v>218</v>
      </c>
      <c r="C195" s="3" t="s">
        <v>471</v>
      </c>
      <c r="D195" s="3" t="s">
        <v>472</v>
      </c>
      <c r="E195" s="3" t="s">
        <v>473</v>
      </c>
      <c r="F195" s="3" t="s">
        <v>156</v>
      </c>
    </row>
    <row r="196" spans="2:6" x14ac:dyDescent="0.25">
      <c r="B196" s="2" t="s">
        <v>209</v>
      </c>
      <c r="C196" s="3" t="s">
        <v>474</v>
      </c>
      <c r="D196" s="3" t="s">
        <v>475</v>
      </c>
      <c r="E196" s="3" t="s">
        <v>476</v>
      </c>
      <c r="F196" s="3" t="s">
        <v>156</v>
      </c>
    </row>
    <row r="197" spans="2:6" x14ac:dyDescent="0.25">
      <c r="B197" s="2" t="s">
        <v>203</v>
      </c>
      <c r="C197" s="3" t="s">
        <v>477</v>
      </c>
      <c r="D197" s="32">
        <v>765000</v>
      </c>
      <c r="E197" s="32">
        <v>985000</v>
      </c>
      <c r="F197" s="3" t="s">
        <v>156</v>
      </c>
    </row>
    <row r="198" spans="2:6" x14ac:dyDescent="0.25">
      <c r="B198" s="2" t="s">
        <v>478</v>
      </c>
      <c r="C198" s="3" t="s">
        <v>479</v>
      </c>
      <c r="D198" s="32">
        <v>720000</v>
      </c>
      <c r="E198" s="32">
        <v>919000</v>
      </c>
      <c r="F198" s="3" t="s">
        <v>156</v>
      </c>
    </row>
    <row r="199" spans="2:6" x14ac:dyDescent="0.25">
      <c r="B199" s="2" t="s">
        <v>56</v>
      </c>
      <c r="C199" s="3" t="s">
        <v>480</v>
      </c>
      <c r="D199" s="32">
        <v>4000</v>
      </c>
      <c r="E199" s="32">
        <v>20800</v>
      </c>
      <c r="F199" s="3" t="s">
        <v>156</v>
      </c>
    </row>
    <row r="200" spans="2:6" x14ac:dyDescent="0.25">
      <c r="B200" s="2" t="s">
        <v>321</v>
      </c>
      <c r="C200" s="3" t="s">
        <v>156</v>
      </c>
      <c r="D200" s="3" t="s">
        <v>157</v>
      </c>
      <c r="E200" s="3" t="s">
        <v>157</v>
      </c>
      <c r="F200" s="3" t="s">
        <v>156</v>
      </c>
    </row>
    <row r="201" spans="2:6" x14ac:dyDescent="0.25">
      <c r="B201" s="4" t="s">
        <v>9</v>
      </c>
      <c r="C201" s="3" t="s">
        <v>156</v>
      </c>
      <c r="D201" s="3" t="s">
        <v>157</v>
      </c>
      <c r="E201" s="3" t="s">
        <v>157</v>
      </c>
      <c r="F201" s="3" t="s">
        <v>156</v>
      </c>
    </row>
    <row r="202" spans="2:6" x14ac:dyDescent="0.25">
      <c r="B202" s="4" t="s">
        <v>10</v>
      </c>
      <c r="C202" s="3" t="s">
        <v>481</v>
      </c>
      <c r="D202" s="3" t="s">
        <v>482</v>
      </c>
      <c r="E202" s="3" t="s">
        <v>483</v>
      </c>
      <c r="F202" s="3" t="s">
        <v>161</v>
      </c>
    </row>
  </sheetData>
  <mergeCells count="14">
    <mergeCell ref="B167:F167"/>
    <mergeCell ref="B168:F168"/>
    <mergeCell ref="B105:F105"/>
    <mergeCell ref="B106:F106"/>
    <mergeCell ref="B132:F132"/>
    <mergeCell ref="B133:F133"/>
    <mergeCell ref="AP9:AV9"/>
    <mergeCell ref="AP10:AV10"/>
    <mergeCell ref="M11:Q11"/>
    <mergeCell ref="Z9:AF9"/>
    <mergeCell ref="Z10:AF10"/>
    <mergeCell ref="AH9:AN9"/>
    <mergeCell ref="AH10:AN10"/>
    <mergeCell ref="M10:Q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Q104"/>
  <sheetViews>
    <sheetView topLeftCell="D12" workbookViewId="0">
      <selection activeCell="M28" sqref="M28:Q29"/>
    </sheetView>
  </sheetViews>
  <sheetFormatPr baseColWidth="10" defaultRowHeight="15" x14ac:dyDescent="0.25"/>
  <cols>
    <col min="3" max="3" width="26.125" customWidth="1"/>
    <col min="4" max="4" width="17.125" customWidth="1"/>
    <col min="5" max="5" width="11.625" customWidth="1"/>
    <col min="6" max="6" width="11.25" customWidth="1"/>
    <col min="7" max="7" width="10.25" customWidth="1"/>
    <col min="13" max="13" width="19" customWidth="1"/>
    <col min="14" max="14" width="15.875" customWidth="1"/>
    <col min="15" max="15" width="12.75" customWidth="1"/>
    <col min="16" max="16" width="0" hidden="1" customWidth="1"/>
  </cols>
  <sheetData>
    <row r="3" spans="3:17" ht="16.5" x14ac:dyDescent="0.25">
      <c r="C3" s="5" t="s">
        <v>20</v>
      </c>
    </row>
    <row r="4" spans="3:17" x14ac:dyDescent="0.25">
      <c r="C4" s="15" t="s">
        <v>47</v>
      </c>
    </row>
    <row r="5" spans="3:17" ht="30" x14ac:dyDescent="0.25">
      <c r="C5" s="16" t="s">
        <v>2</v>
      </c>
      <c r="D5" s="16" t="s">
        <v>3</v>
      </c>
      <c r="E5" s="16" t="s">
        <v>4</v>
      </c>
      <c r="F5" s="16" t="s">
        <v>5</v>
      </c>
      <c r="G5" s="16" t="s">
        <v>6</v>
      </c>
    </row>
    <row r="6" spans="3:17" x14ac:dyDescent="0.25">
      <c r="C6" s="17" t="s">
        <v>48</v>
      </c>
      <c r="D6" s="18">
        <v>363519.3</v>
      </c>
      <c r="E6" s="18">
        <v>328929.42099999997</v>
      </c>
      <c r="F6" s="18">
        <v>353291.05599999998</v>
      </c>
      <c r="G6" s="19">
        <v>46.25</v>
      </c>
    </row>
    <row r="7" spans="3:17" x14ac:dyDescent="0.25">
      <c r="C7" s="17" t="s">
        <v>36</v>
      </c>
      <c r="D7" s="18">
        <v>221960.65</v>
      </c>
      <c r="E7" s="18">
        <v>175875.62100000001</v>
      </c>
      <c r="F7" s="18">
        <v>195225.848</v>
      </c>
      <c r="G7" s="19">
        <v>28.24</v>
      </c>
    </row>
    <row r="8" spans="3:17" x14ac:dyDescent="0.25">
      <c r="C8" s="17" t="s">
        <v>49</v>
      </c>
      <c r="D8" s="18">
        <v>75414.240000000005</v>
      </c>
      <c r="E8" s="18">
        <v>67871.547000000006</v>
      </c>
      <c r="F8" s="18">
        <v>74384.001999999993</v>
      </c>
      <c r="G8" s="19">
        <v>9.59</v>
      </c>
    </row>
    <row r="9" spans="3:17" x14ac:dyDescent="0.25">
      <c r="C9" s="17" t="s">
        <v>50</v>
      </c>
      <c r="D9" s="18">
        <v>38400</v>
      </c>
      <c r="E9" s="18">
        <v>37796.980000000003</v>
      </c>
      <c r="F9" s="18">
        <v>41497.063999999998</v>
      </c>
      <c r="G9" s="19">
        <v>4.8899999999999997</v>
      </c>
    </row>
    <row r="10" spans="3:17" x14ac:dyDescent="0.25">
      <c r="C10" s="17" t="s">
        <v>51</v>
      </c>
      <c r="D10" s="18">
        <v>29151</v>
      </c>
      <c r="E10" s="18">
        <v>26306.1</v>
      </c>
      <c r="F10" s="18">
        <v>28765.429</v>
      </c>
      <c r="G10" s="19">
        <v>3.71</v>
      </c>
      <c r="M10" s="36" t="s">
        <v>41</v>
      </c>
      <c r="N10" s="36"/>
      <c r="O10" s="36"/>
      <c r="P10" s="36"/>
      <c r="Q10" s="36"/>
    </row>
    <row r="11" spans="3:17" ht="50.25" customHeight="1" x14ac:dyDescent="0.25">
      <c r="C11" s="17" t="s">
        <v>8</v>
      </c>
      <c r="D11" s="18">
        <v>28336.3</v>
      </c>
      <c r="E11" s="18">
        <v>10120.374</v>
      </c>
      <c r="F11" s="18">
        <v>11071.655000000001</v>
      </c>
      <c r="G11" s="19">
        <v>3.6</v>
      </c>
      <c r="M11" s="38" t="s">
        <v>73</v>
      </c>
      <c r="N11" s="38"/>
      <c r="O11" s="38"/>
      <c r="P11" s="38"/>
      <c r="Q11" s="38"/>
    </row>
    <row r="12" spans="3:17" x14ac:dyDescent="0.25">
      <c r="C12" s="17" t="s">
        <v>37</v>
      </c>
      <c r="D12" s="18">
        <v>17868.599999999999</v>
      </c>
      <c r="E12" s="18">
        <v>13988.5</v>
      </c>
      <c r="F12" s="18">
        <v>14724.74</v>
      </c>
      <c r="G12" s="19">
        <v>2.27</v>
      </c>
      <c r="M12" s="12" t="s">
        <v>40</v>
      </c>
      <c r="N12" s="12" t="s">
        <v>3</v>
      </c>
      <c r="O12" s="12" t="s">
        <v>4</v>
      </c>
      <c r="P12" s="12" t="s">
        <v>5</v>
      </c>
      <c r="Q12" s="12" t="s">
        <v>44</v>
      </c>
    </row>
    <row r="13" spans="3:17" x14ac:dyDescent="0.25">
      <c r="C13" s="17" t="s">
        <v>21</v>
      </c>
      <c r="D13" s="18">
        <v>8394.36</v>
      </c>
      <c r="E13" s="18">
        <v>7580.2920000000004</v>
      </c>
      <c r="F13" s="18">
        <v>8878.3009999999995</v>
      </c>
      <c r="G13" s="19">
        <v>1.07</v>
      </c>
      <c r="M13" s="8">
        <v>2009</v>
      </c>
      <c r="N13" s="9">
        <v>0</v>
      </c>
      <c r="O13" s="14">
        <v>0</v>
      </c>
      <c r="P13" s="9">
        <v>0</v>
      </c>
      <c r="Q13" s="9">
        <v>0</v>
      </c>
    </row>
    <row r="14" spans="3:17" x14ac:dyDescent="0.25">
      <c r="C14" s="17" t="s">
        <v>39</v>
      </c>
      <c r="D14" s="18">
        <v>1288.2</v>
      </c>
      <c r="E14" s="19">
        <v>19</v>
      </c>
      <c r="F14" s="19">
        <v>32</v>
      </c>
      <c r="G14" s="19">
        <v>0.16</v>
      </c>
      <c r="M14" s="8">
        <v>2010</v>
      </c>
      <c r="N14" s="9">
        <v>0</v>
      </c>
      <c r="O14" s="14">
        <v>0</v>
      </c>
      <c r="P14" s="9">
        <v>0</v>
      </c>
      <c r="Q14" s="9">
        <v>0</v>
      </c>
    </row>
    <row r="15" spans="3:17" x14ac:dyDescent="0.25">
      <c r="C15" s="17" t="s">
        <v>17</v>
      </c>
      <c r="D15" s="18">
        <v>1175.8</v>
      </c>
      <c r="E15" s="19">
        <v>150</v>
      </c>
      <c r="F15" s="19">
        <v>181</v>
      </c>
      <c r="G15" s="19">
        <v>0.15</v>
      </c>
      <c r="M15" s="8">
        <v>2011</v>
      </c>
      <c r="N15" s="9">
        <v>0</v>
      </c>
      <c r="O15" s="14">
        <v>0</v>
      </c>
      <c r="P15" s="9">
        <v>0</v>
      </c>
      <c r="Q15" s="9">
        <v>0</v>
      </c>
    </row>
    <row r="16" spans="3:17" x14ac:dyDescent="0.25">
      <c r="C16" s="17" t="s">
        <v>19</v>
      </c>
      <c r="D16" s="19">
        <v>468</v>
      </c>
      <c r="E16" s="19">
        <v>135.24299999999999</v>
      </c>
      <c r="F16" s="19">
        <v>149.357</v>
      </c>
      <c r="G16" s="19">
        <v>0.06</v>
      </c>
      <c r="M16" s="8">
        <v>2012</v>
      </c>
      <c r="N16" s="9">
        <f>+D21</f>
        <v>786041.35</v>
      </c>
      <c r="O16" s="9">
        <f>+E21</f>
        <v>668781.18599999999</v>
      </c>
      <c r="P16" s="9">
        <f>+F21</f>
        <v>728208.88699999999</v>
      </c>
      <c r="Q16" s="9">
        <f>+N16/O16</f>
        <v>1.1753341249046441</v>
      </c>
    </row>
    <row r="17" spans="3:17" x14ac:dyDescent="0.25">
      <c r="C17" s="17" t="s">
        <v>52</v>
      </c>
      <c r="D17" s="19">
        <v>58.5</v>
      </c>
      <c r="E17" s="19">
        <v>4.0010000000000003</v>
      </c>
      <c r="F17" s="19">
        <v>4.2300000000000004</v>
      </c>
      <c r="G17" s="19">
        <v>0.01</v>
      </c>
      <c r="M17" s="8">
        <v>2013</v>
      </c>
      <c r="N17" s="9">
        <f>+D38</f>
        <v>787705.11</v>
      </c>
      <c r="O17" s="9">
        <f>+E38</f>
        <v>693921.44099999999</v>
      </c>
      <c r="P17" s="9">
        <f>+F38</f>
        <v>752290.23600000003</v>
      </c>
      <c r="Q17" s="9">
        <f t="shared" ref="Q17:Q21" si="0">+N17/O17</f>
        <v>1.1351502684004831</v>
      </c>
    </row>
    <row r="18" spans="3:17" x14ac:dyDescent="0.25">
      <c r="C18" s="17" t="s">
        <v>53</v>
      </c>
      <c r="D18" s="19">
        <v>5</v>
      </c>
      <c r="E18" s="19">
        <v>1.4750000000000001</v>
      </c>
      <c r="F18" s="19">
        <v>1.573</v>
      </c>
      <c r="G18" s="19">
        <v>0</v>
      </c>
      <c r="M18" s="8">
        <v>2014</v>
      </c>
      <c r="N18" s="9">
        <v>518741.32</v>
      </c>
      <c r="O18" s="9">
        <v>439868.28499999997</v>
      </c>
      <c r="P18" s="9" t="str">
        <f>+F57</f>
        <v>477,214.424</v>
      </c>
      <c r="Q18" s="9">
        <f t="shared" si="0"/>
        <v>1.1793105747553498</v>
      </c>
    </row>
    <row r="19" spans="3:17" x14ac:dyDescent="0.25">
      <c r="C19" s="17" t="s">
        <v>54</v>
      </c>
      <c r="D19" s="19">
        <v>1.4</v>
      </c>
      <c r="E19" s="19">
        <v>2.6320000000000001</v>
      </c>
      <c r="F19" s="19">
        <v>2.6320000000000001</v>
      </c>
      <c r="G19" s="19">
        <v>0</v>
      </c>
      <c r="M19" s="8">
        <v>2015</v>
      </c>
      <c r="N19" s="9">
        <v>546482.68999999994</v>
      </c>
      <c r="O19" s="9">
        <v>538262.71499999997</v>
      </c>
      <c r="P19" s="9" t="str">
        <f>+F68</f>
        <v>55,506.479</v>
      </c>
      <c r="Q19" s="9">
        <f t="shared" si="0"/>
        <v>1.0152713066889649</v>
      </c>
    </row>
    <row r="20" spans="3:17" x14ac:dyDescent="0.25">
      <c r="C20" s="20" t="s">
        <v>9</v>
      </c>
      <c r="D20" s="19">
        <v>0</v>
      </c>
      <c r="E20" s="19">
        <v>0</v>
      </c>
      <c r="F20" s="19">
        <v>0</v>
      </c>
      <c r="G20" s="19">
        <v>0</v>
      </c>
      <c r="M20" s="43">
        <v>2016</v>
      </c>
      <c r="N20" s="44">
        <v>763946.87</v>
      </c>
      <c r="O20" s="44">
        <v>875755.75300000003</v>
      </c>
      <c r="Q20" s="44">
        <f t="shared" si="0"/>
        <v>0.87232869139941571</v>
      </c>
    </row>
    <row r="21" spans="3:17" x14ac:dyDescent="0.25">
      <c r="C21" s="20" t="s">
        <v>10</v>
      </c>
      <c r="D21" s="18">
        <v>786041.35</v>
      </c>
      <c r="E21" s="18">
        <v>668781.18599999999</v>
      </c>
      <c r="F21" s="18">
        <v>728208.88699999999</v>
      </c>
      <c r="G21" s="19">
        <v>100</v>
      </c>
      <c r="H21">
        <f>+D21/E21</f>
        <v>1.1753341249046441</v>
      </c>
      <c r="M21" s="8">
        <v>2017</v>
      </c>
      <c r="N21" s="8">
        <v>640527.56000000006</v>
      </c>
      <c r="O21" s="8">
        <v>787857.40700000001</v>
      </c>
      <c r="P21" s="8"/>
      <c r="Q21" s="44">
        <f t="shared" si="0"/>
        <v>0.81299935027456061</v>
      </c>
    </row>
    <row r="22" spans="3:17" x14ac:dyDescent="0.25">
      <c r="M22" s="8" t="s">
        <v>43</v>
      </c>
      <c r="N22" s="9">
        <f>SUM(N13:N20)</f>
        <v>3402917.34</v>
      </c>
      <c r="O22" s="9">
        <f>SUM(O13:O20)</f>
        <v>3216589.38</v>
      </c>
      <c r="P22" s="9">
        <f>SUM(P13:P18)</f>
        <v>1480499.1230000001</v>
      </c>
      <c r="Q22" s="9">
        <f>+N22/O22</f>
        <v>1.0579271824866872</v>
      </c>
    </row>
    <row r="23" spans="3:17" x14ac:dyDescent="0.25">
      <c r="M23" t="s">
        <v>546</v>
      </c>
    </row>
    <row r="24" spans="3:17" x14ac:dyDescent="0.25">
      <c r="M24" t="s">
        <v>42</v>
      </c>
    </row>
    <row r="25" spans="3:17" ht="16.5" x14ac:dyDescent="0.25">
      <c r="C25" s="5" t="s">
        <v>23</v>
      </c>
    </row>
    <row r="26" spans="3:17" x14ac:dyDescent="0.25">
      <c r="C26" s="15" t="s">
        <v>47</v>
      </c>
    </row>
    <row r="27" spans="3:17" ht="30" x14ac:dyDescent="0.25">
      <c r="C27" s="16" t="s">
        <v>2</v>
      </c>
      <c r="D27" s="16" t="s">
        <v>3</v>
      </c>
      <c r="E27" s="16" t="s">
        <v>4</v>
      </c>
      <c r="F27" s="16" t="s">
        <v>5</v>
      </c>
      <c r="G27" s="16" t="s">
        <v>6</v>
      </c>
    </row>
    <row r="28" spans="3:17" x14ac:dyDescent="0.25">
      <c r="C28" s="17" t="s">
        <v>36</v>
      </c>
      <c r="D28" s="18">
        <v>226400.04</v>
      </c>
      <c r="E28" s="18">
        <v>189770.94</v>
      </c>
      <c r="F28" s="18">
        <v>202258.16200000001</v>
      </c>
      <c r="G28" s="19">
        <v>28.74</v>
      </c>
      <c r="M28" s="30" t="s">
        <v>543</v>
      </c>
      <c r="N28" s="45">
        <f>POWER(+N21/N16,1/5)-1</f>
        <v>-4.0116590159647192E-2</v>
      </c>
      <c r="O28" s="45">
        <f t="shared" ref="O28:Q28" si="1">POWER(+O21/O16,1/5)-1</f>
        <v>3.3314955330858487E-2</v>
      </c>
      <c r="P28" s="45">
        <f t="shared" si="1"/>
        <v>-1</v>
      </c>
      <c r="Q28" s="45">
        <f t="shared" si="1"/>
        <v>-7.1064049844312582E-2</v>
      </c>
    </row>
    <row r="29" spans="3:17" x14ac:dyDescent="0.25">
      <c r="C29" s="17" t="s">
        <v>48</v>
      </c>
      <c r="D29" s="18">
        <v>210406.84</v>
      </c>
      <c r="E29" s="18">
        <v>182858.823</v>
      </c>
      <c r="F29" s="18">
        <v>207535.03599999999</v>
      </c>
      <c r="G29" s="19">
        <v>26.71</v>
      </c>
      <c r="M29" s="30" t="s">
        <v>544</v>
      </c>
      <c r="N29" s="45">
        <f>POWER(+N21/N20,1)-1</f>
        <v>-0.16155483430411843</v>
      </c>
      <c r="O29" s="45">
        <f t="shared" ref="O29:Q29" si="2">POWER(+O21/O20,1)-1</f>
        <v>-0.10036856246606929</v>
      </c>
      <c r="P29" s="45" t="e">
        <f t="shared" si="2"/>
        <v>#DIV/0!</v>
      </c>
      <c r="Q29" s="45">
        <f t="shared" si="2"/>
        <v>-6.8012598587898321E-2</v>
      </c>
    </row>
    <row r="30" spans="3:17" x14ac:dyDescent="0.25">
      <c r="C30" s="17" t="s">
        <v>50</v>
      </c>
      <c r="D30" s="18">
        <v>147572.16</v>
      </c>
      <c r="E30" s="18">
        <v>128590.477</v>
      </c>
      <c r="F30" s="18">
        <v>140690</v>
      </c>
      <c r="G30" s="19">
        <v>18.73</v>
      </c>
    </row>
    <row r="31" spans="3:17" x14ac:dyDescent="0.25">
      <c r="C31" s="17" t="s">
        <v>37</v>
      </c>
      <c r="D31" s="18">
        <v>66483.3</v>
      </c>
      <c r="E31" s="18">
        <v>55386.347999999998</v>
      </c>
      <c r="F31" s="18">
        <v>57521.940999999999</v>
      </c>
      <c r="G31" s="19">
        <v>8.44</v>
      </c>
    </row>
    <row r="32" spans="3:17" x14ac:dyDescent="0.25">
      <c r="C32" s="17" t="s">
        <v>51</v>
      </c>
      <c r="D32" s="18">
        <v>61303.33</v>
      </c>
      <c r="E32" s="18">
        <v>56017.675000000003</v>
      </c>
      <c r="F32" s="18">
        <v>59335.152999999998</v>
      </c>
      <c r="G32" s="19">
        <v>7.78</v>
      </c>
    </row>
    <row r="33" spans="3:8" x14ac:dyDescent="0.25">
      <c r="C33" s="17" t="s">
        <v>17</v>
      </c>
      <c r="D33" s="18">
        <v>39266.42</v>
      </c>
      <c r="E33" s="18">
        <v>55405.18</v>
      </c>
      <c r="F33" s="18">
        <v>55405.279999999999</v>
      </c>
      <c r="G33" s="19">
        <v>4.9800000000000004</v>
      </c>
    </row>
    <row r="34" spans="3:8" x14ac:dyDescent="0.25">
      <c r="C34" s="17" t="s">
        <v>49</v>
      </c>
      <c r="D34" s="18">
        <v>36263.620000000003</v>
      </c>
      <c r="E34" s="18">
        <v>25883.59</v>
      </c>
      <c r="F34" s="18">
        <v>29536.174999999999</v>
      </c>
      <c r="G34" s="19">
        <v>4.5999999999999996</v>
      </c>
    </row>
    <row r="35" spans="3:8" x14ac:dyDescent="0.25">
      <c r="C35" s="17" t="s">
        <v>29</v>
      </c>
      <c r="D35" s="19">
        <v>6</v>
      </c>
      <c r="E35" s="19">
        <v>7.77</v>
      </c>
      <c r="F35" s="19">
        <v>7.8390000000000004</v>
      </c>
      <c r="G35" s="19">
        <v>0</v>
      </c>
    </row>
    <row r="36" spans="3:8" x14ac:dyDescent="0.25">
      <c r="C36" s="17" t="s">
        <v>18</v>
      </c>
      <c r="D36" s="19">
        <v>3.4</v>
      </c>
      <c r="E36" s="19">
        <v>0.63800000000000001</v>
      </c>
      <c r="F36" s="19">
        <v>0.65</v>
      </c>
      <c r="G36" s="19">
        <v>0</v>
      </c>
    </row>
    <row r="37" spans="3:8" x14ac:dyDescent="0.25">
      <c r="C37" s="20" t="s">
        <v>9</v>
      </c>
      <c r="D37" s="19">
        <v>0</v>
      </c>
      <c r="E37" s="19">
        <v>0</v>
      </c>
      <c r="F37" s="19">
        <v>0</v>
      </c>
      <c r="G37" s="19">
        <v>0</v>
      </c>
    </row>
    <row r="38" spans="3:8" x14ac:dyDescent="0.25">
      <c r="C38" s="20" t="s">
        <v>10</v>
      </c>
      <c r="D38" s="18">
        <v>787705.11</v>
      </c>
      <c r="E38" s="18">
        <v>693921.44099999999</v>
      </c>
      <c r="F38" s="18">
        <v>752290.23600000003</v>
      </c>
      <c r="G38" s="19">
        <v>100</v>
      </c>
      <c r="H38">
        <f>+D38/E38</f>
        <v>1.1351502684004831</v>
      </c>
    </row>
    <row r="41" spans="3:8" ht="16.5" customHeight="1" x14ac:dyDescent="0.25">
      <c r="C41" s="5" t="s">
        <v>32</v>
      </c>
    </row>
    <row r="42" spans="3:8" ht="15" customHeight="1" x14ac:dyDescent="0.25">
      <c r="C42" s="15" t="s">
        <v>55</v>
      </c>
    </row>
    <row r="43" spans="3:8" ht="30" x14ac:dyDescent="0.25">
      <c r="C43" s="16" t="s">
        <v>2</v>
      </c>
      <c r="D43" s="16" t="s">
        <v>3</v>
      </c>
      <c r="E43" s="16" t="s">
        <v>4</v>
      </c>
      <c r="F43" s="16" t="s">
        <v>5</v>
      </c>
      <c r="G43" s="16" t="s">
        <v>6</v>
      </c>
    </row>
    <row r="44" spans="3:8" x14ac:dyDescent="0.25">
      <c r="C44" s="17" t="s">
        <v>50</v>
      </c>
      <c r="D44" s="18" t="s">
        <v>230</v>
      </c>
      <c r="E44" s="18" t="s">
        <v>231</v>
      </c>
      <c r="F44" s="18" t="s">
        <v>232</v>
      </c>
      <c r="G44" s="19" t="s">
        <v>233</v>
      </c>
    </row>
    <row r="45" spans="3:8" x14ac:dyDescent="0.25">
      <c r="C45" s="17" t="s">
        <v>48</v>
      </c>
      <c r="D45" s="18" t="s">
        <v>234</v>
      </c>
      <c r="E45" s="18" t="s">
        <v>235</v>
      </c>
      <c r="F45" s="18" t="s">
        <v>236</v>
      </c>
      <c r="G45" s="19" t="s">
        <v>237</v>
      </c>
    </row>
    <row r="46" spans="3:8" x14ac:dyDescent="0.25">
      <c r="C46" s="17" t="s">
        <v>36</v>
      </c>
      <c r="D46" s="18" t="s">
        <v>238</v>
      </c>
      <c r="E46" s="18" t="s">
        <v>239</v>
      </c>
      <c r="F46" s="18" t="s">
        <v>240</v>
      </c>
      <c r="G46" s="19" t="s">
        <v>241</v>
      </c>
    </row>
    <row r="47" spans="3:8" x14ac:dyDescent="0.25">
      <c r="C47" s="17" t="s">
        <v>37</v>
      </c>
      <c r="D47" s="18" t="s">
        <v>242</v>
      </c>
      <c r="E47" s="18" t="s">
        <v>243</v>
      </c>
      <c r="F47" s="18" t="s">
        <v>244</v>
      </c>
      <c r="G47" s="19" t="s">
        <v>245</v>
      </c>
    </row>
    <row r="48" spans="3:8" x14ac:dyDescent="0.25">
      <c r="C48" s="17" t="s">
        <v>51</v>
      </c>
      <c r="D48" s="18" t="s">
        <v>246</v>
      </c>
      <c r="E48" s="18" t="s">
        <v>247</v>
      </c>
      <c r="F48" s="18" t="s">
        <v>248</v>
      </c>
      <c r="G48" s="19" t="s">
        <v>249</v>
      </c>
    </row>
    <row r="49" spans="3:8" x14ac:dyDescent="0.25">
      <c r="C49" s="17" t="s">
        <v>49</v>
      </c>
      <c r="D49" s="18" t="s">
        <v>250</v>
      </c>
      <c r="E49" s="18" t="s">
        <v>251</v>
      </c>
      <c r="F49" s="18" t="s">
        <v>252</v>
      </c>
      <c r="G49" s="19" t="s">
        <v>253</v>
      </c>
    </row>
    <row r="50" spans="3:8" x14ac:dyDescent="0.25">
      <c r="C50" s="17" t="s">
        <v>17</v>
      </c>
      <c r="D50" s="18" t="s">
        <v>254</v>
      </c>
      <c r="E50" s="18" t="s">
        <v>255</v>
      </c>
      <c r="F50" s="18" t="s">
        <v>256</v>
      </c>
      <c r="G50" s="19" t="s">
        <v>257</v>
      </c>
    </row>
    <row r="51" spans="3:8" x14ac:dyDescent="0.25">
      <c r="C51" s="17" t="s">
        <v>56</v>
      </c>
      <c r="D51" s="18" t="s">
        <v>258</v>
      </c>
      <c r="E51" s="18">
        <v>145000</v>
      </c>
      <c r="F51" s="18">
        <v>149000</v>
      </c>
      <c r="G51" s="19" t="s">
        <v>142</v>
      </c>
      <c r="H51" t="e">
        <f>+D51/E51</f>
        <v>#VALUE!</v>
      </c>
    </row>
    <row r="52" spans="3:8" x14ac:dyDescent="0.25">
      <c r="C52" s="17" t="s">
        <v>24</v>
      </c>
      <c r="D52" s="18" t="s">
        <v>259</v>
      </c>
      <c r="E52" s="18">
        <v>5000</v>
      </c>
      <c r="F52" s="18">
        <v>5175</v>
      </c>
      <c r="G52" s="19" t="s">
        <v>146</v>
      </c>
    </row>
    <row r="53" spans="3:8" x14ac:dyDescent="0.25">
      <c r="C53" s="17" t="s">
        <v>18</v>
      </c>
      <c r="D53" s="18" t="s">
        <v>260</v>
      </c>
      <c r="E53" s="18">
        <v>23067</v>
      </c>
      <c r="F53" s="18">
        <v>24591</v>
      </c>
      <c r="G53" s="19" t="s">
        <v>153</v>
      </c>
    </row>
    <row r="54" spans="3:8" x14ac:dyDescent="0.25">
      <c r="C54" s="17" t="s">
        <v>29</v>
      </c>
      <c r="D54" s="18" t="s">
        <v>261</v>
      </c>
      <c r="E54" s="18">
        <v>37000</v>
      </c>
      <c r="F54" s="18">
        <v>38741</v>
      </c>
      <c r="G54" s="19" t="s">
        <v>156</v>
      </c>
    </row>
    <row r="55" spans="3:8" x14ac:dyDescent="0.25">
      <c r="C55" s="17" t="s">
        <v>8</v>
      </c>
      <c r="D55" s="18" t="s">
        <v>262</v>
      </c>
      <c r="E55" s="18">
        <v>10000</v>
      </c>
      <c r="F55" s="18">
        <v>11000</v>
      </c>
      <c r="G55" s="19" t="s">
        <v>156</v>
      </c>
    </row>
    <row r="56" spans="3:8" x14ac:dyDescent="0.25">
      <c r="C56" s="17" t="s">
        <v>9</v>
      </c>
      <c r="D56" s="18" t="s">
        <v>156</v>
      </c>
      <c r="E56" s="18" t="s">
        <v>157</v>
      </c>
      <c r="F56" s="18" t="s">
        <v>157</v>
      </c>
      <c r="G56" s="19" t="s">
        <v>156</v>
      </c>
    </row>
    <row r="57" spans="3:8" x14ac:dyDescent="0.25">
      <c r="C57" s="17" t="s">
        <v>10</v>
      </c>
      <c r="D57" s="18" t="s">
        <v>263</v>
      </c>
      <c r="E57" s="18" t="s">
        <v>264</v>
      </c>
      <c r="F57" s="18" t="s">
        <v>265</v>
      </c>
      <c r="G57" s="19" t="s">
        <v>161</v>
      </c>
    </row>
    <row r="61" spans="3:8" ht="16.5" customHeight="1" x14ac:dyDescent="0.25">
      <c r="C61" s="5" t="s">
        <v>46</v>
      </c>
    </row>
    <row r="62" spans="3:8" ht="15" customHeight="1" x14ac:dyDescent="0.25">
      <c r="C62" s="15" t="s">
        <v>55</v>
      </c>
    </row>
    <row r="63" spans="3:8" ht="30" x14ac:dyDescent="0.25">
      <c r="C63" s="16" t="s">
        <v>2</v>
      </c>
      <c r="D63" s="16" t="s">
        <v>3</v>
      </c>
      <c r="E63" s="16" t="s">
        <v>4</v>
      </c>
      <c r="F63" s="16" t="s">
        <v>5</v>
      </c>
      <c r="G63" s="16" t="s">
        <v>6</v>
      </c>
    </row>
    <row r="64" spans="3:8" x14ac:dyDescent="0.25">
      <c r="C64" s="17" t="s">
        <v>48</v>
      </c>
      <c r="D64" s="18" t="s">
        <v>266</v>
      </c>
      <c r="E64" s="18" t="s">
        <v>267</v>
      </c>
      <c r="F64" s="18" t="s">
        <v>268</v>
      </c>
      <c r="G64" s="19" t="s">
        <v>269</v>
      </c>
    </row>
    <row r="65" spans="3:7" x14ac:dyDescent="0.25">
      <c r="C65" s="17" t="s">
        <v>17</v>
      </c>
      <c r="D65" s="18" t="s">
        <v>270</v>
      </c>
      <c r="E65" s="18" t="s">
        <v>271</v>
      </c>
      <c r="F65" s="18" t="s">
        <v>272</v>
      </c>
      <c r="G65" s="19" t="s">
        <v>273</v>
      </c>
    </row>
    <row r="66" spans="3:7" x14ac:dyDescent="0.25">
      <c r="C66" s="17" t="s">
        <v>36</v>
      </c>
      <c r="D66" s="18" t="s">
        <v>274</v>
      </c>
      <c r="E66" s="18" t="s">
        <v>275</v>
      </c>
      <c r="F66" s="18" t="s">
        <v>276</v>
      </c>
      <c r="G66" s="19" t="s">
        <v>277</v>
      </c>
    </row>
    <row r="67" spans="3:7" x14ac:dyDescent="0.25">
      <c r="C67" s="17" t="s">
        <v>278</v>
      </c>
      <c r="D67" s="18" t="s">
        <v>279</v>
      </c>
      <c r="E67" s="18" t="s">
        <v>280</v>
      </c>
      <c r="F67" s="18" t="s">
        <v>281</v>
      </c>
      <c r="G67" s="19" t="s">
        <v>282</v>
      </c>
    </row>
    <row r="68" spans="3:7" x14ac:dyDescent="0.25">
      <c r="C68" s="17" t="s">
        <v>37</v>
      </c>
      <c r="D68" s="18" t="s">
        <v>283</v>
      </c>
      <c r="E68" s="18" t="s">
        <v>284</v>
      </c>
      <c r="F68" s="18" t="s">
        <v>285</v>
      </c>
      <c r="G68" s="19" t="s">
        <v>286</v>
      </c>
    </row>
    <row r="69" spans="3:7" x14ac:dyDescent="0.25">
      <c r="C69" s="17" t="s">
        <v>50</v>
      </c>
      <c r="D69" s="18" t="s">
        <v>287</v>
      </c>
      <c r="E69" s="18" t="s">
        <v>288</v>
      </c>
      <c r="F69" s="18" t="s">
        <v>289</v>
      </c>
      <c r="G69" s="19" t="s">
        <v>290</v>
      </c>
    </row>
    <row r="70" spans="3:7" x14ac:dyDescent="0.25">
      <c r="C70" s="17" t="s">
        <v>51</v>
      </c>
      <c r="D70" s="18" t="s">
        <v>291</v>
      </c>
      <c r="E70" s="18" t="s">
        <v>292</v>
      </c>
      <c r="F70" s="18" t="s">
        <v>293</v>
      </c>
      <c r="G70" s="19" t="s">
        <v>294</v>
      </c>
    </row>
    <row r="71" spans="3:7" x14ac:dyDescent="0.25">
      <c r="C71" s="17" t="s">
        <v>49</v>
      </c>
      <c r="D71" s="18" t="s">
        <v>295</v>
      </c>
      <c r="E71" s="18" t="s">
        <v>296</v>
      </c>
      <c r="F71" s="18" t="s">
        <v>297</v>
      </c>
      <c r="G71" s="19" t="s">
        <v>298</v>
      </c>
    </row>
    <row r="72" spans="3:7" x14ac:dyDescent="0.25">
      <c r="C72" s="17" t="s">
        <v>299</v>
      </c>
      <c r="D72" s="18" t="s">
        <v>300</v>
      </c>
      <c r="E72" s="18" t="s">
        <v>301</v>
      </c>
      <c r="F72" s="18" t="s">
        <v>301</v>
      </c>
      <c r="G72" s="19" t="s">
        <v>302</v>
      </c>
    </row>
    <row r="73" spans="3:7" x14ac:dyDescent="0.25">
      <c r="C73" s="17" t="s">
        <v>9</v>
      </c>
      <c r="D73" s="18" t="s">
        <v>156</v>
      </c>
      <c r="E73" s="18" t="s">
        <v>157</v>
      </c>
      <c r="F73" s="18" t="s">
        <v>157</v>
      </c>
      <c r="G73" s="19" t="s">
        <v>156</v>
      </c>
    </row>
    <row r="74" spans="3:7" x14ac:dyDescent="0.25">
      <c r="C74" s="17" t="s">
        <v>10</v>
      </c>
      <c r="D74" s="18" t="s">
        <v>303</v>
      </c>
      <c r="E74" s="18" t="s">
        <v>304</v>
      </c>
      <c r="F74" s="18" t="s">
        <v>305</v>
      </c>
      <c r="G74" s="19" t="s">
        <v>161</v>
      </c>
    </row>
    <row r="77" spans="3:7" ht="16.5" customHeight="1" x14ac:dyDescent="0.25">
      <c r="C77" s="34" t="s">
        <v>162</v>
      </c>
      <c r="D77" s="34"/>
      <c r="E77" s="34"/>
      <c r="F77" s="34"/>
      <c r="G77" s="34"/>
    </row>
    <row r="78" spans="3:7" ht="21" customHeight="1" x14ac:dyDescent="0.25">
      <c r="C78" s="35" t="s">
        <v>55</v>
      </c>
      <c r="D78" s="35"/>
      <c r="E78" s="35"/>
      <c r="F78" s="35"/>
      <c r="G78" s="35"/>
    </row>
    <row r="79" spans="3:7" ht="30" x14ac:dyDescent="0.25">
      <c r="C79" s="16" t="s">
        <v>2</v>
      </c>
      <c r="D79" s="16" t="s">
        <v>3</v>
      </c>
      <c r="E79" s="16" t="s">
        <v>4</v>
      </c>
      <c r="F79" s="16" t="s">
        <v>5</v>
      </c>
      <c r="G79" s="16" t="s">
        <v>6</v>
      </c>
    </row>
    <row r="80" spans="3:7" x14ac:dyDescent="0.25">
      <c r="C80" s="17" t="s">
        <v>48</v>
      </c>
      <c r="D80" s="18" t="s">
        <v>484</v>
      </c>
      <c r="E80" s="18" t="s">
        <v>485</v>
      </c>
      <c r="F80" s="18" t="s">
        <v>486</v>
      </c>
      <c r="G80" s="19" t="s">
        <v>487</v>
      </c>
    </row>
    <row r="81" spans="3:7" x14ac:dyDescent="0.25">
      <c r="C81" s="17" t="s">
        <v>278</v>
      </c>
      <c r="D81" s="18" t="s">
        <v>306</v>
      </c>
      <c r="E81" s="18" t="s">
        <v>307</v>
      </c>
      <c r="F81" s="18" t="s">
        <v>308</v>
      </c>
      <c r="G81" s="19" t="s">
        <v>488</v>
      </c>
    </row>
    <row r="82" spans="3:7" x14ac:dyDescent="0.25">
      <c r="C82" s="17" t="s">
        <v>37</v>
      </c>
      <c r="D82" s="18" t="s">
        <v>309</v>
      </c>
      <c r="E82" s="18" t="s">
        <v>310</v>
      </c>
      <c r="F82" s="18" t="s">
        <v>311</v>
      </c>
      <c r="G82" s="19" t="s">
        <v>489</v>
      </c>
    </row>
    <row r="83" spans="3:7" x14ac:dyDescent="0.25">
      <c r="C83" s="17" t="s">
        <v>51</v>
      </c>
      <c r="D83" s="18" t="s">
        <v>312</v>
      </c>
      <c r="E83" s="18" t="s">
        <v>313</v>
      </c>
      <c r="F83" s="18" t="s">
        <v>314</v>
      </c>
      <c r="G83" s="19" t="s">
        <v>490</v>
      </c>
    </row>
    <row r="84" spans="3:7" x14ac:dyDescent="0.25">
      <c r="C84" s="17" t="s">
        <v>17</v>
      </c>
      <c r="D84" s="18" t="s">
        <v>315</v>
      </c>
      <c r="E84" s="18" t="s">
        <v>316</v>
      </c>
      <c r="F84" s="18" t="s">
        <v>317</v>
      </c>
      <c r="G84" s="19" t="s">
        <v>491</v>
      </c>
    </row>
    <row r="85" spans="3:7" x14ac:dyDescent="0.25">
      <c r="C85" s="17" t="s">
        <v>50</v>
      </c>
      <c r="D85" s="18" t="s">
        <v>318</v>
      </c>
      <c r="E85" s="18" t="s">
        <v>319</v>
      </c>
      <c r="F85" s="18" t="s">
        <v>320</v>
      </c>
      <c r="G85" s="19" t="s">
        <v>419</v>
      </c>
    </row>
    <row r="86" spans="3:7" x14ac:dyDescent="0.25">
      <c r="C86" s="17" t="s">
        <v>321</v>
      </c>
      <c r="D86" s="18" t="s">
        <v>322</v>
      </c>
      <c r="E86" s="18">
        <v>150000</v>
      </c>
      <c r="F86" s="18">
        <v>157000</v>
      </c>
      <c r="G86" s="19" t="s">
        <v>142</v>
      </c>
    </row>
    <row r="87" spans="3:7" x14ac:dyDescent="0.25">
      <c r="C87" s="17" t="s">
        <v>9</v>
      </c>
      <c r="D87" s="18" t="s">
        <v>156</v>
      </c>
      <c r="E87" s="18" t="s">
        <v>157</v>
      </c>
      <c r="F87" s="18" t="s">
        <v>157</v>
      </c>
      <c r="G87" s="19" t="s">
        <v>156</v>
      </c>
    </row>
    <row r="88" spans="3:7" x14ac:dyDescent="0.25">
      <c r="C88" s="17" t="s">
        <v>10</v>
      </c>
      <c r="D88" s="18" t="s">
        <v>492</v>
      </c>
      <c r="E88" s="18" t="s">
        <v>493</v>
      </c>
      <c r="F88" s="18" t="s">
        <v>494</v>
      </c>
      <c r="G88" s="19" t="s">
        <v>161</v>
      </c>
    </row>
    <row r="91" spans="3:7" ht="16.5" customHeight="1" x14ac:dyDescent="0.25">
      <c r="C91" s="41" t="s">
        <v>383</v>
      </c>
      <c r="D91" s="41"/>
      <c r="E91" s="41"/>
      <c r="F91" s="41"/>
      <c r="G91" s="41"/>
    </row>
    <row r="92" spans="3:7" ht="22.5" customHeight="1" x14ac:dyDescent="0.25">
      <c r="C92" s="42" t="s">
        <v>495</v>
      </c>
      <c r="D92" s="42"/>
      <c r="E92" s="42"/>
      <c r="F92" s="42"/>
      <c r="G92" s="42"/>
    </row>
    <row r="93" spans="3:7" ht="30" x14ac:dyDescent="0.25">
      <c r="C93" s="16" t="s">
        <v>2</v>
      </c>
      <c r="D93" s="16" t="s">
        <v>3</v>
      </c>
      <c r="E93" s="16" t="s">
        <v>4</v>
      </c>
      <c r="F93" s="16" t="s">
        <v>5</v>
      </c>
      <c r="G93" s="16" t="s">
        <v>6</v>
      </c>
    </row>
    <row r="94" spans="3:7" x14ac:dyDescent="0.25">
      <c r="C94" s="17" t="s">
        <v>48</v>
      </c>
      <c r="D94" s="18" t="s">
        <v>496</v>
      </c>
      <c r="E94" s="18" t="s">
        <v>497</v>
      </c>
      <c r="F94" s="18" t="s">
        <v>498</v>
      </c>
      <c r="G94" s="19" t="s">
        <v>499</v>
      </c>
    </row>
    <row r="95" spans="3:7" x14ac:dyDescent="0.25">
      <c r="C95" s="17" t="s">
        <v>278</v>
      </c>
      <c r="D95" s="18" t="s">
        <v>500</v>
      </c>
      <c r="E95" s="18" t="s">
        <v>501</v>
      </c>
      <c r="F95" s="18" t="s">
        <v>502</v>
      </c>
      <c r="G95" s="19" t="s">
        <v>503</v>
      </c>
    </row>
    <row r="96" spans="3:7" x14ac:dyDescent="0.25">
      <c r="C96" s="17" t="s">
        <v>37</v>
      </c>
      <c r="D96" s="18" t="s">
        <v>504</v>
      </c>
      <c r="E96" s="18" t="s">
        <v>505</v>
      </c>
      <c r="F96" s="18" t="s">
        <v>506</v>
      </c>
      <c r="G96" s="19" t="s">
        <v>507</v>
      </c>
    </row>
    <row r="97" spans="3:7" x14ac:dyDescent="0.25">
      <c r="C97" s="17" t="s">
        <v>50</v>
      </c>
      <c r="D97" s="18" t="s">
        <v>508</v>
      </c>
      <c r="E97" s="18" t="s">
        <v>509</v>
      </c>
      <c r="F97" s="18" t="s">
        <v>510</v>
      </c>
      <c r="G97" s="19" t="s">
        <v>511</v>
      </c>
    </row>
    <row r="98" spans="3:7" x14ac:dyDescent="0.25">
      <c r="C98" s="17" t="s">
        <v>224</v>
      </c>
      <c r="D98" s="18" t="s">
        <v>512</v>
      </c>
      <c r="E98" s="18" t="s">
        <v>513</v>
      </c>
      <c r="F98" s="18" t="s">
        <v>514</v>
      </c>
      <c r="G98" s="19" t="s">
        <v>515</v>
      </c>
    </row>
    <row r="99" spans="3:7" x14ac:dyDescent="0.25">
      <c r="C99" s="17" t="s">
        <v>51</v>
      </c>
      <c r="D99" s="18" t="s">
        <v>516</v>
      </c>
      <c r="E99" s="18" t="s">
        <v>517</v>
      </c>
      <c r="F99" s="18" t="s">
        <v>517</v>
      </c>
      <c r="G99" s="19" t="s">
        <v>518</v>
      </c>
    </row>
    <row r="100" spans="3:7" x14ac:dyDescent="0.25">
      <c r="C100" s="17" t="s">
        <v>36</v>
      </c>
      <c r="D100" s="18" t="s">
        <v>519</v>
      </c>
      <c r="E100" s="18" t="s">
        <v>520</v>
      </c>
      <c r="F100" s="18" t="s">
        <v>520</v>
      </c>
      <c r="G100" s="19" t="s">
        <v>521</v>
      </c>
    </row>
    <row r="101" spans="3:7" x14ac:dyDescent="0.25">
      <c r="C101" s="17" t="s">
        <v>522</v>
      </c>
      <c r="D101" s="18" t="s">
        <v>523</v>
      </c>
      <c r="E101" s="18" t="s">
        <v>524</v>
      </c>
      <c r="F101" s="18" t="s">
        <v>524</v>
      </c>
      <c r="G101" s="19" t="s">
        <v>525</v>
      </c>
    </row>
    <row r="102" spans="3:7" x14ac:dyDescent="0.25">
      <c r="C102" s="17" t="s">
        <v>17</v>
      </c>
      <c r="D102" s="18" t="s">
        <v>526</v>
      </c>
      <c r="E102" s="18" t="s">
        <v>527</v>
      </c>
      <c r="F102" s="18" t="s">
        <v>528</v>
      </c>
      <c r="G102" s="19" t="s">
        <v>529</v>
      </c>
    </row>
    <row r="103" spans="3:7" x14ac:dyDescent="0.25">
      <c r="C103" s="17" t="s">
        <v>530</v>
      </c>
      <c r="D103" s="18" t="s">
        <v>531</v>
      </c>
      <c r="E103" s="18" t="s">
        <v>532</v>
      </c>
      <c r="F103" s="18" t="s">
        <v>532</v>
      </c>
      <c r="G103" s="19" t="s">
        <v>533</v>
      </c>
    </row>
    <row r="104" spans="3:7" x14ac:dyDescent="0.25">
      <c r="C104" s="17" t="s">
        <v>10</v>
      </c>
      <c r="D104" s="18" t="s">
        <v>534</v>
      </c>
      <c r="E104" s="18" t="s">
        <v>535</v>
      </c>
      <c r="F104" s="18" t="s">
        <v>536</v>
      </c>
      <c r="G104" s="19" t="s">
        <v>161</v>
      </c>
    </row>
  </sheetData>
  <mergeCells count="6">
    <mergeCell ref="C92:G92"/>
    <mergeCell ref="M10:Q10"/>
    <mergeCell ref="M11:Q11"/>
    <mergeCell ref="C77:G77"/>
    <mergeCell ref="C78:G78"/>
    <mergeCell ref="C91:G9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63"/>
  <sheetViews>
    <sheetView topLeftCell="D12" workbookViewId="0">
      <selection activeCell="M27" sqref="M27"/>
    </sheetView>
  </sheetViews>
  <sheetFormatPr baseColWidth="10" defaultRowHeight="15" x14ac:dyDescent="0.25"/>
  <cols>
    <col min="15" max="15" width="9.375" customWidth="1"/>
    <col min="16" max="16" width="0.125" customWidth="1"/>
  </cols>
  <sheetData>
    <row r="2" spans="2:17" ht="33" customHeight="1" x14ac:dyDescent="0.25">
      <c r="B2" s="34" t="s">
        <v>16</v>
      </c>
      <c r="C2" s="34"/>
      <c r="D2" s="34"/>
      <c r="E2" s="34"/>
      <c r="F2" s="34"/>
    </row>
    <row r="3" spans="2:17" ht="31.5" customHeight="1" x14ac:dyDescent="0.25">
      <c r="B3" s="35" t="s">
        <v>57</v>
      </c>
      <c r="C3" s="35"/>
      <c r="D3" s="35"/>
      <c r="E3" s="35"/>
      <c r="F3" s="35"/>
    </row>
    <row r="4" spans="2:17" ht="22.5" x14ac:dyDescent="0.25"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</row>
    <row r="5" spans="2:17" x14ac:dyDescent="0.25">
      <c r="B5" s="2" t="s">
        <v>28</v>
      </c>
      <c r="C5" s="3">
        <v>340</v>
      </c>
      <c r="D5" s="3">
        <v>59.5</v>
      </c>
      <c r="E5" s="3">
        <v>60.125</v>
      </c>
      <c r="F5" s="3">
        <v>100</v>
      </c>
    </row>
    <row r="6" spans="2:17" ht="22.5" x14ac:dyDescent="0.25">
      <c r="B6" s="4" t="s">
        <v>9</v>
      </c>
      <c r="C6" s="3">
        <v>0</v>
      </c>
      <c r="D6" s="3">
        <v>0</v>
      </c>
      <c r="E6" s="3">
        <v>0</v>
      </c>
      <c r="F6" s="3">
        <v>0</v>
      </c>
    </row>
    <row r="7" spans="2:17" x14ac:dyDescent="0.25">
      <c r="B7" s="4" t="s">
        <v>10</v>
      </c>
      <c r="C7" s="3">
        <v>340</v>
      </c>
      <c r="D7" s="3">
        <v>59.5</v>
      </c>
      <c r="E7" s="3">
        <v>60.125</v>
      </c>
      <c r="F7" s="3">
        <v>100</v>
      </c>
    </row>
    <row r="10" spans="2:17" x14ac:dyDescent="0.25">
      <c r="M10" s="36" t="s">
        <v>41</v>
      </c>
      <c r="N10" s="36"/>
      <c r="O10" s="36"/>
      <c r="P10" s="36"/>
      <c r="Q10" s="36"/>
    </row>
    <row r="11" spans="2:17" ht="33" customHeight="1" x14ac:dyDescent="0.25">
      <c r="B11" s="34" t="s">
        <v>20</v>
      </c>
      <c r="C11" s="34"/>
      <c r="D11" s="34"/>
      <c r="E11" s="34"/>
      <c r="F11" s="34"/>
      <c r="M11" s="35" t="s">
        <v>57</v>
      </c>
      <c r="N11" s="35"/>
      <c r="O11" s="35"/>
      <c r="P11" s="35"/>
      <c r="Q11" s="35"/>
    </row>
    <row r="12" spans="2:17" ht="31.5" customHeight="1" x14ac:dyDescent="0.25">
      <c r="B12" s="35" t="s">
        <v>57</v>
      </c>
      <c r="C12" s="35"/>
      <c r="D12" s="35"/>
      <c r="E12" s="35"/>
      <c r="F12" s="35"/>
      <c r="M12" s="12" t="s">
        <v>40</v>
      </c>
      <c r="N12" s="12" t="s">
        <v>3</v>
      </c>
      <c r="O12" s="12" t="s">
        <v>4</v>
      </c>
      <c r="P12" s="12" t="s">
        <v>5</v>
      </c>
      <c r="Q12" s="12" t="s">
        <v>44</v>
      </c>
    </row>
    <row r="13" spans="2:17" ht="22.5" x14ac:dyDescent="0.25">
      <c r="B13" s="1" t="s">
        <v>2</v>
      </c>
      <c r="C13" s="1" t="s">
        <v>3</v>
      </c>
      <c r="D13" s="1" t="s">
        <v>4</v>
      </c>
      <c r="E13" s="1" t="s">
        <v>5</v>
      </c>
      <c r="F13" s="1" t="s">
        <v>6</v>
      </c>
      <c r="M13" s="8">
        <v>2009</v>
      </c>
      <c r="N13" s="9">
        <v>0</v>
      </c>
      <c r="O13" s="14">
        <v>0</v>
      </c>
      <c r="P13" s="9">
        <v>0</v>
      </c>
      <c r="Q13" s="9">
        <v>0</v>
      </c>
    </row>
    <row r="14" spans="2:17" ht="22.5" x14ac:dyDescent="0.25">
      <c r="B14" s="2" t="s">
        <v>17</v>
      </c>
      <c r="C14" s="7">
        <v>36917.14</v>
      </c>
      <c r="D14" s="7">
        <v>8317.33</v>
      </c>
      <c r="E14" s="7">
        <v>9701.3410000000003</v>
      </c>
      <c r="F14" s="3">
        <v>51.54</v>
      </c>
      <c r="M14" s="8">
        <v>2010</v>
      </c>
      <c r="N14" s="9">
        <v>0</v>
      </c>
      <c r="O14" s="14">
        <v>0</v>
      </c>
      <c r="P14" s="9">
        <v>0</v>
      </c>
      <c r="Q14" s="9">
        <v>0</v>
      </c>
    </row>
    <row r="15" spans="2:17" x14ac:dyDescent="0.25">
      <c r="B15" s="2" t="s">
        <v>14</v>
      </c>
      <c r="C15" s="7">
        <v>20735</v>
      </c>
      <c r="D15" s="7">
        <v>1430</v>
      </c>
      <c r="E15" s="7">
        <v>1550.337</v>
      </c>
      <c r="F15" s="3">
        <v>28.95</v>
      </c>
      <c r="M15" s="8">
        <v>2011</v>
      </c>
      <c r="N15" s="9">
        <f>+C7</f>
        <v>340</v>
      </c>
      <c r="O15" s="9">
        <f t="shared" ref="O15:P15" si="0">+D7</f>
        <v>59.5</v>
      </c>
      <c r="P15" s="9">
        <f t="shared" si="0"/>
        <v>60.125</v>
      </c>
      <c r="Q15" s="9">
        <v>0</v>
      </c>
    </row>
    <row r="16" spans="2:17" x14ac:dyDescent="0.25">
      <c r="B16" s="2" t="s">
        <v>22</v>
      </c>
      <c r="C16" s="7">
        <v>12168.4</v>
      </c>
      <c r="D16" s="3">
        <v>574</v>
      </c>
      <c r="E16" s="3">
        <v>710</v>
      </c>
      <c r="F16" s="3">
        <v>16.989999999999998</v>
      </c>
      <c r="M16" s="8">
        <v>2012</v>
      </c>
      <c r="N16" s="9">
        <f>+C19</f>
        <v>71628.539999999994</v>
      </c>
      <c r="O16" s="9">
        <f t="shared" ref="O16:P16" si="1">+D19</f>
        <v>10725.343000000001</v>
      </c>
      <c r="P16" s="9">
        <f t="shared" si="1"/>
        <v>12374.861999999999</v>
      </c>
      <c r="Q16" s="9">
        <f>+N16/O16</f>
        <v>6.6784381627701777</v>
      </c>
    </row>
    <row r="17" spans="2:17" x14ac:dyDescent="0.25">
      <c r="B17" s="2" t="s">
        <v>28</v>
      </c>
      <c r="C17" s="7">
        <v>1808</v>
      </c>
      <c r="D17" s="3">
        <v>404.01299999999998</v>
      </c>
      <c r="E17" s="3">
        <v>413.18400000000003</v>
      </c>
      <c r="F17" s="3">
        <v>2.52</v>
      </c>
      <c r="M17" s="8">
        <v>2013</v>
      </c>
      <c r="N17" s="9">
        <f>+C27</f>
        <v>1080</v>
      </c>
      <c r="O17" s="9">
        <f t="shared" ref="O17:P17" si="2">+D27</f>
        <v>197.16200000000001</v>
      </c>
      <c r="P17" s="9">
        <f t="shared" si="2"/>
        <v>236.947</v>
      </c>
      <c r="Q17" s="9">
        <f t="shared" ref="Q17:Q21" si="3">+N17/O17</f>
        <v>5.4777289741430906</v>
      </c>
    </row>
    <row r="18" spans="2:17" ht="22.5" x14ac:dyDescent="0.25">
      <c r="B18" s="4" t="s">
        <v>9</v>
      </c>
      <c r="C18" s="3">
        <v>0</v>
      </c>
      <c r="D18" s="3">
        <v>0</v>
      </c>
      <c r="E18" s="3">
        <v>0</v>
      </c>
      <c r="F18" s="3">
        <v>0</v>
      </c>
      <c r="M18" s="8">
        <v>2014</v>
      </c>
      <c r="N18" s="9">
        <v>59744.04</v>
      </c>
      <c r="O18" s="9">
        <v>12353.36</v>
      </c>
      <c r="P18" s="9" t="str">
        <f t="shared" ref="P18" si="4">+E39</f>
        <v>13,534.353</v>
      </c>
      <c r="Q18" s="9">
        <f t="shared" si="3"/>
        <v>4.8362583135276553</v>
      </c>
    </row>
    <row r="19" spans="2:17" x14ac:dyDescent="0.25">
      <c r="B19" s="4" t="s">
        <v>10</v>
      </c>
      <c r="C19" s="7">
        <v>71628.539999999994</v>
      </c>
      <c r="D19" s="7">
        <v>10725.343000000001</v>
      </c>
      <c r="E19" s="7">
        <v>12374.861999999999</v>
      </c>
      <c r="F19" s="3">
        <v>100</v>
      </c>
      <c r="M19" s="8">
        <v>2015</v>
      </c>
      <c r="N19" s="9">
        <v>52135.199999999997</v>
      </c>
      <c r="O19" s="9">
        <v>6938.79</v>
      </c>
      <c r="P19" s="9">
        <f>+F68</f>
        <v>0</v>
      </c>
      <c r="Q19" s="9">
        <f t="shared" si="3"/>
        <v>7.5135866628043217</v>
      </c>
    </row>
    <row r="20" spans="2:17" x14ac:dyDescent="0.25">
      <c r="M20" s="8">
        <v>2016</v>
      </c>
      <c r="N20" s="8">
        <v>0</v>
      </c>
      <c r="O20" s="8">
        <v>0</v>
      </c>
      <c r="P20" s="8"/>
      <c r="Q20" s="9"/>
    </row>
    <row r="21" spans="2:17" x14ac:dyDescent="0.25">
      <c r="M21" s="8">
        <v>2017</v>
      </c>
      <c r="N21" s="8">
        <v>73109.87</v>
      </c>
      <c r="O21" s="8">
        <v>10239.144</v>
      </c>
      <c r="P21" s="8"/>
      <c r="Q21" s="9">
        <f t="shared" si="3"/>
        <v>7.1402326210081615</v>
      </c>
    </row>
    <row r="22" spans="2:17" ht="16.5" x14ac:dyDescent="0.25">
      <c r="B22" s="34" t="s">
        <v>23</v>
      </c>
      <c r="C22" s="34"/>
      <c r="D22" s="34"/>
      <c r="E22" s="34"/>
      <c r="F22" s="34"/>
      <c r="M22" s="8" t="s">
        <v>43</v>
      </c>
      <c r="N22" s="9">
        <f>SUM(N13:N19)</f>
        <v>184927.77999999997</v>
      </c>
      <c r="O22" s="14">
        <f>SUM(O13:O19)</f>
        <v>30274.155000000002</v>
      </c>
      <c r="P22" s="9">
        <f>SUM(P13:P18)</f>
        <v>12671.933999999999</v>
      </c>
      <c r="Q22" s="9">
        <f>+N22/O22</f>
        <v>6.1084373783512689</v>
      </c>
    </row>
    <row r="23" spans="2:17" ht="33.75" customHeight="1" x14ac:dyDescent="0.25">
      <c r="B23" s="35" t="s">
        <v>58</v>
      </c>
      <c r="C23" s="35"/>
      <c r="D23" s="35"/>
      <c r="E23" s="35"/>
      <c r="F23" s="35"/>
      <c r="M23" s="33" t="s">
        <v>547</v>
      </c>
    </row>
    <row r="24" spans="2:17" ht="22.5" x14ac:dyDescent="0.25">
      <c r="B24" s="1" t="s">
        <v>2</v>
      </c>
      <c r="C24" s="1" t="s">
        <v>3</v>
      </c>
      <c r="D24" s="1" t="s">
        <v>4</v>
      </c>
      <c r="E24" s="1" t="s">
        <v>5</v>
      </c>
      <c r="F24" s="1" t="s">
        <v>6</v>
      </c>
      <c r="M24" s="30" t="s">
        <v>42</v>
      </c>
    </row>
    <row r="25" spans="2:17" x14ac:dyDescent="0.25">
      <c r="B25" s="2" t="s">
        <v>28</v>
      </c>
      <c r="C25" s="7">
        <v>1080</v>
      </c>
      <c r="D25" s="3">
        <v>197.16200000000001</v>
      </c>
      <c r="E25" s="3">
        <v>236.947</v>
      </c>
      <c r="F25" s="3">
        <v>100</v>
      </c>
    </row>
    <row r="26" spans="2:17" ht="22.5" x14ac:dyDescent="0.25">
      <c r="B26" s="4" t="s">
        <v>9</v>
      </c>
      <c r="C26" s="3">
        <v>0</v>
      </c>
      <c r="D26" s="3">
        <v>0</v>
      </c>
      <c r="E26" s="3">
        <v>0</v>
      </c>
      <c r="F26" s="3">
        <v>0</v>
      </c>
    </row>
    <row r="27" spans="2:17" x14ac:dyDescent="0.25">
      <c r="B27" s="4" t="s">
        <v>10</v>
      </c>
      <c r="C27" s="7">
        <v>1080</v>
      </c>
      <c r="D27" s="3">
        <v>197.16200000000001</v>
      </c>
      <c r="E27" s="3">
        <v>236.947</v>
      </c>
      <c r="F27" s="3">
        <v>100</v>
      </c>
      <c r="M27" s="30" t="s">
        <v>543</v>
      </c>
      <c r="N27" s="45">
        <f>POWER(+N21/N16,1/5)-1</f>
        <v>4.102347738659029E-3</v>
      </c>
      <c r="O27" s="45">
        <f t="shared" ref="O27:Q27" si="5">POWER(+O21/O16,1/5)-1</f>
        <v>-9.2353741887950536E-3</v>
      </c>
      <c r="P27" s="45">
        <f t="shared" si="5"/>
        <v>-1</v>
      </c>
      <c r="Q27" s="45">
        <f t="shared" si="5"/>
        <v>1.3462048987198827E-2</v>
      </c>
    </row>
    <row r="28" spans="2:17" x14ac:dyDescent="0.25">
      <c r="M28" s="30"/>
      <c r="N28" s="45"/>
      <c r="O28" s="45"/>
      <c r="P28" s="45"/>
      <c r="Q28" s="45"/>
    </row>
    <row r="30" spans="2:17" ht="33" customHeight="1" x14ac:dyDescent="0.25">
      <c r="B30" s="34" t="s">
        <v>32</v>
      </c>
      <c r="C30" s="34"/>
      <c r="D30" s="34"/>
      <c r="E30" s="34"/>
      <c r="F30" s="34"/>
    </row>
    <row r="31" spans="2:17" ht="21" customHeight="1" x14ac:dyDescent="0.25">
      <c r="B31" s="35" t="s">
        <v>57</v>
      </c>
      <c r="C31" s="35"/>
      <c r="D31" s="35"/>
      <c r="E31" s="35"/>
      <c r="F31" s="35"/>
    </row>
    <row r="32" spans="2:17" ht="22.5" x14ac:dyDescent="0.25">
      <c r="B32" s="1" t="s">
        <v>2</v>
      </c>
      <c r="C32" s="1" t="s">
        <v>3</v>
      </c>
      <c r="D32" s="1" t="s">
        <v>4</v>
      </c>
      <c r="E32" s="1" t="s">
        <v>5</v>
      </c>
      <c r="F32" s="1" t="s">
        <v>6</v>
      </c>
    </row>
    <row r="33" spans="2:7" ht="22.5" x14ac:dyDescent="0.25">
      <c r="B33" s="2" t="s">
        <v>17</v>
      </c>
      <c r="C33" s="3" t="s">
        <v>323</v>
      </c>
      <c r="D33" s="3" t="s">
        <v>324</v>
      </c>
      <c r="E33" s="3" t="s">
        <v>325</v>
      </c>
      <c r="F33" s="3" t="s">
        <v>326</v>
      </c>
    </row>
    <row r="34" spans="2:7" x14ac:dyDescent="0.25">
      <c r="B34" s="2" t="s">
        <v>56</v>
      </c>
      <c r="C34" s="3" t="s">
        <v>327</v>
      </c>
      <c r="D34" s="32">
        <v>506000</v>
      </c>
      <c r="E34" s="32">
        <v>537446</v>
      </c>
      <c r="F34" s="3" t="s">
        <v>328</v>
      </c>
    </row>
    <row r="35" spans="2:7" x14ac:dyDescent="0.25">
      <c r="B35" s="2" t="s">
        <v>48</v>
      </c>
      <c r="C35" s="3" t="s">
        <v>329</v>
      </c>
      <c r="D35" s="3" t="s">
        <v>330</v>
      </c>
      <c r="E35" s="3" t="s">
        <v>331</v>
      </c>
      <c r="F35" s="3" t="s">
        <v>332</v>
      </c>
    </row>
    <row r="36" spans="2:7" x14ac:dyDescent="0.25">
      <c r="B36" s="2" t="s">
        <v>22</v>
      </c>
      <c r="C36" s="3" t="s">
        <v>333</v>
      </c>
      <c r="D36" s="32">
        <v>10200</v>
      </c>
      <c r="E36" s="32">
        <v>20000</v>
      </c>
      <c r="F36" s="3" t="s">
        <v>202</v>
      </c>
    </row>
    <row r="37" spans="2:7" x14ac:dyDescent="0.25">
      <c r="B37" s="2" t="s">
        <v>37</v>
      </c>
      <c r="C37" s="3" t="s">
        <v>156</v>
      </c>
      <c r="D37" s="3" t="s">
        <v>157</v>
      </c>
      <c r="E37" s="3" t="s">
        <v>157</v>
      </c>
      <c r="F37" s="3" t="s">
        <v>156</v>
      </c>
    </row>
    <row r="38" spans="2:7" ht="22.5" x14ac:dyDescent="0.25">
      <c r="B38" s="4" t="s">
        <v>9</v>
      </c>
      <c r="C38" s="3" t="s">
        <v>156</v>
      </c>
      <c r="D38" s="3" t="s">
        <v>157</v>
      </c>
      <c r="E38" s="3" t="s">
        <v>157</v>
      </c>
      <c r="F38" s="3" t="s">
        <v>156</v>
      </c>
    </row>
    <row r="39" spans="2:7" x14ac:dyDescent="0.25">
      <c r="B39" s="4" t="s">
        <v>10</v>
      </c>
      <c r="C39" s="3" t="s">
        <v>334</v>
      </c>
      <c r="D39" s="3" t="s">
        <v>335</v>
      </c>
      <c r="E39" s="3" t="s">
        <v>336</v>
      </c>
      <c r="F39" s="3" t="s">
        <v>161</v>
      </c>
    </row>
    <row r="42" spans="2:7" ht="33" customHeight="1" x14ac:dyDescent="0.25">
      <c r="B42" s="34" t="s">
        <v>46</v>
      </c>
      <c r="C42" s="34"/>
      <c r="D42" s="34"/>
      <c r="E42" s="34"/>
      <c r="F42" s="34"/>
      <c r="G42" s="10"/>
    </row>
    <row r="43" spans="2:7" ht="22.5" customHeight="1" x14ac:dyDescent="0.25">
      <c r="B43" s="39" t="s">
        <v>337</v>
      </c>
      <c r="C43" s="39"/>
      <c r="D43" s="39"/>
      <c r="E43" s="39"/>
      <c r="F43" s="39"/>
      <c r="G43" s="10"/>
    </row>
    <row r="44" spans="2:7" ht="22.5" x14ac:dyDescent="0.25">
      <c r="B44" s="1" t="s">
        <v>2</v>
      </c>
      <c r="C44" s="1" t="s">
        <v>3</v>
      </c>
      <c r="D44" s="1" t="s">
        <v>4</v>
      </c>
      <c r="E44" s="1" t="s">
        <v>5</v>
      </c>
      <c r="F44" s="1" t="s">
        <v>6</v>
      </c>
      <c r="G44" s="10"/>
    </row>
    <row r="45" spans="2:7" ht="22.5" x14ac:dyDescent="0.25">
      <c r="B45" s="2" t="s">
        <v>17</v>
      </c>
      <c r="C45" s="3" t="s">
        <v>338</v>
      </c>
      <c r="D45" s="3" t="s">
        <v>339</v>
      </c>
      <c r="E45" s="3" t="s">
        <v>340</v>
      </c>
      <c r="F45" s="3" t="s">
        <v>341</v>
      </c>
      <c r="G45" s="10"/>
    </row>
    <row r="46" spans="2:7" x14ac:dyDescent="0.25">
      <c r="B46" s="2" t="s">
        <v>48</v>
      </c>
      <c r="C46" s="3" t="s">
        <v>342</v>
      </c>
      <c r="D46" s="32">
        <v>954000</v>
      </c>
      <c r="E46" s="3" t="s">
        <v>343</v>
      </c>
      <c r="F46" s="3" t="s">
        <v>344</v>
      </c>
      <c r="G46" s="10"/>
    </row>
    <row r="47" spans="2:7" ht="22.5" x14ac:dyDescent="0.25">
      <c r="B47" s="4" t="s">
        <v>9</v>
      </c>
      <c r="C47" s="3" t="s">
        <v>156</v>
      </c>
      <c r="D47" s="3" t="s">
        <v>157</v>
      </c>
      <c r="E47" s="3" t="s">
        <v>157</v>
      </c>
      <c r="F47" s="3" t="s">
        <v>156</v>
      </c>
      <c r="G47" s="10"/>
    </row>
    <row r="48" spans="2:7" x14ac:dyDescent="0.25">
      <c r="B48" s="4" t="s">
        <v>10</v>
      </c>
      <c r="C48" s="3" t="s">
        <v>345</v>
      </c>
      <c r="D48" s="3" t="s">
        <v>346</v>
      </c>
      <c r="E48" s="3" t="s">
        <v>347</v>
      </c>
      <c r="F48" s="3" t="s">
        <v>161</v>
      </c>
      <c r="G48" s="10"/>
    </row>
    <row r="51" spans="2:7" ht="33" customHeight="1" x14ac:dyDescent="0.25">
      <c r="B51" s="34" t="s">
        <v>162</v>
      </c>
      <c r="C51" s="34"/>
      <c r="D51" s="34"/>
      <c r="E51" s="34"/>
      <c r="F51" s="34"/>
      <c r="G51" s="34"/>
    </row>
    <row r="52" spans="2:7" ht="21" customHeight="1" x14ac:dyDescent="0.25">
      <c r="B52" s="35" t="s">
        <v>57</v>
      </c>
      <c r="C52" s="35"/>
      <c r="D52" s="35"/>
      <c r="E52" s="35"/>
      <c r="F52" s="35"/>
      <c r="G52" s="35"/>
    </row>
    <row r="53" spans="2:7" ht="22.5" x14ac:dyDescent="0.25">
      <c r="B53" s="1" t="s">
        <v>2</v>
      </c>
      <c r="C53" s="1" t="s">
        <v>3</v>
      </c>
      <c r="D53" s="1" t="s">
        <v>4</v>
      </c>
      <c r="E53" s="1" t="s">
        <v>5</v>
      </c>
      <c r="F53" s="1" t="s">
        <v>6</v>
      </c>
      <c r="G53" s="31"/>
    </row>
    <row r="54" spans="2:7" x14ac:dyDescent="0.25">
      <c r="B54" s="40" t="s">
        <v>348</v>
      </c>
      <c r="C54" s="40"/>
      <c r="D54" s="40"/>
      <c r="E54" s="40"/>
      <c r="F54" s="40"/>
      <c r="G54" s="40"/>
    </row>
    <row r="57" spans="2:7" ht="33" customHeight="1" x14ac:dyDescent="0.25">
      <c r="B57" s="34" t="s">
        <v>383</v>
      </c>
      <c r="C57" s="34"/>
      <c r="D57" s="34"/>
      <c r="E57" s="34"/>
      <c r="F57" s="34"/>
    </row>
    <row r="58" spans="2:7" ht="21" customHeight="1" x14ac:dyDescent="0.25">
      <c r="B58" s="35" t="s">
        <v>57</v>
      </c>
      <c r="C58" s="35"/>
      <c r="D58" s="35"/>
      <c r="E58" s="35"/>
      <c r="F58" s="35"/>
    </row>
    <row r="59" spans="2:7" ht="22.5" x14ac:dyDescent="0.25">
      <c r="B59" s="1" t="s">
        <v>2</v>
      </c>
      <c r="C59" s="1" t="s">
        <v>3</v>
      </c>
      <c r="D59" s="1" t="s">
        <v>4</v>
      </c>
      <c r="E59" s="1" t="s">
        <v>5</v>
      </c>
      <c r="F59" s="1" t="s">
        <v>6</v>
      </c>
    </row>
    <row r="60" spans="2:7" ht="22.5" x14ac:dyDescent="0.25">
      <c r="B60" s="2" t="s">
        <v>17</v>
      </c>
      <c r="C60" s="3" t="s">
        <v>537</v>
      </c>
      <c r="D60" s="3" t="s">
        <v>538</v>
      </c>
      <c r="E60" s="3" t="s">
        <v>539</v>
      </c>
      <c r="F60" s="3" t="s">
        <v>161</v>
      </c>
    </row>
    <row r="61" spans="2:7" x14ac:dyDescent="0.25">
      <c r="B61" s="2" t="s">
        <v>25</v>
      </c>
      <c r="C61" s="3" t="s">
        <v>115</v>
      </c>
      <c r="D61" s="32">
        <v>2424</v>
      </c>
      <c r="E61" s="32">
        <v>2606</v>
      </c>
      <c r="F61" s="3" t="s">
        <v>156</v>
      </c>
    </row>
    <row r="62" spans="2:7" ht="22.5" x14ac:dyDescent="0.25">
      <c r="B62" s="4" t="s">
        <v>9</v>
      </c>
      <c r="C62" s="3" t="s">
        <v>156</v>
      </c>
      <c r="D62" s="3" t="s">
        <v>157</v>
      </c>
      <c r="E62" s="3" t="s">
        <v>157</v>
      </c>
      <c r="F62" s="3" t="s">
        <v>156</v>
      </c>
    </row>
    <row r="63" spans="2:7" x14ac:dyDescent="0.25">
      <c r="B63" s="4" t="s">
        <v>10</v>
      </c>
      <c r="C63" s="3" t="s">
        <v>540</v>
      </c>
      <c r="D63" s="3" t="s">
        <v>541</v>
      </c>
      <c r="E63" s="3" t="s">
        <v>542</v>
      </c>
      <c r="F63" s="3" t="s">
        <v>161</v>
      </c>
    </row>
  </sheetData>
  <mergeCells count="17">
    <mergeCell ref="B58:F58"/>
    <mergeCell ref="B2:F2"/>
    <mergeCell ref="B3:F3"/>
    <mergeCell ref="M10:Q10"/>
    <mergeCell ref="M11:Q11"/>
    <mergeCell ref="B57:F57"/>
    <mergeCell ref="B43:F43"/>
    <mergeCell ref="B54:G54"/>
    <mergeCell ref="B51:G51"/>
    <mergeCell ref="B52:G52"/>
    <mergeCell ref="B11:F11"/>
    <mergeCell ref="B12:F12"/>
    <mergeCell ref="B22:F22"/>
    <mergeCell ref="B23:F23"/>
    <mergeCell ref="B30:F30"/>
    <mergeCell ref="B31:F31"/>
    <mergeCell ref="B42:F4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P14"/>
  <sheetViews>
    <sheetView showGridLines="0" workbookViewId="0">
      <selection activeCell="F18" sqref="F18"/>
    </sheetView>
  </sheetViews>
  <sheetFormatPr baseColWidth="10" defaultRowHeight="15" x14ac:dyDescent="0.25"/>
  <cols>
    <col min="5" max="5" width="27.125" customWidth="1"/>
    <col min="6" max="6" width="62.25" customWidth="1"/>
    <col min="11" max="11" width="18.125" customWidth="1"/>
  </cols>
  <sheetData>
    <row r="2" spans="5:16" ht="19.5" customHeight="1" x14ac:dyDescent="0.25">
      <c r="E2" s="36" t="s">
        <v>72</v>
      </c>
      <c r="F2" s="36"/>
      <c r="J2" s="36" t="s">
        <v>41</v>
      </c>
      <c r="K2" s="36"/>
      <c r="L2" s="36"/>
      <c r="M2" s="36"/>
      <c r="N2" s="36"/>
    </row>
    <row r="3" spans="5:16" ht="30.75" customHeight="1" thickBot="1" x14ac:dyDescent="0.3">
      <c r="J3" s="35" t="s">
        <v>74</v>
      </c>
      <c r="K3" s="35"/>
      <c r="L3" s="35"/>
      <c r="M3" s="35"/>
      <c r="N3" s="35"/>
    </row>
    <row r="4" spans="5:16" ht="23.25" customHeight="1" thickBot="1" x14ac:dyDescent="0.3">
      <c r="E4" s="28" t="s">
        <v>69</v>
      </c>
      <c r="F4" s="29" t="s">
        <v>70</v>
      </c>
      <c r="J4" s="12" t="s">
        <v>40</v>
      </c>
      <c r="K4" s="12" t="s">
        <v>3</v>
      </c>
      <c r="L4" s="12" t="s">
        <v>4</v>
      </c>
      <c r="M4" s="12" t="s">
        <v>5</v>
      </c>
      <c r="N4" s="12" t="s">
        <v>44</v>
      </c>
    </row>
    <row r="5" spans="5:16" x14ac:dyDescent="0.25">
      <c r="E5" s="23" t="s">
        <v>62</v>
      </c>
      <c r="F5" s="24" t="s">
        <v>63</v>
      </c>
      <c r="J5" s="8">
        <v>2009</v>
      </c>
      <c r="K5" s="9">
        <f>+blue!N13+jugos!N13+conservados!N13</f>
        <v>204</v>
      </c>
      <c r="L5" s="9">
        <f>+blue!O13+jugos!O13+conservados!O13</f>
        <v>9</v>
      </c>
      <c r="M5" s="9">
        <f>+blue!P13+jugos!P13+conservados!P13</f>
        <v>12</v>
      </c>
      <c r="N5" s="9">
        <f>(blue!O13*blue!Q13+jugos!O13*jugos!Q13+conservados!O13*conservados!Q13)/L5</f>
        <v>22.666666666666668</v>
      </c>
      <c r="P5">
        <f>+K5/L5</f>
        <v>22.666666666666668</v>
      </c>
    </row>
    <row r="6" spans="5:16" ht="15.75" thickBot="1" x14ac:dyDescent="0.3">
      <c r="E6" s="25" t="s">
        <v>45</v>
      </c>
      <c r="F6" s="26" t="s">
        <v>64</v>
      </c>
      <c r="J6" s="8">
        <v>2010</v>
      </c>
      <c r="K6" s="9">
        <f>+blue!N14+jugos!N14+conservados!N14</f>
        <v>32416.23</v>
      </c>
      <c r="L6" s="9">
        <f>+blue!O14+jugos!O14+conservados!O14</f>
        <v>6359.3</v>
      </c>
      <c r="M6" s="9">
        <f>+blue!P14+jugos!P14+conservados!P14</f>
        <v>7522.1940000000004</v>
      </c>
      <c r="N6" s="9">
        <f>(blue!O14*blue!Q14+jugos!O14*jugos!Q14+conservados!O14*conservados!Q14)/L6</f>
        <v>5.0974525498089411</v>
      </c>
      <c r="P6">
        <f t="shared" ref="P6:P11" si="0">+K6/L6</f>
        <v>5.0974525498089411</v>
      </c>
    </row>
    <row r="7" spans="5:16" ht="45" customHeight="1" x14ac:dyDescent="0.25">
      <c r="E7" s="23">
        <v>20.09</v>
      </c>
      <c r="F7" s="24" t="s">
        <v>59</v>
      </c>
      <c r="J7" s="8">
        <v>2011</v>
      </c>
      <c r="K7" s="9">
        <f>+blue!N15+jugos!N15+conservados!N15</f>
        <v>84814.1</v>
      </c>
      <c r="L7" s="9">
        <f>+blue!O15+jugos!O15+conservados!O15</f>
        <v>6781.674</v>
      </c>
      <c r="M7" s="9">
        <f>+blue!P15+jugos!P15+conservados!P15</f>
        <v>8712.1389999999992</v>
      </c>
      <c r="N7" s="9">
        <f>(blue!O15*blue!Q15+jugos!O15*jugos!Q15+conservados!O15*conservados!Q15)/L7</f>
        <v>12.456231308081161</v>
      </c>
      <c r="P7">
        <f t="shared" si="0"/>
        <v>12.50636642221375</v>
      </c>
    </row>
    <row r="8" spans="5:16" ht="26.25" thickBot="1" x14ac:dyDescent="0.3">
      <c r="E8" s="25" t="s">
        <v>60</v>
      </c>
      <c r="F8" s="26" t="s">
        <v>61</v>
      </c>
      <c r="J8" s="8">
        <v>2012</v>
      </c>
      <c r="K8" s="9">
        <f>+blue!N16+jugos!N16+conservados!N16</f>
        <v>1322874.23</v>
      </c>
      <c r="L8" s="9">
        <f>+blue!O16+jugos!O16+conservados!O16</f>
        <v>727422.77899999998</v>
      </c>
      <c r="M8" s="9">
        <f>+blue!P16+jugos!P16+conservados!P16</f>
        <v>801612.4709999999</v>
      </c>
      <c r="N8" s="9">
        <f>(blue!O16*blue!Q16+jugos!O16*jugos!Q16+conservados!O16*conservados!Q16)/L8</f>
        <v>1.8185768554272892</v>
      </c>
      <c r="P8">
        <f t="shared" si="0"/>
        <v>1.8185768554272892</v>
      </c>
    </row>
    <row r="9" spans="5:16" ht="38.25" x14ac:dyDescent="0.25">
      <c r="E9" s="23">
        <v>20.079999999999998</v>
      </c>
      <c r="F9" s="24" t="s">
        <v>65</v>
      </c>
      <c r="J9" s="8">
        <v>2013</v>
      </c>
      <c r="K9" s="9">
        <f>+blue!N17+jugos!N17+conservados!N17</f>
        <v>18174869.149999999</v>
      </c>
      <c r="L9" s="9">
        <f>+blue!O17+jugos!O17+conservados!O17</f>
        <v>2207209.773</v>
      </c>
      <c r="M9" s="9">
        <f>+blue!P17+jugos!P17+conservados!P17</f>
        <v>2637650.19</v>
      </c>
      <c r="N9" s="9">
        <f>(blue!O17*blue!Q17+jugos!O17*jugos!Q17+conservados!O17*conservados!Q17)/L9</f>
        <v>8.2343188999643839</v>
      </c>
      <c r="P9">
        <f t="shared" si="0"/>
        <v>8.2343188999643839</v>
      </c>
    </row>
    <row r="10" spans="5:16" ht="25.5" x14ac:dyDescent="0.25">
      <c r="E10" s="21"/>
      <c r="F10" s="22" t="s">
        <v>66</v>
      </c>
      <c r="J10" s="8">
        <v>2014</v>
      </c>
      <c r="K10" s="9">
        <f>+blue!N18+jugos!N18+conservados!N18</f>
        <v>30505350.789999999</v>
      </c>
      <c r="L10" s="9">
        <f>+blue!O18+jugos!O18+conservados!O18</f>
        <v>3351420.4780000001</v>
      </c>
      <c r="M10" s="9" t="e">
        <f>+blue!P18+jugos!P18+conservados!P18</f>
        <v>#VALUE!</v>
      </c>
      <c r="N10" s="9">
        <f>(blue!O18*blue!Q18+jugos!O18*jugos!Q18+conservados!O18*conservados!Q18)/L10</f>
        <v>9.102215311462329</v>
      </c>
      <c r="P10">
        <f t="shared" si="0"/>
        <v>9.102215311462329</v>
      </c>
    </row>
    <row r="11" spans="5:16" ht="26.25" thickBot="1" x14ac:dyDescent="0.3">
      <c r="E11" s="25" t="s">
        <v>67</v>
      </c>
      <c r="F11" s="26" t="s">
        <v>68</v>
      </c>
      <c r="J11" s="8">
        <v>2015</v>
      </c>
      <c r="K11" s="9">
        <f>+blue!N19+jugos!N19+conservados!N19</f>
        <v>97311633.290000007</v>
      </c>
      <c r="L11" s="9">
        <f>+blue!O19+jugos!O19+conservados!O19</f>
        <v>10861952.115999999</v>
      </c>
      <c r="M11" s="9" t="e">
        <f>+blue!P19+jugos!P19+conservados!P19</f>
        <v>#VALUE!</v>
      </c>
      <c r="N11" s="9">
        <f>(blue!O19*blue!Q19+jugos!O19*jugos!Q19+conservados!O19*conservados!Q19)/L11</f>
        <v>8.9589451556002437</v>
      </c>
      <c r="P11">
        <f t="shared" si="0"/>
        <v>8.9589451556002437</v>
      </c>
    </row>
    <row r="12" spans="5:16" x14ac:dyDescent="0.25">
      <c r="E12" s="27" t="s">
        <v>71</v>
      </c>
      <c r="J12" s="8" t="s">
        <v>43</v>
      </c>
      <c r="K12" s="9">
        <f>SUM(K5:K11)</f>
        <v>147432161.79000002</v>
      </c>
      <c r="L12" s="14">
        <f>SUM(L5:L11)</f>
        <v>17161155.119999997</v>
      </c>
      <c r="M12" s="9" t="e">
        <f>SUM(M5:M10)</f>
        <v>#VALUE!</v>
      </c>
      <c r="N12" s="9">
        <f>+K12/L12</f>
        <v>8.5910395168084719</v>
      </c>
      <c r="P12">
        <f>+K12/L12</f>
        <v>8.5910395168084719</v>
      </c>
    </row>
    <row r="13" spans="5:16" ht="15.75" customHeight="1" x14ac:dyDescent="0.25">
      <c r="E13" s="27" t="s">
        <v>42</v>
      </c>
      <c r="J13" s="30" t="s">
        <v>75</v>
      </c>
    </row>
    <row r="14" spans="5:16" x14ac:dyDescent="0.25">
      <c r="J14" s="30" t="s">
        <v>42</v>
      </c>
    </row>
  </sheetData>
  <mergeCells count="3">
    <mergeCell ref="E2:F2"/>
    <mergeCell ref="J2:N2"/>
    <mergeCell ref="J3:N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E27"/>
  <sheetViews>
    <sheetView tabSelected="1" topLeftCell="A9" workbookViewId="0">
      <selection activeCell="H16" sqref="H16"/>
    </sheetView>
  </sheetViews>
  <sheetFormatPr baseColWidth="10" defaultRowHeight="15" x14ac:dyDescent="0.25"/>
  <cols>
    <col min="1" max="1" width="14.625" customWidth="1"/>
    <col min="2" max="2" width="13.125" customWidth="1"/>
    <col min="3" max="3" width="14" customWidth="1"/>
  </cols>
  <sheetData>
    <row r="9" spans="1:4" x14ac:dyDescent="0.25">
      <c r="A9" s="36" t="s">
        <v>41</v>
      </c>
      <c r="B9" s="36"/>
      <c r="C9" s="36"/>
      <c r="D9" s="36"/>
    </row>
    <row r="10" spans="1:4" ht="35.25" customHeight="1" x14ac:dyDescent="0.25">
      <c r="A10" s="37" t="s">
        <v>349</v>
      </c>
      <c r="B10" s="37"/>
      <c r="C10" s="37"/>
      <c r="D10" s="37"/>
    </row>
    <row r="11" spans="1:4" x14ac:dyDescent="0.25">
      <c r="A11" s="12" t="s">
        <v>40</v>
      </c>
      <c r="B11" s="12" t="s">
        <v>3</v>
      </c>
      <c r="C11" s="12" t="s">
        <v>4</v>
      </c>
      <c r="D11" s="12" t="s">
        <v>44</v>
      </c>
    </row>
    <row r="12" spans="1:4" x14ac:dyDescent="0.25">
      <c r="A12" s="8">
        <v>2009</v>
      </c>
      <c r="B12" s="9">
        <f>+blue!N13+jugos!N13+conservados!N13</f>
        <v>204</v>
      </c>
      <c r="C12" s="9">
        <f>+blue!O13+jugos!O13+conservados!O13</f>
        <v>9</v>
      </c>
      <c r="D12" s="9">
        <f>+B12/C12</f>
        <v>22.666666666666668</v>
      </c>
    </row>
    <row r="13" spans="1:4" x14ac:dyDescent="0.25">
      <c r="A13" s="8">
        <v>2010</v>
      </c>
      <c r="B13" s="9">
        <f>+blue!N14+jugos!N14+conservados!N14</f>
        <v>32416.23</v>
      </c>
      <c r="C13" s="9">
        <f>+blue!O14+jugos!O14+conservados!O14</f>
        <v>6359.3</v>
      </c>
      <c r="D13" s="9">
        <f>+B13/C13</f>
        <v>5.0974525498089411</v>
      </c>
    </row>
    <row r="14" spans="1:4" x14ac:dyDescent="0.25">
      <c r="A14" s="8">
        <v>2011</v>
      </c>
      <c r="B14" s="9">
        <f>+blue!N15+jugos!N15+conservados!N15</f>
        <v>84814.1</v>
      </c>
      <c r="C14" s="9">
        <f>+blue!O15+jugos!O15+conservados!O15</f>
        <v>6781.674</v>
      </c>
      <c r="D14" s="9">
        <f t="shared" ref="D14:D21" si="0">+B14/C14</f>
        <v>12.50636642221375</v>
      </c>
    </row>
    <row r="15" spans="1:4" x14ac:dyDescent="0.25">
      <c r="A15" s="8">
        <v>2012</v>
      </c>
      <c r="B15" s="9">
        <f>+blue!N16+jugos!N16+conservados!N16</f>
        <v>1322874.23</v>
      </c>
      <c r="C15" s="9">
        <f>+blue!O16+jugos!O16+conservados!O16</f>
        <v>727422.77899999998</v>
      </c>
      <c r="D15" s="9">
        <f t="shared" si="0"/>
        <v>1.8185768554272892</v>
      </c>
    </row>
    <row r="16" spans="1:4" x14ac:dyDescent="0.25">
      <c r="A16" s="8">
        <v>2013</v>
      </c>
      <c r="B16" s="9">
        <f>+blue!N17+jugos!N17+conservados!N17</f>
        <v>18174869.149999999</v>
      </c>
      <c r="C16" s="9">
        <f>+blue!O17+jugos!O17+conservados!O17</f>
        <v>2207209.773</v>
      </c>
      <c r="D16" s="9">
        <f t="shared" si="0"/>
        <v>8.2343188999643839</v>
      </c>
    </row>
    <row r="17" spans="1:5" x14ac:dyDescent="0.25">
      <c r="A17" s="8">
        <v>2014</v>
      </c>
      <c r="B17" s="9">
        <f>+blue!N18+jugos!N18+conservados!N18</f>
        <v>30505350.789999999</v>
      </c>
      <c r="C17" s="9">
        <f>+blue!O18+jugos!O18+conservados!O18</f>
        <v>3351420.4780000001</v>
      </c>
      <c r="D17" s="9">
        <f t="shared" si="0"/>
        <v>9.102215311462329</v>
      </c>
    </row>
    <row r="18" spans="1:5" x14ac:dyDescent="0.25">
      <c r="A18" s="8">
        <v>2015</v>
      </c>
      <c r="B18" s="9">
        <f>+blue!N19+jugos!N19+conservados!N19</f>
        <v>97311633.290000007</v>
      </c>
      <c r="C18" s="9">
        <f>+blue!O19+jugos!O19+conservados!O19</f>
        <v>10861952.115999999</v>
      </c>
      <c r="D18" s="9">
        <f t="shared" si="0"/>
        <v>8.9589451556002437</v>
      </c>
    </row>
    <row r="19" spans="1:5" x14ac:dyDescent="0.25">
      <c r="A19" s="8">
        <v>2016</v>
      </c>
      <c r="B19" s="9">
        <f>+blue!N20+jugos!N20+conservados!N20</f>
        <v>241696575.24000001</v>
      </c>
      <c r="C19" s="9">
        <f>+blue!O20+jugos!O20+conservados!O20</f>
        <v>28957996.391999997</v>
      </c>
      <c r="D19" s="9">
        <f t="shared" si="0"/>
        <v>8.3464536692452818</v>
      </c>
    </row>
    <row r="20" spans="1:5" x14ac:dyDescent="0.25">
      <c r="A20" s="8">
        <v>2017</v>
      </c>
      <c r="B20" s="9">
        <f>+blue!N21+jugos!N21+conservados!N21</f>
        <v>360189139.79000002</v>
      </c>
      <c r="C20" s="9">
        <f>+blue!O21+jugos!O21+conservados!O21</f>
        <v>43575136.023000002</v>
      </c>
      <c r="D20" s="9">
        <f t="shared" si="0"/>
        <v>8.2659326548030414</v>
      </c>
    </row>
    <row r="21" spans="1:5" x14ac:dyDescent="0.25">
      <c r="A21" s="8" t="s">
        <v>43</v>
      </c>
      <c r="B21" s="46">
        <f>SUM(B12:B20)</f>
        <v>749317876.82000005</v>
      </c>
      <c r="C21" s="46">
        <f>SUM(C12:C20)</f>
        <v>89694287.534999996</v>
      </c>
      <c r="D21" s="46">
        <f t="shared" si="0"/>
        <v>8.3541315440808361</v>
      </c>
    </row>
    <row r="22" spans="1:5" x14ac:dyDescent="0.25">
      <c r="A22" s="27" t="s">
        <v>548</v>
      </c>
    </row>
    <row r="23" spans="1:5" x14ac:dyDescent="0.25">
      <c r="A23" s="27" t="s">
        <v>42</v>
      </c>
    </row>
    <row r="26" spans="1:5" x14ac:dyDescent="0.25">
      <c r="A26" s="30" t="s">
        <v>543</v>
      </c>
      <c r="B26" s="45">
        <f>POWER(+B20/B14,1/5)-1</f>
        <v>4.3163371024516382</v>
      </c>
      <c r="C26" s="45">
        <f t="shared" ref="C26:D26" si="1">POWER(+C20/C14,1/5)-1</f>
        <v>4.7753773921747822</v>
      </c>
      <c r="D26" s="45">
        <f t="shared" si="1"/>
        <v>-7.9482301943611722E-2</v>
      </c>
      <c r="E26" s="45"/>
    </row>
    <row r="27" spans="1:5" x14ac:dyDescent="0.25">
      <c r="A27" s="30" t="s">
        <v>544</v>
      </c>
      <c r="B27" s="45">
        <f>POWER(+B20/B19,1)-1</f>
        <v>0.49025338663710571</v>
      </c>
      <c r="C27" s="45">
        <f t="shared" ref="C27:D27" si="2">POWER(+C20/C19,1)-1</f>
        <v>0.50477040721775102</v>
      </c>
      <c r="D27" s="45">
        <f t="shared" si="2"/>
        <v>-9.6473325837704849E-3</v>
      </c>
      <c r="E27" s="45"/>
    </row>
  </sheetData>
  <mergeCells count="2">
    <mergeCell ref="A9:D9"/>
    <mergeCell ref="A10:D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blue</vt:lpstr>
      <vt:lpstr>jugos</vt:lpstr>
      <vt:lpstr>conservados</vt:lpstr>
      <vt:lpstr>NANADINA</vt:lpstr>
      <vt:lpstr>TOTAL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</dc:creator>
  <cp:lastModifiedBy>SEGUNDO</cp:lastModifiedBy>
  <cp:lastPrinted>2015-01-06T16:35:38Z</cp:lastPrinted>
  <dcterms:created xsi:type="dcterms:W3CDTF">2015-01-06T14:40:00Z</dcterms:created>
  <dcterms:modified xsi:type="dcterms:W3CDTF">2018-01-21T02:51:17Z</dcterms:modified>
</cp:coreProperties>
</file>