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E:\OSITRAN\BOLETINES\2021\mayo\"/>
    </mc:Choice>
  </mc:AlternateContent>
  <xr:revisionPtr revIDLastSave="0" documentId="13_ncr:1_{01A1E559-4C45-4487-B4D2-8E2443128174}" xr6:coauthVersionLast="47" xr6:coauthVersionMax="47" xr10:uidLastSave="{00000000-0000-0000-0000-000000000000}"/>
  <bookViews>
    <workbookView xWindow="-120" yWindow="-120" windowWidth="20730" windowHeight="11160" tabRatio="754" activeTab="8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0" i="19" l="1"/>
  <c r="AG20" i="19"/>
  <c r="AF13" i="19" l="1"/>
  <c r="AG13" i="19"/>
  <c r="CH8" i="10" l="1"/>
  <c r="CH15" i="10"/>
  <c r="AE20" i="19" l="1"/>
  <c r="AE13" i="19"/>
  <c r="CG8" i="10"/>
  <c r="CG15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15" i="10" l="1"/>
  <c r="CF8" i="10"/>
  <c r="AD20" i="19"/>
  <c r="AD13" i="19"/>
  <c r="BI13" i="15" l="1"/>
  <c r="BJ13" i="15"/>
  <c r="BK13" i="15"/>
  <c r="BI20" i="15"/>
  <c r="BJ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Y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E11" i="17"/>
  <c r="EF11" i="17"/>
  <c r="EG11" i="17"/>
  <c r="EH11" i="17"/>
  <c r="EI11" i="17"/>
  <c r="EJ11" i="17"/>
  <c r="EK11" i="17"/>
  <c r="EL11" i="17"/>
  <c r="EA19" i="17"/>
  <c r="EB19" i="17"/>
  <c r="EC19" i="17"/>
  <c r="EE19" i="17"/>
  <c r="EF19" i="17"/>
  <c r="EG19" i="17"/>
  <c r="EH19" i="17"/>
  <c r="EI19" i="17"/>
  <c r="EJ19" i="17"/>
  <c r="EK19" i="17"/>
  <c r="EL19" i="17"/>
  <c r="DV13" i="8" l="1"/>
  <c r="DW13" i="8"/>
  <c r="DX13" i="8"/>
  <c r="DY13" i="8"/>
  <c r="DV21" i="8"/>
  <c r="DW21" i="8"/>
  <c r="DX21" i="8"/>
  <c r="DY21" i="8"/>
  <c r="DN13" i="8"/>
  <c r="DO13" i="8"/>
  <c r="DP13" i="8"/>
  <c r="DR13" i="8"/>
  <c r="DS13" i="8"/>
  <c r="DT13" i="8"/>
  <c r="DU13" i="8"/>
  <c r="DN21" i="8"/>
  <c r="DO21" i="8"/>
  <c r="DP21" i="8"/>
  <c r="DR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<sst xmlns="http://schemas.openxmlformats.org/spreadsheetml/2006/main" count="512" uniqueCount="116">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</sst>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#,##0.0"/>
    <numFmt numFmtId="169" formatCode="&quot;S/.&quot;\ #,##0.00_);[Red]\(&quot;S/.&quot;\ #,##0.00\)"/>
    <numFmt numFmtId="170" formatCode="_ [$€]* #,##0.00_ ;_ [$€]* \-#,##0.00_ ;_ [$€]* &quot;-&quot;??_ ;_ @_ "/>
    <numFmt numFmtId="171" formatCode="_(* #,##0.0_);_(* \(#,##0.0\);_(* &quot;-&quot;??_);_(@_)"/>
    <numFmt numFmtId="172" formatCode="_([$€]\ * #,##0.00_);_([$€]\ * \(#,##0.00\);_([$€]\ * &quot;-&quot;??_);_(@_)"/>
    <numFmt numFmtId="173" formatCode="_ * #,##0.000_ ;_ * \-#,##0.000_ ;_ * &quot;-&quot;??_ ;_ @_ "/>
    <numFmt numFmtId="174" formatCode="_-* #,##0.00\ _€_-;\-* #,##0.00\ _€_-;_-* &quot;-&quot;??\ _€_-;_-@_-"/>
    <numFmt numFmtId="175" formatCode="&quot;S/.&quot;\ #,##0;&quot;S/.&quot;\ \-#,##0"/>
    <numFmt numFmtId="176" formatCode="_-* #,##0\ _P_t_s_-;\-* #,##0\ _P_t_s_-;_-* &quot;-&quot;\ _P_t_s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2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6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7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7" fontId="17" fillId="3" borderId="0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167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6" fillId="3" borderId="0" xfId="1" applyNumberFormat="1" applyFont="1" applyFill="1" applyAlignment="1">
      <alignment horizontal="left" indent="1"/>
    </xf>
    <xf numFmtId="167" fontId="6" fillId="3" borderId="0" xfId="1" applyNumberFormat="1" applyFont="1" applyFill="1"/>
    <xf numFmtId="167" fontId="13" fillId="3" borderId="0" xfId="0" applyNumberFormat="1" applyFont="1" applyFill="1"/>
    <xf numFmtId="167" fontId="13" fillId="3" borderId="0" xfId="1" applyNumberFormat="1" applyFont="1" applyFill="1"/>
    <xf numFmtId="167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7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7" fontId="17" fillId="6" borderId="1" xfId="1" applyNumberFormat="1" applyFont="1" applyFill="1" applyBorder="1"/>
    <xf numFmtId="0" fontId="16" fillId="3" borderId="0" xfId="0" applyFont="1" applyFill="1" applyAlignment="1"/>
    <xf numFmtId="167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7" fontId="17" fillId="8" borderId="1" xfId="1" applyNumberFormat="1" applyFont="1" applyFill="1" applyBorder="1"/>
    <xf numFmtId="0" fontId="17" fillId="3" borderId="0" xfId="0" applyFont="1" applyFill="1" applyBorder="1"/>
    <xf numFmtId="167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7" fontId="16" fillId="3" borderId="1" xfId="1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/>
    </xf>
    <xf numFmtId="167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7" fontId="16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/>
    <xf numFmtId="0" fontId="9" fillId="3" borderId="0" xfId="0" applyFont="1" applyFill="1"/>
    <xf numFmtId="167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7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7" fontId="17" fillId="3" borderId="1" xfId="1" applyNumberFormat="1" applyFont="1" applyFill="1" applyBorder="1" applyAlignment="1">
      <alignment vertical="center"/>
    </xf>
    <xf numFmtId="173" fontId="17" fillId="4" borderId="1" xfId="1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92"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20% - Accent1" xfId="45" xr:uid="{00000000-0005-0000-0000-000002000000}"/>
    <cellStyle name="20% - Accent2" xfId="46" xr:uid="{00000000-0005-0000-0000-000003000000}"/>
    <cellStyle name="20% - Accent3" xfId="47" xr:uid="{00000000-0005-0000-0000-000004000000}"/>
    <cellStyle name="20% - Accent4" xfId="48" xr:uid="{00000000-0005-0000-0000-000005000000}"/>
    <cellStyle name="20% - Accent5" xfId="49" xr:uid="{00000000-0005-0000-0000-000006000000}"/>
    <cellStyle name="20% - Accent6" xfId="50" xr:uid="{00000000-0005-0000-0000-000007000000}"/>
    <cellStyle name="40% - Accent1" xfId="51" xr:uid="{00000000-0005-0000-0000-000008000000}"/>
    <cellStyle name="40% - Accent2" xfId="52" xr:uid="{00000000-0005-0000-0000-000009000000}"/>
    <cellStyle name="40% - Accent3" xfId="53" xr:uid="{00000000-0005-0000-0000-00000A000000}"/>
    <cellStyle name="40% - Accent4" xfId="54" xr:uid="{00000000-0005-0000-0000-00000B000000}"/>
    <cellStyle name="40% - Accent5" xfId="55" xr:uid="{00000000-0005-0000-0000-00000C000000}"/>
    <cellStyle name="40% - Accent6" xfId="56" xr:uid="{00000000-0005-0000-0000-00000D000000}"/>
    <cellStyle name="60% - Accent1" xfId="57" xr:uid="{00000000-0005-0000-0000-00000E000000}"/>
    <cellStyle name="60% - Accent2" xfId="58" xr:uid="{00000000-0005-0000-0000-00000F000000}"/>
    <cellStyle name="60% - Accent3" xfId="59" xr:uid="{00000000-0005-0000-0000-000010000000}"/>
    <cellStyle name="60% - Accent4" xfId="60" xr:uid="{00000000-0005-0000-0000-000011000000}"/>
    <cellStyle name="60% - Accent5" xfId="61" xr:uid="{00000000-0005-0000-0000-000012000000}"/>
    <cellStyle name="60% - Accent6" xfId="62" xr:uid="{00000000-0005-0000-0000-000013000000}"/>
    <cellStyle name="Accent1" xfId="63" xr:uid="{00000000-0005-0000-0000-000014000000}"/>
    <cellStyle name="Accent2" xfId="64" xr:uid="{00000000-0005-0000-0000-000015000000}"/>
    <cellStyle name="Accent3" xfId="65" xr:uid="{00000000-0005-0000-0000-000016000000}"/>
    <cellStyle name="Accent4" xfId="66" xr:uid="{00000000-0005-0000-0000-000017000000}"/>
    <cellStyle name="Accent5" xfId="67" xr:uid="{00000000-0005-0000-0000-000018000000}"/>
    <cellStyle name="Accent6" xfId="68" xr:uid="{00000000-0005-0000-0000-000019000000}"/>
    <cellStyle name="Bad" xfId="69" xr:uid="{00000000-0005-0000-0000-00001A000000}"/>
    <cellStyle name="Calculation" xfId="70" xr:uid="{00000000-0005-0000-0000-00001B000000}"/>
    <cellStyle name="Check Cell" xfId="71" xr:uid="{00000000-0005-0000-0000-00001C000000}"/>
    <cellStyle name="Comma 2" xfId="22" xr:uid="{00000000-0005-0000-0000-00001D000000}"/>
    <cellStyle name="Comma 2 2" xfId="18" xr:uid="{00000000-0005-0000-0000-00001E000000}"/>
    <cellStyle name="Comma 2 2 2" xfId="172" xr:uid="{34B2B18E-94E0-4A62-AC1B-A2AD02EDB022}"/>
    <cellStyle name="Comma 2 2 2 2" xfId="191" xr:uid="{F9D77FE0-0D2B-447C-9208-DBA1ECC29532}"/>
    <cellStyle name="Comma 2 2 3" xfId="189" xr:uid="{F247485F-2F97-4244-8B23-5ABF62B8B57D}"/>
    <cellStyle name="Comma 2 3" xfId="35" xr:uid="{00000000-0005-0000-0000-00001F000000}"/>
    <cellStyle name="Comma 2 4" xfId="174" xr:uid="{AD305296-1858-43B1-926F-671D4D9C0513}"/>
    <cellStyle name="Diseño" xfId="72" xr:uid="{00000000-0005-0000-0000-000020000000}"/>
    <cellStyle name="Diseño 2" xfId="73" xr:uid="{00000000-0005-0000-0000-000021000000}"/>
    <cellStyle name="Euro" xfId="74" xr:uid="{00000000-0005-0000-0000-000022000000}"/>
    <cellStyle name="Euro 2" xfId="75" xr:uid="{00000000-0005-0000-0000-000023000000}"/>
    <cellStyle name="Explanatory Text" xfId="76" xr:uid="{00000000-0005-0000-0000-000024000000}"/>
    <cellStyle name="Good" xfId="77" xr:uid="{00000000-0005-0000-0000-000025000000}"/>
    <cellStyle name="Heading 1" xfId="78" xr:uid="{00000000-0005-0000-0000-000026000000}"/>
    <cellStyle name="Heading 2" xfId="79" xr:uid="{00000000-0005-0000-0000-000027000000}"/>
    <cellStyle name="Heading 3" xfId="80" xr:uid="{00000000-0005-0000-0000-000028000000}"/>
    <cellStyle name="Heading 4" xfId="81" xr:uid="{00000000-0005-0000-0000-000029000000}"/>
    <cellStyle name="Hipervínculo" xfId="7" builtinId="8"/>
    <cellStyle name="Hipervínculo 2" xfId="188" xr:uid="{B47B16B7-F0A6-4B9D-9CB2-113ED83C2B94}"/>
    <cellStyle name="Input" xfId="82" xr:uid="{00000000-0005-0000-0000-00002B000000}"/>
    <cellStyle name="Linked Cell" xfId="83" xr:uid="{00000000-0005-0000-0000-00002C000000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2" xfId="2" xr:uid="{00000000-0005-0000-0000-00002E000000}"/>
    <cellStyle name="Millares 2 2" xfId="6" xr:uid="{00000000-0005-0000-0000-00002F000000}"/>
    <cellStyle name="Millares 2 2 2" xfId="34" xr:uid="{00000000-0005-0000-0000-000030000000}"/>
    <cellStyle name="Millares 2 2 3" xfId="85" xr:uid="{00000000-0005-0000-0000-000031000000}"/>
    <cellStyle name="Millares 2 3" xfId="11" xr:uid="{00000000-0005-0000-0000-000032000000}"/>
    <cellStyle name="Millares 2 3 2" xfId="38" xr:uid="{00000000-0005-0000-0000-000033000000}"/>
    <cellStyle name="Millares 2 4" xfId="27" xr:uid="{00000000-0005-0000-0000-000034000000}"/>
    <cellStyle name="Millares 2 4 2" xfId="41" xr:uid="{00000000-0005-0000-0000-000035000000}"/>
    <cellStyle name="Millares 2 4 3" xfId="190" xr:uid="{BBD71B26-BCB7-41B4-A6CC-2FCD1BEB472E}"/>
    <cellStyle name="Millares 2 5" xfId="32" xr:uid="{00000000-0005-0000-0000-000036000000}"/>
    <cellStyle name="Millares 2 6" xfId="42" xr:uid="{00000000-0005-0000-0000-000037000000}"/>
    <cellStyle name="Millares 3" xfId="3" xr:uid="{00000000-0005-0000-0000-000038000000}"/>
    <cellStyle name="Millares 3 2" xfId="86" xr:uid="{00000000-0005-0000-0000-000039000000}"/>
    <cellStyle name="Millares 3 2 2" xfId="176" xr:uid="{280DEFED-49D8-478B-BAFD-05D7C984CDF1}"/>
    <cellStyle name="Millares 3 3" xfId="175" xr:uid="{B795BE2E-7DFF-41D0-A6E5-69586277E6B1}"/>
    <cellStyle name="Millares 3_Información solicitada 2000-2008 09122008 (Dolar)" xfId="177" xr:uid="{4C9CF7E8-4A9D-466A-AFA5-60A45A9DDE4B}"/>
    <cellStyle name="Millares 4" xfId="19" xr:uid="{00000000-0005-0000-0000-00003A000000}"/>
    <cellStyle name="Millares 4 2" xfId="164" xr:uid="{00000000-0005-0000-0000-00003B000000}"/>
    <cellStyle name="Millares 4 3" xfId="167" xr:uid="{00000000-0005-0000-0000-00003C000000}"/>
    <cellStyle name="Millares 4 4" xfId="170" xr:uid="{00000000-0005-0000-0000-00003D000000}"/>
    <cellStyle name="Millares 4 5" xfId="87" xr:uid="{00000000-0005-0000-0000-00003E000000}"/>
    <cellStyle name="Millares 4 6" xfId="178" xr:uid="{F0E4C563-772D-49CB-AC3C-E7DA5D5D8B40}"/>
    <cellStyle name="Millares 5" xfId="28" xr:uid="{00000000-0005-0000-0000-00003F000000}"/>
    <cellStyle name="Millares 5 2" xfId="40" xr:uid="{00000000-0005-0000-0000-000040000000}"/>
    <cellStyle name="Millares 5 3" xfId="84" xr:uid="{00000000-0005-0000-0000-000041000000}"/>
    <cellStyle name="Millares 6" xfId="29" xr:uid="{00000000-0005-0000-0000-000042000000}"/>
    <cellStyle name="Millares 6 2" xfId="163" xr:uid="{00000000-0005-0000-0000-000043000000}"/>
    <cellStyle name="Millares 7" xfId="166" xr:uid="{00000000-0005-0000-0000-000044000000}"/>
    <cellStyle name="Millares 8" xfId="169" xr:uid="{00000000-0005-0000-0000-000045000000}"/>
    <cellStyle name="Millares 9" xfId="187" xr:uid="{21FE3ADE-DF89-4058-B75A-EA4FDC2F803A}"/>
    <cellStyle name="Moneda 2" xfId="4" xr:uid="{00000000-0005-0000-0000-000046000000}"/>
    <cellStyle name="Moneda 2 2" xfId="39" xr:uid="{00000000-0005-0000-0000-000047000000}"/>
    <cellStyle name="Moneda 2 3" xfId="88" xr:uid="{00000000-0005-0000-0000-000048000000}"/>
    <cellStyle name="Moneda 3" xfId="36" xr:uid="{00000000-0005-0000-0000-000049000000}"/>
    <cellStyle name="Moneda 3 2" xfId="165" xr:uid="{00000000-0005-0000-0000-00004A000000}"/>
    <cellStyle name="Moneda 4" xfId="168" xr:uid="{00000000-0005-0000-0000-00004B000000}"/>
    <cellStyle name="Moneda 5" xfId="171" xr:uid="{00000000-0005-0000-0000-00004C000000}"/>
    <cellStyle name="Normal" xfId="0" builtinId="0"/>
    <cellStyle name="Normal 10" xfId="8" xr:uid="{00000000-0005-0000-0000-00004E000000}"/>
    <cellStyle name="Normal 11" xfId="89" xr:uid="{00000000-0005-0000-0000-00004F000000}"/>
    <cellStyle name="Normal 12" xfId="90" xr:uid="{00000000-0005-0000-0000-000050000000}"/>
    <cellStyle name="Normal 13" xfId="91" xr:uid="{00000000-0005-0000-0000-000051000000}"/>
    <cellStyle name="Normal 14" xfId="10" xr:uid="{00000000-0005-0000-0000-000052000000}"/>
    <cellStyle name="Normal 14 2" xfId="33" xr:uid="{00000000-0005-0000-0000-000053000000}"/>
    <cellStyle name="Normal 15" xfId="92" xr:uid="{00000000-0005-0000-0000-000054000000}"/>
    <cellStyle name="Normal 16" xfId="93" xr:uid="{00000000-0005-0000-0000-000055000000}"/>
    <cellStyle name="Normal 17" xfId="186" xr:uid="{7B4F9AEB-C7B2-42D1-8803-1F8F10A8E11C}"/>
    <cellStyle name="Normal 18" xfId="184" xr:uid="{592230FF-1D4D-4DB8-AA8D-23A88CE0C745}"/>
    <cellStyle name="Normal 2" xfId="94" xr:uid="{00000000-0005-0000-0000-000056000000}"/>
    <cellStyle name="Normal 2 10" xfId="23" xr:uid="{00000000-0005-0000-0000-000057000000}"/>
    <cellStyle name="Normal 2 10 2" xfId="95" xr:uid="{00000000-0005-0000-0000-000058000000}"/>
    <cellStyle name="Normal 2 10 3" xfId="96" xr:uid="{00000000-0005-0000-0000-000059000000}"/>
    <cellStyle name="Normal 2 10 4" xfId="97" xr:uid="{00000000-0005-0000-0000-00005A000000}"/>
    <cellStyle name="Normal 2 10 5" xfId="98" xr:uid="{00000000-0005-0000-0000-00005B000000}"/>
    <cellStyle name="Normal 2 11" xfId="99" xr:uid="{00000000-0005-0000-0000-00005C000000}"/>
    <cellStyle name="Normal 2 12" xfId="100" xr:uid="{00000000-0005-0000-0000-00005D000000}"/>
    <cellStyle name="Normal 2 13" xfId="101" xr:uid="{00000000-0005-0000-0000-00005E000000}"/>
    <cellStyle name="Normal 2 14" xfId="102" xr:uid="{00000000-0005-0000-0000-00005F000000}"/>
    <cellStyle name="Normal 2 15" xfId="103" xr:uid="{00000000-0005-0000-0000-000060000000}"/>
    <cellStyle name="Normal 2 16" xfId="104" xr:uid="{00000000-0005-0000-0000-000061000000}"/>
    <cellStyle name="Normal 2 17" xfId="105" xr:uid="{00000000-0005-0000-0000-000062000000}"/>
    <cellStyle name="Normal 2 17 2" xfId="106" xr:uid="{00000000-0005-0000-0000-000063000000}"/>
    <cellStyle name="Normal 2 18" xfId="107" xr:uid="{00000000-0005-0000-0000-000064000000}"/>
    <cellStyle name="Normal 2 19" xfId="108" xr:uid="{00000000-0005-0000-0000-000065000000}"/>
    <cellStyle name="Normal 2 2" xfId="5" xr:uid="{00000000-0005-0000-0000-000066000000}"/>
    <cellStyle name="Normal 2 2 2" xfId="14" xr:uid="{00000000-0005-0000-0000-000067000000}"/>
    <cellStyle name="Normal 2 2 2 2" xfId="37" xr:uid="{00000000-0005-0000-0000-000068000000}"/>
    <cellStyle name="Normal 2 2 2 2 2" xfId="109" xr:uid="{00000000-0005-0000-0000-000069000000}"/>
    <cellStyle name="Normal 2 2 3" xfId="9" xr:uid="{00000000-0005-0000-0000-00006A000000}"/>
    <cellStyle name="Normal 2 2 3 2" xfId="26" xr:uid="{00000000-0005-0000-0000-00006B000000}"/>
    <cellStyle name="Normal 2 2 3 3" xfId="13" xr:uid="{00000000-0005-0000-0000-00006C000000}"/>
    <cellStyle name="Normal 2 2_Niveles de Servicio y Productividad - JULIO 2011 (20)" xfId="110" xr:uid="{00000000-0005-0000-0000-00006D000000}"/>
    <cellStyle name="Normal 2 20" xfId="111" xr:uid="{00000000-0005-0000-0000-00006E000000}"/>
    <cellStyle name="Normal 2 21" xfId="112" xr:uid="{00000000-0005-0000-0000-00006F000000}"/>
    <cellStyle name="Normal 2 3" xfId="113" xr:uid="{00000000-0005-0000-0000-000070000000}"/>
    <cellStyle name="Normal 2 3 2" xfId="183" xr:uid="{9796827D-F39F-42D8-A478-989B2511B63B}"/>
    <cellStyle name="Normal 2 4" xfId="21" xr:uid="{00000000-0005-0000-0000-000071000000}"/>
    <cellStyle name="Normal 2 4 2" xfId="114" xr:uid="{00000000-0005-0000-0000-000072000000}"/>
    <cellStyle name="Normal 2 5" xfId="16" xr:uid="{00000000-0005-0000-0000-000073000000}"/>
    <cellStyle name="Normal 2 6" xfId="115" xr:uid="{00000000-0005-0000-0000-000074000000}"/>
    <cellStyle name="Normal 2 7" xfId="116" xr:uid="{00000000-0005-0000-0000-000075000000}"/>
    <cellStyle name="Normal 2 7 2" xfId="117" xr:uid="{00000000-0005-0000-0000-000076000000}"/>
    <cellStyle name="Normal 2 7 2 2" xfId="118" xr:uid="{00000000-0005-0000-0000-000077000000}"/>
    <cellStyle name="Normal 2 8" xfId="119" xr:uid="{00000000-0005-0000-0000-000078000000}"/>
    <cellStyle name="Normal 2 9" xfId="120" xr:uid="{00000000-0005-0000-0000-000079000000}"/>
    <cellStyle name="Normal 2_110510 Formatos TPE" xfId="121" xr:uid="{00000000-0005-0000-0000-00007A000000}"/>
    <cellStyle name="Normal 3" xfId="122" xr:uid="{00000000-0005-0000-0000-00007B000000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3" xfId="123" xr:uid="{00000000-0005-0000-0000-00007F000000}"/>
    <cellStyle name="Normal 3 3" xfId="17" xr:uid="{00000000-0005-0000-0000-000080000000}"/>
    <cellStyle name="Normal 3 4" xfId="125" xr:uid="{00000000-0005-0000-0000-000081000000}"/>
    <cellStyle name="Normal 3 5" xfId="126" xr:uid="{00000000-0005-0000-0000-000082000000}"/>
    <cellStyle name="Normal 3 6" xfId="127" xr:uid="{00000000-0005-0000-0000-000083000000}"/>
    <cellStyle name="Normal 3 7" xfId="128" xr:uid="{00000000-0005-0000-0000-000084000000}"/>
    <cellStyle name="Normal 3 8" xfId="129" xr:uid="{00000000-0005-0000-0000-000085000000}"/>
    <cellStyle name="Normal 3_110913 Formatos estandarizados de Instalaciones Portuarias" xfId="130" xr:uid="{00000000-0005-0000-0000-000086000000}"/>
    <cellStyle name="Normal 4" xfId="20" xr:uid="{00000000-0005-0000-0000-000087000000}"/>
    <cellStyle name="Normal 4 2" xfId="30" xr:uid="{00000000-0005-0000-0000-000088000000}"/>
    <cellStyle name="Normal 4 2 2" xfId="25" xr:uid="{00000000-0005-0000-0000-000089000000}"/>
    <cellStyle name="Normal 5" xfId="131" xr:uid="{00000000-0005-0000-0000-00008A000000}"/>
    <cellStyle name="Normal 5 2" xfId="132" xr:uid="{00000000-0005-0000-0000-00008B000000}"/>
    <cellStyle name="Normal 5 3" xfId="133" xr:uid="{00000000-0005-0000-0000-00008C000000}"/>
    <cellStyle name="Normal 5 4" xfId="134" xr:uid="{00000000-0005-0000-0000-00008D000000}"/>
    <cellStyle name="Normal 5 4 2" xfId="135" xr:uid="{00000000-0005-0000-0000-00008E000000}"/>
    <cellStyle name="Normal 5 5" xfId="136" xr:uid="{00000000-0005-0000-0000-00008F000000}"/>
    <cellStyle name="Normal 6" xfId="137" xr:uid="{00000000-0005-0000-0000-000090000000}"/>
    <cellStyle name="Normal 6 2" xfId="173" xr:uid="{41B8D94F-4AC5-4B41-B439-61C3DA72EB86}"/>
    <cellStyle name="Normal 7" xfId="138" xr:uid="{00000000-0005-0000-0000-000091000000}"/>
    <cellStyle name="Normal 7 2" xfId="139" xr:uid="{00000000-0005-0000-0000-000092000000}"/>
    <cellStyle name="Normal 8" xfId="140" xr:uid="{00000000-0005-0000-0000-000093000000}"/>
    <cellStyle name="Normal 8 2" xfId="141" xr:uid="{00000000-0005-0000-0000-000094000000}"/>
    <cellStyle name="Normal 8 3" xfId="142" xr:uid="{00000000-0005-0000-0000-000095000000}"/>
    <cellStyle name="Normal 8 4" xfId="143" xr:uid="{00000000-0005-0000-0000-000096000000}"/>
    <cellStyle name="Normal 8 4 2" xfId="144" xr:uid="{00000000-0005-0000-0000-000097000000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3" xfId="148" xr:uid="{00000000-0005-0000-0000-00009B000000}"/>
    <cellStyle name="Normal 8 4 3 2 3 2" xfId="149" xr:uid="{00000000-0005-0000-0000-00009C000000}"/>
    <cellStyle name="Normal 8 4 3 2 4" xfId="150" xr:uid="{00000000-0005-0000-0000-00009D000000}"/>
    <cellStyle name="Normal 9" xfId="24" xr:uid="{00000000-0005-0000-0000-00009E000000}"/>
    <cellStyle name="Normal 9 2" xfId="151" xr:uid="{00000000-0005-0000-0000-00009F000000}"/>
    <cellStyle name="Normal 9 2 2" xfId="152" xr:uid="{00000000-0005-0000-0000-0000A0000000}"/>
    <cellStyle name="Normal 9 2 3" xfId="153" xr:uid="{00000000-0005-0000-0000-0000A1000000}"/>
    <cellStyle name="Normal 9 2 4" xfId="154" xr:uid="{00000000-0005-0000-0000-0000A2000000}"/>
    <cellStyle name="Normal 9 2 5" xfId="155" xr:uid="{00000000-0005-0000-0000-0000A3000000}"/>
    <cellStyle name="Normal 9 3" xfId="156" xr:uid="{00000000-0005-0000-0000-0000A4000000}"/>
    <cellStyle name="Notas 2" xfId="157" xr:uid="{00000000-0005-0000-0000-0000A5000000}"/>
    <cellStyle name="Note" xfId="158" xr:uid="{00000000-0005-0000-0000-0000A6000000}"/>
    <cellStyle name="Output" xfId="159" xr:uid="{00000000-0005-0000-0000-0000A7000000}"/>
    <cellStyle name="Porcentaje 2" xfId="12" xr:uid="{00000000-0005-0000-0000-0000A8000000}"/>
    <cellStyle name="Porcentaje 3" xfId="179" xr:uid="{4A02BF07-C371-485E-BD12-6B40BA3E1D7B}"/>
    <cellStyle name="Porcentual 2" xfId="160" xr:uid="{00000000-0005-0000-0000-0000A9000000}"/>
    <cellStyle name="Porcentual 2 2" xfId="180" xr:uid="{F15099D0-404B-4F45-A968-83B15067FBF8}"/>
    <cellStyle name="Porcentual 3" xfId="181" xr:uid="{B07F10A6-8F07-4CB8-810B-187EAF8DD004}"/>
    <cellStyle name="Title" xfId="161" xr:uid="{00000000-0005-0000-0000-0000AA000000}"/>
    <cellStyle name="Warning Text" xfId="162" xr:uid="{00000000-0005-0000-0000-0000AB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78"/>
      <color rgb="FFF0F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3" sqref="D13"/>
    </sheetView>
  </sheetViews>
  <sheetFormatPr baseColWidth="10" defaultColWidth="11.42578125" defaultRowHeight="14.25" x14ac:dyDescent="0.2"/>
  <cols>
    <col min="1" max="1" width="2" style="2" customWidth="1"/>
    <col min="2" max="2" width="1.7109375" style="2" customWidth="1"/>
    <col min="3" max="3" width="3.42578125" style="2" customWidth="1"/>
    <col min="4" max="4" width="55" style="2" bestFit="1" customWidth="1"/>
    <col min="5" max="5" width="2.140625" style="2" customWidth="1"/>
    <col min="6" max="16384" width="11.42578125" style="2"/>
  </cols>
  <sheetData>
    <row r="2" spans="3:4" ht="19.5" x14ac:dyDescent="0.3">
      <c r="C2" s="1" t="s">
        <v>61</v>
      </c>
    </row>
    <row r="3" spans="3:4" x14ac:dyDescent="0.2">
      <c r="C3" s="3" t="s">
        <v>83</v>
      </c>
      <c r="D3" s="3"/>
    </row>
    <row r="4" spans="3:4" ht="15" thickBot="1" x14ac:dyDescent="0.25"/>
    <row r="5" spans="3:4" ht="15" customHeight="1" x14ac:dyDescent="0.2">
      <c r="C5" s="4"/>
      <c r="D5" s="78" t="s">
        <v>62</v>
      </c>
    </row>
    <row r="6" spans="3:4" ht="30" customHeight="1" thickBot="1" x14ac:dyDescent="0.25">
      <c r="C6" s="5"/>
      <c r="D6" s="79"/>
    </row>
    <row r="7" spans="3:4" ht="15" thickTop="1" x14ac:dyDescent="0.2">
      <c r="C7" s="6" t="s">
        <v>3</v>
      </c>
      <c r="D7" s="7" t="s">
        <v>78</v>
      </c>
    </row>
    <row r="8" spans="3:4" x14ac:dyDescent="0.2">
      <c r="C8" s="6" t="s">
        <v>6</v>
      </c>
      <c r="D8" s="8" t="s">
        <v>63</v>
      </c>
    </row>
    <row r="9" spans="3:4" x14ac:dyDescent="0.2">
      <c r="C9" s="6" t="s">
        <v>8</v>
      </c>
      <c r="D9" s="8" t="s">
        <v>79</v>
      </c>
    </row>
    <row r="10" spans="3:4" x14ac:dyDescent="0.2">
      <c r="C10" s="6" t="s">
        <v>17</v>
      </c>
      <c r="D10" s="7" t="s">
        <v>80</v>
      </c>
    </row>
    <row r="11" spans="3:4" x14ac:dyDescent="0.2">
      <c r="C11" s="6" t="s">
        <v>19</v>
      </c>
      <c r="D11" s="7" t="s">
        <v>81</v>
      </c>
    </row>
    <row r="12" spans="3:4" x14ac:dyDescent="0.2">
      <c r="C12" s="6" t="s">
        <v>28</v>
      </c>
      <c r="D12" s="8" t="s">
        <v>64</v>
      </c>
    </row>
    <row r="13" spans="3:4" x14ac:dyDescent="0.2">
      <c r="C13" s="6" t="s">
        <v>65</v>
      </c>
      <c r="D13" s="8" t="s">
        <v>82</v>
      </c>
    </row>
    <row r="14" spans="3:4" x14ac:dyDescent="0.2">
      <c r="C14" s="6" t="s">
        <v>66</v>
      </c>
      <c r="D14" s="8" t="s">
        <v>84</v>
      </c>
    </row>
    <row r="15" spans="3:4" x14ac:dyDescent="0.2">
      <c r="C15" s="6" t="s">
        <v>85</v>
      </c>
      <c r="D15" s="7" t="s">
        <v>67</v>
      </c>
    </row>
    <row r="16" spans="3:4" x14ac:dyDescent="0.2">
      <c r="D16" s="9" t="s">
        <v>68</v>
      </c>
    </row>
    <row r="17" spans="3:4" x14ac:dyDescent="0.2">
      <c r="D17" s="9" t="s">
        <v>69</v>
      </c>
    </row>
    <row r="18" spans="3:4" x14ac:dyDescent="0.2">
      <c r="D18" s="9" t="s">
        <v>70</v>
      </c>
    </row>
    <row r="19" spans="3:4" x14ac:dyDescent="0.2">
      <c r="D19" s="9" t="s">
        <v>71</v>
      </c>
    </row>
    <row r="20" spans="3:4" x14ac:dyDescent="0.2">
      <c r="D20" s="9" t="s">
        <v>72</v>
      </c>
    </row>
    <row r="21" spans="3:4" x14ac:dyDescent="0.2">
      <c r="D21" s="9" t="s">
        <v>73</v>
      </c>
    </row>
    <row r="22" spans="3:4" x14ac:dyDescent="0.2">
      <c r="D22" s="9" t="s">
        <v>74</v>
      </c>
    </row>
    <row r="23" spans="3:4" x14ac:dyDescent="0.2">
      <c r="D23" s="9" t="s">
        <v>75</v>
      </c>
    </row>
    <row r="24" spans="3:4" x14ac:dyDescent="0.2">
      <c r="D24" s="9" t="s">
        <v>76</v>
      </c>
    </row>
    <row r="25" spans="3:4" ht="15" thickBot="1" x14ac:dyDescent="0.25">
      <c r="C25" s="10"/>
      <c r="D25" s="11" t="s">
        <v>77</v>
      </c>
    </row>
    <row r="26" spans="3:4" x14ac:dyDescent="0.2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Y30"/>
  <sheetViews>
    <sheetView zoomScaleNormal="100" workbookViewId="0">
      <pane xSplit="3" topLeftCell="DP1" activePane="topRight" state="frozen"/>
      <selection pane="topRight" activeCell="DQ21" sqref="DQ21:DQ25"/>
    </sheetView>
  </sheetViews>
  <sheetFormatPr baseColWidth="10" defaultColWidth="12.7109375" defaultRowHeight="12.75" x14ac:dyDescent="0.2"/>
  <cols>
    <col min="1" max="1" width="2.7109375" style="13" customWidth="1"/>
    <col min="2" max="2" width="37.42578125" style="14" bestFit="1" customWidth="1"/>
    <col min="3" max="3" width="15.7109375" style="13" bestFit="1" customWidth="1"/>
    <col min="4" max="21" width="12.7109375" style="13"/>
    <col min="22" max="16384" width="12.7109375" style="14"/>
  </cols>
  <sheetData>
    <row r="1" spans="1:129" ht="16.5" x14ac:dyDescent="0.2">
      <c r="A1" s="82" t="s">
        <v>61</v>
      </c>
      <c r="B1" s="82"/>
      <c r="C1" s="82"/>
    </row>
    <row r="2" spans="1:129" x14ac:dyDescent="0.2">
      <c r="A2" s="15"/>
      <c r="B2" s="81" t="s">
        <v>11</v>
      </c>
      <c r="C2" s="81"/>
    </row>
    <row r="3" spans="1:129" x14ac:dyDescent="0.2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29" x14ac:dyDescent="0.2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</row>
    <row r="5" spans="1:129" x14ac:dyDescent="0.2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/>
      <c r="DR5" s="22"/>
      <c r="DS5" s="22"/>
      <c r="DT5" s="22"/>
      <c r="DU5" s="22"/>
      <c r="DV5" s="22"/>
      <c r="DW5" s="22"/>
      <c r="DX5" s="22"/>
      <c r="DY5" s="22"/>
    </row>
    <row r="6" spans="1:129" ht="3" customHeight="1" x14ac:dyDescent="0.2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29" x14ac:dyDescent="0.2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</row>
    <row r="8" spans="1:129" x14ac:dyDescent="0.2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/>
      <c r="DR8" s="22"/>
      <c r="DS8" s="22"/>
      <c r="DT8" s="22"/>
      <c r="DU8" s="22"/>
      <c r="DV8" s="22"/>
      <c r="DW8" s="22"/>
      <c r="DX8" s="22"/>
      <c r="DY8" s="22"/>
    </row>
    <row r="9" spans="1:129" x14ac:dyDescent="0.2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/>
      <c r="DR9" s="22"/>
      <c r="DS9" s="22"/>
      <c r="DT9" s="22"/>
      <c r="DU9" s="22"/>
      <c r="DV9" s="22"/>
      <c r="DW9" s="22"/>
      <c r="DX9" s="22"/>
      <c r="DY9" s="22"/>
    </row>
    <row r="10" spans="1:129" x14ac:dyDescent="0.2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/>
      <c r="DR10" s="22"/>
      <c r="DS10" s="22"/>
      <c r="DT10" s="22"/>
      <c r="DU10" s="22"/>
      <c r="DV10" s="22"/>
      <c r="DW10" s="22"/>
      <c r="DX10" s="22"/>
      <c r="DY10" s="22"/>
    </row>
    <row r="11" spans="1:129" x14ac:dyDescent="0.2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/>
      <c r="DR11" s="22"/>
      <c r="DS11" s="22"/>
      <c r="DT11" s="22"/>
      <c r="DU11" s="22"/>
      <c r="DV11" s="22"/>
      <c r="DW11" s="22"/>
      <c r="DX11" s="22"/>
      <c r="DY11" s="22"/>
    </row>
    <row r="12" spans="1:129" x14ac:dyDescent="0.2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/>
      <c r="DR12" s="22"/>
      <c r="DS12" s="22"/>
      <c r="DT12" s="22"/>
      <c r="DU12" s="22"/>
      <c r="DV12" s="22"/>
      <c r="DW12" s="22"/>
      <c r="DX12" s="22"/>
      <c r="DY12" s="22"/>
    </row>
    <row r="13" spans="1:129" ht="14.25" x14ac:dyDescent="0.2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/>
      <c r="DR13" s="26">
        <f t="shared" si="7"/>
        <v>0</v>
      </c>
      <c r="DS13" s="26">
        <f t="shared" si="7"/>
        <v>0</v>
      </c>
      <c r="DT13" s="26">
        <f t="shared" si="7"/>
        <v>0</v>
      </c>
      <c r="DU13" s="26">
        <f t="shared" si="7"/>
        <v>0</v>
      </c>
      <c r="DV13" s="26">
        <f t="shared" ref="DV13:DY13" si="8">+DV8+DV9+DV10+DV11+DV12</f>
        <v>0</v>
      </c>
      <c r="DW13" s="26">
        <f t="shared" si="8"/>
        <v>0</v>
      </c>
      <c r="DX13" s="26">
        <f t="shared" si="8"/>
        <v>0</v>
      </c>
      <c r="DY13" s="26">
        <f t="shared" si="8"/>
        <v>0</v>
      </c>
    </row>
    <row r="14" spans="1:129" s="60" customFormat="1" ht="3" customHeight="1" x14ac:dyDescent="0.2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29" x14ac:dyDescent="0.2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</row>
    <row r="16" spans="1:129" ht="14.25" x14ac:dyDescent="0.2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/>
      <c r="DR16" s="22"/>
      <c r="DS16" s="22"/>
      <c r="DT16" s="22"/>
      <c r="DU16" s="27"/>
      <c r="DV16" s="27"/>
      <c r="DW16" s="27"/>
      <c r="DX16" s="27"/>
      <c r="DY16" s="27"/>
    </row>
    <row r="17" spans="1:129" x14ac:dyDescent="0.2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/>
      <c r="DR17" s="22"/>
      <c r="DS17" s="22"/>
      <c r="DT17" s="22"/>
      <c r="DU17" s="22"/>
      <c r="DV17" s="22"/>
      <c r="DW17" s="22"/>
      <c r="DX17" s="22"/>
      <c r="DY17" s="22"/>
    </row>
    <row r="18" spans="1:129" x14ac:dyDescent="0.2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/>
      <c r="DR18" s="22"/>
      <c r="DS18" s="22"/>
      <c r="DT18" s="22"/>
      <c r="DU18" s="22"/>
      <c r="DV18" s="22"/>
      <c r="DW18" s="22"/>
      <c r="DX18" s="22"/>
      <c r="DY18" s="22"/>
    </row>
    <row r="19" spans="1:129" ht="3" customHeight="1" x14ac:dyDescent="0.2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29" x14ac:dyDescent="0.2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</row>
    <row r="21" spans="1:129" x14ac:dyDescent="0.2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15526474.189999996</v>
      </c>
      <c r="CE21" s="26">
        <f t="shared" si="11"/>
        <v>14169149.860000001</v>
      </c>
      <c r="CF21" s="26">
        <f t="shared" si="11"/>
        <v>15032935</v>
      </c>
      <c r="CG21" s="26">
        <f t="shared" si="11"/>
        <v>16404042.379999999</v>
      </c>
      <c r="CH21" s="26">
        <f t="shared" si="11"/>
        <v>15847786.049999999</v>
      </c>
      <c r="CI21" s="26">
        <f t="shared" si="11"/>
        <v>14641880.939999999</v>
      </c>
      <c r="CJ21" s="26">
        <f t="shared" ref="CJ21:CU21" si="12">+SUM(CJ22:CJ25)</f>
        <v>17211465.840000004</v>
      </c>
      <c r="CK21" s="26">
        <f t="shared" si="12"/>
        <v>16436231</v>
      </c>
      <c r="CL21" s="26">
        <f t="shared" si="12"/>
        <v>17754972.799999986</v>
      </c>
      <c r="CM21" s="26">
        <f t="shared" si="12"/>
        <v>17863114.880000003</v>
      </c>
      <c r="CN21" s="26">
        <f t="shared" si="12"/>
        <v>14516435.469999973</v>
      </c>
      <c r="CO21" s="26">
        <f t="shared" si="12"/>
        <v>16632185.709999967</v>
      </c>
      <c r="CP21" s="26">
        <f t="shared" si="12"/>
        <v>16762925.690000029</v>
      </c>
      <c r="CQ21" s="26">
        <f t="shared" si="12"/>
        <v>14906785.309999997</v>
      </c>
      <c r="CR21" s="26">
        <f t="shared" si="12"/>
        <v>15442426.079999994</v>
      </c>
      <c r="CS21" s="26">
        <f t="shared" si="12"/>
        <v>15483557.990000034</v>
      </c>
      <c r="CT21" s="26">
        <f t="shared" si="12"/>
        <v>16689455.050000038</v>
      </c>
      <c r="CU21" s="26">
        <f t="shared" si="12"/>
        <v>15551562.190000037</v>
      </c>
      <c r="CV21" s="26">
        <f t="shared" ref="CV21:DA21" si="13">+SUM(CV22:CV25)</f>
        <v>15811651.379999999</v>
      </c>
      <c r="CW21" s="26">
        <f t="shared" si="13"/>
        <v>17520176.529999994</v>
      </c>
      <c r="CX21" s="26">
        <f t="shared" si="13"/>
        <v>16084916.299999997</v>
      </c>
      <c r="CY21" s="26">
        <f t="shared" si="13"/>
        <v>16376467.779999997</v>
      </c>
      <c r="CZ21" s="26">
        <f t="shared" si="13"/>
        <v>16759848.859999998</v>
      </c>
      <c r="DA21" s="26">
        <f t="shared" si="13"/>
        <v>17769390.289999995</v>
      </c>
      <c r="DB21" s="26">
        <f>+SUM(DB22:DB25)</f>
        <v>17295705.199999999</v>
      </c>
      <c r="DC21" s="26">
        <f>+SUM(DC22:DC25)</f>
        <v>14968848.970000001</v>
      </c>
      <c r="DD21" s="26">
        <f>+SUM(DD22:DD25)</f>
        <v>15442426.079999994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13478376.250000004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18125884.740000002</v>
      </c>
      <c r="DM21" s="26">
        <f t="shared" si="14"/>
        <v>19871360.629999999</v>
      </c>
      <c r="DN21" s="26">
        <f>+SUM(DN22:DN25)</f>
        <v>19028799.70999999</v>
      </c>
      <c r="DO21" s="26">
        <f>+SUM(DO22:DO25)</f>
        <v>18082353.409999996</v>
      </c>
      <c r="DP21" s="26">
        <f>+SUM(DP22:DP25)</f>
        <v>20148072.149999991</v>
      </c>
      <c r="DQ21" s="26"/>
      <c r="DR21" s="26">
        <f>+DR22+DR23+DR24+DR25</f>
        <v>0</v>
      </c>
      <c r="DS21" s="26">
        <f>+DS22+DS23+DS24+DS25</f>
        <v>0</v>
      </c>
      <c r="DT21" s="26">
        <f t="shared" ref="DT21:DU21" si="15">+DT22+DT23+DT24+DT25</f>
        <v>0</v>
      </c>
      <c r="DU21" s="26">
        <f t="shared" si="15"/>
        <v>0</v>
      </c>
      <c r="DV21" s="26">
        <f t="shared" ref="DV21:DY21" si="16">+DV22+DV23+DV24+DV25</f>
        <v>0</v>
      </c>
      <c r="DW21" s="26">
        <f t="shared" si="16"/>
        <v>0</v>
      </c>
      <c r="DX21" s="26">
        <f t="shared" si="16"/>
        <v>0</v>
      </c>
      <c r="DY21" s="26">
        <f t="shared" si="16"/>
        <v>0</v>
      </c>
    </row>
    <row r="22" spans="1:129" ht="14.25" x14ac:dyDescent="0.2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12317051.23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12597929.249999994</v>
      </c>
      <c r="DE22" s="25">
        <v>11607530.550000003</v>
      </c>
      <c r="DF22" s="25">
        <v>11956291.060000002</v>
      </c>
      <c r="DG22" s="25">
        <v>9931777.8200000003</v>
      </c>
      <c r="DH22" s="25">
        <v>9844840.7400000021</v>
      </c>
      <c r="DI22" s="25">
        <v>11315064.829999998</v>
      </c>
      <c r="DJ22" s="25">
        <v>11796227.99</v>
      </c>
      <c r="DK22" s="25">
        <v>11084117.93</v>
      </c>
      <c r="DL22" s="25">
        <v>14941905.66</v>
      </c>
      <c r="DM22" s="25">
        <v>15381098.599999998</v>
      </c>
      <c r="DN22" s="25">
        <v>14740402.929999989</v>
      </c>
      <c r="DO22" s="25">
        <v>13550995.91</v>
      </c>
      <c r="DP22" s="25">
        <v>15761282.209999992</v>
      </c>
      <c r="DQ22" s="25"/>
      <c r="DR22" s="25"/>
      <c r="DS22" s="25"/>
      <c r="DT22" s="25"/>
      <c r="DU22" s="25"/>
      <c r="DV22" s="25"/>
      <c r="DW22" s="25"/>
      <c r="DX22" s="25"/>
      <c r="DY22" s="25"/>
    </row>
    <row r="23" spans="1:129" x14ac:dyDescent="0.2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128058.65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/>
      <c r="DR23" s="25"/>
      <c r="DS23" s="25"/>
      <c r="DT23" s="25"/>
      <c r="DU23" s="25"/>
      <c r="DV23" s="25"/>
      <c r="DW23" s="25"/>
      <c r="DX23" s="25"/>
      <c r="DY23" s="25"/>
    </row>
    <row r="24" spans="1:129" x14ac:dyDescent="0.2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2743879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2878687.42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2339451.6</v>
      </c>
      <c r="DE24" s="25">
        <v>3465511.1500000004</v>
      </c>
      <c r="DF24" s="25">
        <v>3705429.8600000008</v>
      </c>
      <c r="DG24" s="25">
        <v>2208592.83</v>
      </c>
      <c r="DH24" s="25">
        <v>3257726.6000000006</v>
      </c>
      <c r="DI24" s="25">
        <v>3019966.3800000004</v>
      </c>
      <c r="DJ24" s="25">
        <v>2961376.41</v>
      </c>
      <c r="DK24" s="25">
        <v>3217503.9699999997</v>
      </c>
      <c r="DL24" s="25">
        <v>2787890.02</v>
      </c>
      <c r="DM24" s="25">
        <v>3743818.9099999997</v>
      </c>
      <c r="DN24" s="25">
        <v>3674251.25</v>
      </c>
      <c r="DO24" s="25">
        <v>4088112.76</v>
      </c>
      <c r="DP24" s="25">
        <v>3950346.2600000002</v>
      </c>
      <c r="DQ24" s="25"/>
      <c r="DR24" s="25"/>
      <c r="DS24" s="25"/>
      <c r="DT24" s="25"/>
      <c r="DU24" s="25"/>
      <c r="DV24" s="25"/>
      <c r="DW24" s="25"/>
      <c r="DX24" s="25"/>
      <c r="DY24" s="25"/>
    </row>
    <row r="25" spans="1:129" ht="14.25" x14ac:dyDescent="0.2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360295.55000000005</v>
      </c>
      <c r="CE25" s="25">
        <v>531511.15</v>
      </c>
      <c r="CF25" s="25">
        <v>194720</v>
      </c>
      <c r="CG25" s="25">
        <v>225449.14000000004</v>
      </c>
      <c r="CH25" s="25">
        <v>477451.81000000006</v>
      </c>
      <c r="CI25" s="25">
        <v>333903.94999999995</v>
      </c>
      <c r="CJ25" s="25">
        <v>319465.53000000003</v>
      </c>
      <c r="CK25" s="25">
        <v>401134</v>
      </c>
      <c r="CL25" s="25">
        <v>238964.29</v>
      </c>
      <c r="CM25" s="25">
        <v>453945.01999999996</v>
      </c>
      <c r="CN25" s="25">
        <v>-305621.61</v>
      </c>
      <c r="CO25" s="25">
        <v>266904.94</v>
      </c>
      <c r="CP25" s="25">
        <v>522589.12</v>
      </c>
      <c r="CQ25" s="25">
        <v>251714.42999999996</v>
      </c>
      <c r="CR25" s="25">
        <v>376986.58</v>
      </c>
      <c r="CS25" s="25">
        <v>240333.74000000005</v>
      </c>
      <c r="CT25" s="25">
        <v>359375.26999999996</v>
      </c>
      <c r="CU25" s="25">
        <v>529603.07999999996</v>
      </c>
      <c r="CV25" s="25">
        <v>437292.61</v>
      </c>
      <c r="CW25" s="25">
        <v>629436.39999999991</v>
      </c>
      <c r="CX25" s="25">
        <v>295702.71999999997</v>
      </c>
      <c r="CY25" s="25">
        <v>285182.40999999997</v>
      </c>
      <c r="CZ25" s="25">
        <v>338912.31</v>
      </c>
      <c r="DA25" s="25">
        <v>684991.15999999992</v>
      </c>
      <c r="DB25" s="25">
        <v>357263.61</v>
      </c>
      <c r="DC25" s="25">
        <v>452928.63000000006</v>
      </c>
      <c r="DD25" s="25">
        <v>376986.58</v>
      </c>
      <c r="DE25" s="25">
        <v>270173.13</v>
      </c>
      <c r="DF25" s="25">
        <v>264636.37</v>
      </c>
      <c r="DG25" s="25">
        <v>150134.69999999998</v>
      </c>
      <c r="DH25" s="25">
        <v>299297.73</v>
      </c>
      <c r="DI25" s="25">
        <v>214075.61000000002</v>
      </c>
      <c r="DJ25" s="25">
        <v>252531.17</v>
      </c>
      <c r="DK25" s="25">
        <v>258678.24</v>
      </c>
      <c r="DL25" s="25">
        <v>233163.60000000003</v>
      </c>
      <c r="DM25" s="25">
        <v>415559.93999999983</v>
      </c>
      <c r="DN25" s="25">
        <v>324812.94</v>
      </c>
      <c r="DO25" s="25">
        <v>283773.53999999998</v>
      </c>
      <c r="DP25" s="25">
        <v>322942.33</v>
      </c>
      <c r="DQ25" s="25"/>
      <c r="DR25" s="25"/>
      <c r="DS25" s="25"/>
      <c r="DT25" s="25"/>
      <c r="DU25" s="25"/>
      <c r="DV25" s="25"/>
      <c r="DW25" s="25"/>
      <c r="DX25" s="25"/>
      <c r="DY25" s="25"/>
    </row>
    <row r="26" spans="1:129" ht="10.5" customHeight="1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29" x14ac:dyDescent="0.2">
      <c r="A27" s="83" t="s">
        <v>99</v>
      </c>
      <c r="B27" s="83"/>
      <c r="C27" s="83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29" ht="14.25" x14ac:dyDescent="0.2">
      <c r="A28" s="80" t="s">
        <v>100</v>
      </c>
      <c r="B28" s="80"/>
      <c r="C28" s="80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29" ht="14.25" x14ac:dyDescent="0.2">
      <c r="A29" s="80" t="s">
        <v>106</v>
      </c>
      <c r="B29" s="80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29" x14ac:dyDescent="0.2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41" priority="10"/>
  </conditionalFormatting>
  <conditionalFormatting sqref="BR22:CV22">
    <cfRule type="duplicateValues" dxfId="40" priority="9"/>
  </conditionalFormatting>
  <conditionalFormatting sqref="AD22:DA25">
    <cfRule type="duplicateValues" dxfId="39" priority="8"/>
  </conditionalFormatting>
  <conditionalFormatting sqref="DB22:DD22 DF22 DN22:DP22 DR22">
    <cfRule type="duplicateValues" dxfId="38" priority="7"/>
  </conditionalFormatting>
  <conditionalFormatting sqref="DB22:DD22 DF22:DH22 DN22:DP22 DR22:DT22">
    <cfRule type="duplicateValues" dxfId="37" priority="6"/>
  </conditionalFormatting>
  <conditionalFormatting sqref="DE22 DQ22">
    <cfRule type="duplicateValues" dxfId="36" priority="4"/>
  </conditionalFormatting>
  <conditionalFormatting sqref="DE22 DQ22">
    <cfRule type="duplicateValues" dxfId="35" priority="3"/>
  </conditionalFormatting>
  <conditionalFormatting sqref="DE22:DE25 DQ22:DQ25">
    <cfRule type="duplicateValues" dxfId="34" priority="2"/>
  </conditionalFormatting>
  <conditionalFormatting sqref="DL22:DL25">
    <cfRule type="duplicateValues" dxfId="33" priority="1"/>
  </conditionalFormatting>
  <conditionalFormatting sqref="DB22:DD25 DF22:DK25 DM22:DP25 DR22:DY25">
    <cfRule type="duplicateValues" dxfId="32" priority="16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L37"/>
  <sheetViews>
    <sheetView zoomScale="90" zoomScaleNormal="90" workbookViewId="0">
      <pane xSplit="3" ySplit="4" topLeftCell="DX5" activePane="bottomRight" state="frozen"/>
      <selection pane="topRight" activeCell="D1" sqref="D1"/>
      <selection pane="bottomLeft" activeCell="A6" sqref="A6"/>
      <selection pane="bottomRight" activeCell="ED19" sqref="ED19:ED22"/>
    </sheetView>
  </sheetViews>
  <sheetFormatPr baseColWidth="10" defaultColWidth="12.7109375" defaultRowHeight="12.75" x14ac:dyDescent="0.2"/>
  <cols>
    <col min="1" max="1" width="2.7109375" style="13" customWidth="1"/>
    <col min="2" max="2" width="29.85546875" style="14" customWidth="1"/>
    <col min="3" max="3" width="15.7109375" style="13" bestFit="1" customWidth="1"/>
    <col min="4" max="34" width="12.7109375" style="13"/>
    <col min="35" max="16384" width="12.7109375" style="14"/>
  </cols>
  <sheetData>
    <row r="1" spans="1:142" ht="16.5" x14ac:dyDescent="0.2">
      <c r="A1" s="82" t="s">
        <v>61</v>
      </c>
      <c r="B1" s="82"/>
      <c r="C1" s="82"/>
    </row>
    <row r="2" spans="1:142" x14ac:dyDescent="0.2">
      <c r="A2" s="81" t="s">
        <v>23</v>
      </c>
      <c r="B2" s="81"/>
      <c r="C2" s="81"/>
    </row>
    <row r="4" spans="1:142" x14ac:dyDescent="0.2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</row>
    <row r="5" spans="1:142" x14ac:dyDescent="0.2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/>
      <c r="EE5" s="36"/>
      <c r="EF5" s="36"/>
      <c r="EG5" s="36"/>
      <c r="EH5" s="36"/>
      <c r="EI5" s="36"/>
      <c r="EJ5" s="36"/>
      <c r="EK5" s="36"/>
      <c r="EL5" s="36"/>
    </row>
    <row r="6" spans="1:142" ht="3" customHeight="1" x14ac:dyDescent="0.2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42" x14ac:dyDescent="0.2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</row>
    <row r="8" spans="1:142" x14ac:dyDescent="0.2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/>
      <c r="EE8" s="22"/>
      <c r="EF8" s="22"/>
      <c r="EG8" s="22"/>
      <c r="EH8" s="22"/>
      <c r="EI8" s="22"/>
      <c r="EJ8" s="22"/>
      <c r="EK8" s="22"/>
      <c r="EL8" s="22"/>
    </row>
    <row r="9" spans="1:142" x14ac:dyDescent="0.2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/>
      <c r="EE9" s="22"/>
      <c r="EF9" s="22"/>
      <c r="EG9" s="22"/>
      <c r="EH9" s="22"/>
      <c r="EI9" s="22"/>
      <c r="EJ9" s="22"/>
      <c r="EK9" s="22"/>
      <c r="EL9" s="22"/>
    </row>
    <row r="10" spans="1:142" x14ac:dyDescent="0.2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/>
      <c r="EE10" s="22"/>
      <c r="EF10" s="22"/>
      <c r="EG10" s="22"/>
      <c r="EH10" s="22"/>
      <c r="EI10" s="22"/>
      <c r="EJ10" s="22"/>
      <c r="EK10" s="22"/>
      <c r="EL10" s="22"/>
    </row>
    <row r="11" spans="1:142" x14ac:dyDescent="0.2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/>
      <c r="EE11" s="26">
        <f t="shared" si="7"/>
        <v>0</v>
      </c>
      <c r="EF11" s="26">
        <f t="shared" si="7"/>
        <v>0</v>
      </c>
      <c r="EG11" s="26">
        <f t="shared" si="7"/>
        <v>0</v>
      </c>
      <c r="EH11" s="26">
        <f t="shared" si="7"/>
        <v>0</v>
      </c>
      <c r="EI11" s="26">
        <f t="shared" si="7"/>
        <v>0</v>
      </c>
      <c r="EJ11" s="26">
        <f t="shared" si="7"/>
        <v>0</v>
      </c>
      <c r="EK11" s="26">
        <f t="shared" si="7"/>
        <v>0</v>
      </c>
      <c r="EL11" s="26">
        <f t="shared" si="7"/>
        <v>0</v>
      </c>
    </row>
    <row r="12" spans="1:142" s="60" customFormat="1" ht="3" customHeight="1" x14ac:dyDescent="0.2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2" x14ac:dyDescent="0.2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</row>
    <row r="14" spans="1:142" x14ac:dyDescent="0.2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/>
      <c r="EE14" s="22"/>
      <c r="EF14" s="22"/>
      <c r="EG14" s="22"/>
      <c r="EH14" s="22"/>
      <c r="EI14" s="22"/>
      <c r="EJ14" s="22"/>
      <c r="EK14" s="22"/>
      <c r="EL14" s="22"/>
    </row>
    <row r="15" spans="1:142" s="38" customFormat="1" x14ac:dyDescent="0.2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/>
      <c r="EE15" s="22"/>
      <c r="EF15" s="22"/>
      <c r="EG15" s="22"/>
      <c r="EH15" s="22"/>
      <c r="EI15" s="22"/>
      <c r="EJ15" s="22"/>
      <c r="EK15" s="22"/>
      <c r="EL15" s="22"/>
    </row>
    <row r="16" spans="1:142" ht="3" customHeight="1" x14ac:dyDescent="0.2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42" x14ac:dyDescent="0.2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42" x14ac:dyDescent="0.2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</row>
    <row r="19" spans="1:142" x14ac:dyDescent="0.2">
      <c r="A19" s="19" t="s">
        <v>3</v>
      </c>
      <c r="B19" s="20" t="s">
        <v>10</v>
      </c>
      <c r="C19" s="19" t="s">
        <v>45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2">+CW20+CW21+CW22</f>
        <v>13008596.931628736</v>
      </c>
      <c r="CX19" s="26">
        <f t="shared" si="12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3">+DC20+DC21+DC22</f>
        <v>13788500.140215833</v>
      </c>
      <c r="DD19" s="26">
        <f t="shared" si="13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4">+DI20+DI21+DI22</f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/>
      <c r="EE19" s="26">
        <f t="shared" si="16"/>
        <v>0</v>
      </c>
      <c r="EF19" s="26">
        <f t="shared" si="16"/>
        <v>0</v>
      </c>
      <c r="EG19" s="26">
        <f t="shared" si="16"/>
        <v>0</v>
      </c>
      <c r="EH19" s="26">
        <f t="shared" si="16"/>
        <v>0</v>
      </c>
      <c r="EI19" s="26">
        <f t="shared" si="16"/>
        <v>0</v>
      </c>
      <c r="EJ19" s="26">
        <f t="shared" si="16"/>
        <v>0</v>
      </c>
      <c r="EK19" s="26">
        <f t="shared" si="16"/>
        <v>0</v>
      </c>
      <c r="EL19" s="26">
        <f t="shared" si="16"/>
        <v>0</v>
      </c>
    </row>
    <row r="20" spans="1:142" x14ac:dyDescent="0.2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/>
      <c r="EE20" s="22"/>
      <c r="EF20" s="22"/>
      <c r="EG20" s="22"/>
      <c r="EH20" s="22"/>
      <c r="EI20" s="22"/>
      <c r="EJ20" s="22"/>
      <c r="EK20" s="22"/>
      <c r="EL20" s="22"/>
    </row>
    <row r="21" spans="1:142" x14ac:dyDescent="0.2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/>
      <c r="EE21" s="22"/>
      <c r="EF21" s="22"/>
      <c r="EG21" s="22"/>
      <c r="EH21" s="22"/>
      <c r="EI21" s="22"/>
      <c r="EJ21" s="22"/>
      <c r="EK21" s="22"/>
      <c r="EL21" s="22"/>
    </row>
    <row r="22" spans="1:142" x14ac:dyDescent="0.2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/>
      <c r="EE22" s="22"/>
      <c r="EF22" s="22"/>
      <c r="EG22" s="22"/>
      <c r="EH22" s="22"/>
      <c r="EI22" s="22"/>
      <c r="EJ22" s="22"/>
      <c r="EK22" s="22"/>
      <c r="EL22" s="22"/>
    </row>
    <row r="23" spans="1:142" ht="3" customHeight="1" x14ac:dyDescent="0.2">
      <c r="CG23" s="38"/>
    </row>
    <row r="24" spans="1:142" ht="22.5" customHeight="1" x14ac:dyDescent="0.2">
      <c r="A24" s="84" t="s">
        <v>96</v>
      </c>
      <c r="B24" s="84"/>
      <c r="C24" s="84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42" ht="36" customHeight="1" x14ac:dyDescent="0.2">
      <c r="A25" s="84"/>
      <c r="B25" s="84"/>
      <c r="C25" s="84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42" x14ac:dyDescent="0.2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42" x14ac:dyDescent="0.2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42" x14ac:dyDescent="0.2">
      <c r="BG30" s="35"/>
    </row>
    <row r="31" spans="1:142" x14ac:dyDescent="0.2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2" x14ac:dyDescent="0.2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 x14ac:dyDescent="0.2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 x14ac:dyDescent="0.2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 x14ac:dyDescent="0.2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 x14ac:dyDescent="0.2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31" priority="7"/>
  </conditionalFormatting>
  <conditionalFormatting sqref="CH19:DI20">
    <cfRule type="duplicateValues" dxfId="30" priority="6"/>
  </conditionalFormatting>
  <conditionalFormatting sqref="BY20:DN22 BY19:DI19">
    <cfRule type="duplicateValues" dxfId="29" priority="5"/>
  </conditionalFormatting>
  <conditionalFormatting sqref="DO20:DT20 EA20:EF20">
    <cfRule type="duplicateValues" dxfId="28" priority="11"/>
  </conditionalFormatting>
  <conditionalFormatting sqref="DO20:DU20 EA20:EG20">
    <cfRule type="duplicateValues" dxfId="27" priority="13"/>
  </conditionalFormatting>
  <conditionalFormatting sqref="DO20:EL22">
    <cfRule type="duplicateValues" dxfId="26" priority="15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Q26"/>
  <sheetViews>
    <sheetView workbookViewId="0">
      <pane xSplit="3" topLeftCell="CG1" activePane="topRight" state="frozen"/>
      <selection pane="topRight" activeCell="CI15" sqref="CI15:CI18"/>
    </sheetView>
  </sheetViews>
  <sheetFormatPr baseColWidth="10" defaultColWidth="12.7109375" defaultRowHeight="12.75" x14ac:dyDescent="0.2"/>
  <cols>
    <col min="1" max="1" width="3" style="13" bestFit="1" customWidth="1"/>
    <col min="2" max="2" width="34" style="14" bestFit="1" customWidth="1"/>
    <col min="3" max="3" width="15.7109375" style="13" bestFit="1" customWidth="1"/>
    <col min="4" max="16384" width="12.7109375" style="14"/>
  </cols>
  <sheetData>
    <row r="1" spans="1:95" ht="16.5" x14ac:dyDescent="0.2">
      <c r="A1" s="82" t="s">
        <v>61</v>
      </c>
      <c r="B1" s="82"/>
      <c r="C1" s="82"/>
    </row>
    <row r="2" spans="1:95" x14ac:dyDescent="0.2">
      <c r="A2" s="81" t="s">
        <v>24</v>
      </c>
      <c r="B2" s="81"/>
      <c r="C2" s="81"/>
    </row>
    <row r="4" spans="1:95" x14ac:dyDescent="0.2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</row>
    <row r="5" spans="1:95" x14ac:dyDescent="0.2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/>
      <c r="CJ5" s="22"/>
      <c r="CK5" s="22"/>
      <c r="CL5" s="22"/>
      <c r="CM5" s="22"/>
      <c r="CN5" s="22"/>
      <c r="CO5" s="22"/>
      <c r="CP5" s="22"/>
      <c r="CQ5" s="22"/>
    </row>
    <row r="6" spans="1:95" ht="3" customHeight="1" x14ac:dyDescent="0.2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95" x14ac:dyDescent="0.2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</row>
    <row r="8" spans="1:95" x14ac:dyDescent="0.2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I8" si="5">+SUM(CH9:CH12)</f>
        <v>198328.61000000002</v>
      </c>
      <c r="CI8" s="26"/>
      <c r="CJ8" s="26"/>
      <c r="CK8" s="26"/>
      <c r="CL8" s="26"/>
      <c r="CM8" s="26"/>
      <c r="CN8" s="26"/>
      <c r="CO8" s="26"/>
      <c r="CP8" s="26"/>
      <c r="CQ8" s="26"/>
    </row>
    <row r="9" spans="1:95" x14ac:dyDescent="0.2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/>
      <c r="CJ9" s="22"/>
      <c r="CK9" s="22"/>
      <c r="CL9" s="22"/>
      <c r="CM9" s="22"/>
      <c r="CN9" s="22"/>
      <c r="CO9" s="22"/>
      <c r="CP9" s="22"/>
      <c r="CQ9" s="22"/>
    </row>
    <row r="10" spans="1:95" x14ac:dyDescent="0.2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/>
      <c r="CJ10" s="22"/>
      <c r="CK10" s="22"/>
      <c r="CL10" s="22"/>
      <c r="CM10" s="22"/>
      <c r="CN10" s="22"/>
      <c r="CO10" s="22"/>
      <c r="CP10" s="22"/>
      <c r="CQ10" s="22"/>
    </row>
    <row r="11" spans="1:95" x14ac:dyDescent="0.2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/>
      <c r="CJ11" s="22"/>
      <c r="CK11" s="22"/>
      <c r="CL11" s="22"/>
      <c r="CM11" s="22"/>
      <c r="CN11" s="22"/>
      <c r="CO11" s="22"/>
      <c r="CP11" s="22"/>
      <c r="CQ11" s="22"/>
    </row>
    <row r="12" spans="1:95" ht="12" customHeight="1" x14ac:dyDescent="0.2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/>
      <c r="CK12" s="22"/>
      <c r="CL12" s="22"/>
      <c r="CM12" s="22"/>
      <c r="CN12" s="22"/>
      <c r="CO12" s="22"/>
      <c r="CP12" s="22"/>
      <c r="CQ12" s="22"/>
    </row>
    <row r="13" spans="1:95" ht="3" customHeight="1" x14ac:dyDescent="0.2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95" ht="14.25" x14ac:dyDescent="0.2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</row>
    <row r="15" spans="1:95" x14ac:dyDescent="0.2">
      <c r="A15" s="19" t="s">
        <v>3</v>
      </c>
      <c r="B15" s="70" t="s">
        <v>10</v>
      </c>
      <c r="C15" s="19" t="s">
        <v>92</v>
      </c>
      <c r="D15" s="26">
        <f t="shared" ref="D15:I15" si="6">+D16+D17+D18</f>
        <v>697358.19980000006</v>
      </c>
      <c r="E15" s="26">
        <f t="shared" si="6"/>
        <v>4393661.08763</v>
      </c>
      <c r="F15" s="26">
        <f t="shared" si="6"/>
        <v>4179095.3108000001</v>
      </c>
      <c r="G15" s="26">
        <f t="shared" si="6"/>
        <v>6495651.6800000006</v>
      </c>
      <c r="H15" s="26">
        <f t="shared" si="6"/>
        <v>4315512.76</v>
      </c>
      <c r="I15" s="26">
        <f t="shared" si="6"/>
        <v>5187861.3482299997</v>
      </c>
      <c r="J15" s="26">
        <f>+J16+J17+J18</f>
        <v>4618977.1071800003</v>
      </c>
      <c r="K15" s="44">
        <f t="shared" ref="K15:AI15" si="7">+K16+K17+K18</f>
        <v>6323156.5417900002</v>
      </c>
      <c r="L15" s="26">
        <f t="shared" si="7"/>
        <v>7322938.8690900002</v>
      </c>
      <c r="M15" s="26">
        <f t="shared" si="7"/>
        <v>5349255.5049999999</v>
      </c>
      <c r="N15" s="26">
        <f t="shared" si="7"/>
        <v>5288441.0873560002</v>
      </c>
      <c r="O15" s="26">
        <f t="shared" si="7"/>
        <v>5595041.2421199996</v>
      </c>
      <c r="P15" s="26">
        <f t="shared" si="7"/>
        <v>5586561.2131499993</v>
      </c>
      <c r="Q15" s="26">
        <f t="shared" si="7"/>
        <v>7561866.1768300002</v>
      </c>
      <c r="R15" s="26">
        <f t="shared" si="7"/>
        <v>6267738.3079940006</v>
      </c>
      <c r="S15" s="26">
        <f t="shared" si="7"/>
        <v>8183978.1699200002</v>
      </c>
      <c r="T15" s="26">
        <f t="shared" si="7"/>
        <v>6954714.9485599995</v>
      </c>
      <c r="U15" s="26">
        <f t="shared" si="7"/>
        <v>4929814.60891</v>
      </c>
      <c r="V15" s="26">
        <f t="shared" si="7"/>
        <v>7306001.5170499999</v>
      </c>
      <c r="W15" s="44">
        <f t="shared" si="7"/>
        <v>10522575.731534699</v>
      </c>
      <c r="X15" s="26">
        <f t="shared" si="7"/>
        <v>5522080.0872499999</v>
      </c>
      <c r="Y15" s="26">
        <f t="shared" si="7"/>
        <v>5971379.8705699993</v>
      </c>
      <c r="Z15" s="26">
        <f t="shared" si="7"/>
        <v>5822865.1800000006</v>
      </c>
      <c r="AA15" s="26">
        <f t="shared" si="7"/>
        <v>6706178.5342800012</v>
      </c>
      <c r="AB15" s="26">
        <f t="shared" si="7"/>
        <v>6445076.6653708005</v>
      </c>
      <c r="AC15" s="26">
        <f t="shared" si="7"/>
        <v>8067581.0404223697</v>
      </c>
      <c r="AD15" s="26">
        <f t="shared" si="7"/>
        <v>6136900.6400000006</v>
      </c>
      <c r="AE15" s="26">
        <f t="shared" si="7"/>
        <v>8559947.7000000011</v>
      </c>
      <c r="AF15" s="26">
        <f t="shared" si="7"/>
        <v>7087940.9822800001</v>
      </c>
      <c r="AG15" s="26">
        <f>+AG16+AG17+AG18</f>
        <v>6502495.2649299996</v>
      </c>
      <c r="AH15" s="26">
        <f t="shared" si="7"/>
        <v>7600872.7287299996</v>
      </c>
      <c r="AI15" s="26">
        <f t="shared" si="7"/>
        <v>8505045.9952020403</v>
      </c>
      <c r="AJ15" s="26">
        <f t="shared" ref="AJ15:AU15" si="8">+AJ16+AJ17+AJ18</f>
        <v>5577082.2033400005</v>
      </c>
      <c r="AK15" s="26">
        <f t="shared" si="8"/>
        <v>7883634.0320699997</v>
      </c>
      <c r="AL15" s="26">
        <f t="shared" si="8"/>
        <v>4739975.9344300004</v>
      </c>
      <c r="AM15" s="26">
        <f t="shared" si="8"/>
        <v>5432260.36601</v>
      </c>
      <c r="AN15" s="26">
        <f t="shared" si="8"/>
        <v>7961657.7973000007</v>
      </c>
      <c r="AO15" s="26">
        <f t="shared" si="8"/>
        <v>7162213.1404799996</v>
      </c>
      <c r="AP15" s="26">
        <f t="shared" si="8"/>
        <v>5067540.9443600001</v>
      </c>
      <c r="AQ15" s="26">
        <f t="shared" si="8"/>
        <v>4866044.2100900002</v>
      </c>
      <c r="AR15" s="26">
        <f t="shared" si="8"/>
        <v>8616374.1573500019</v>
      </c>
      <c r="AS15" s="26">
        <f t="shared" si="8"/>
        <v>5303498.1744499998</v>
      </c>
      <c r="AT15" s="26">
        <f t="shared" si="8"/>
        <v>6481305.0679599997</v>
      </c>
      <c r="AU15" s="26">
        <f t="shared" si="8"/>
        <v>7634228.57859</v>
      </c>
      <c r="AV15" s="26">
        <f t="shared" ref="AV15:BA15" si="9">+AV16+AV17+AV18</f>
        <v>4920781.4790500002</v>
      </c>
      <c r="AW15" s="26">
        <f t="shared" si="9"/>
        <v>5902623.4778800001</v>
      </c>
      <c r="AX15" s="26">
        <f t="shared" si="9"/>
        <v>7919900.5999999996</v>
      </c>
      <c r="AY15" s="26">
        <f t="shared" si="9"/>
        <v>5680343.7228600001</v>
      </c>
      <c r="AZ15" s="26">
        <f t="shared" si="9"/>
        <v>6964166.3014399987</v>
      </c>
      <c r="BA15" s="26">
        <f t="shared" si="9"/>
        <v>8304801.2583152559</v>
      </c>
      <c r="BB15" s="26">
        <f t="shared" ref="BB15:BM15" si="10">+BB16+BB17+BB18</f>
        <v>4152642.9643064411</v>
      </c>
      <c r="BC15" s="26">
        <f t="shared" si="10"/>
        <v>6339010.7608099999</v>
      </c>
      <c r="BD15" s="26">
        <f t="shared" si="10"/>
        <v>6646922.0899999999</v>
      </c>
      <c r="BE15" s="26">
        <f t="shared" si="10"/>
        <v>7033952.8700000001</v>
      </c>
      <c r="BF15" s="26">
        <f t="shared" si="10"/>
        <v>6877375.5999999996</v>
      </c>
      <c r="BG15" s="26">
        <f t="shared" si="10"/>
        <v>6375204.5899999999</v>
      </c>
      <c r="BH15" s="26">
        <f t="shared" si="10"/>
        <v>6126137.3200000003</v>
      </c>
      <c r="BI15" s="26">
        <f t="shared" si="10"/>
        <v>7296499.4900000002</v>
      </c>
      <c r="BJ15" s="26">
        <f t="shared" si="10"/>
        <v>7269153.5300000003</v>
      </c>
      <c r="BK15" s="26">
        <f t="shared" si="10"/>
        <v>6635351.0199999996</v>
      </c>
      <c r="BL15" s="26">
        <f t="shared" si="10"/>
        <v>6381071.7400000002</v>
      </c>
      <c r="BM15" s="26">
        <f t="shared" si="10"/>
        <v>7981340.9699999997</v>
      </c>
      <c r="BN15" s="26">
        <f t="shared" ref="BN15:CI15" si="11">+BN16+BN17+BN18</f>
        <v>6904417.1299999999</v>
      </c>
      <c r="BO15" s="26">
        <f t="shared" si="11"/>
        <v>7523519.9099999992</v>
      </c>
      <c r="BP15" s="26">
        <f t="shared" si="11"/>
        <v>5350043.8199999994</v>
      </c>
      <c r="BQ15" s="26">
        <f t="shared" si="11"/>
        <v>8833375.8300000019</v>
      </c>
      <c r="BR15" s="26">
        <f t="shared" si="11"/>
        <v>4258940.0599999996</v>
      </c>
      <c r="BS15" s="26">
        <f t="shared" si="11"/>
        <v>7364992.1400000006</v>
      </c>
      <c r="BT15" s="26">
        <f t="shared" si="11"/>
        <v>6367569.5999999996</v>
      </c>
      <c r="BU15" s="26">
        <f t="shared" si="11"/>
        <v>5532605.5600000005</v>
      </c>
      <c r="BV15" s="26">
        <f t="shared" si="11"/>
        <v>8064549.7499999991</v>
      </c>
      <c r="BW15" s="26">
        <f t="shared" si="11"/>
        <v>6404858.3500000006</v>
      </c>
      <c r="BX15" s="26">
        <f t="shared" si="11"/>
        <v>5728229.7199999997</v>
      </c>
      <c r="BY15" s="26">
        <f t="shared" si="11"/>
        <v>2981636.2699999996</v>
      </c>
      <c r="BZ15" s="26">
        <f t="shared" si="11"/>
        <v>3341686.53</v>
      </c>
      <c r="CA15" s="26">
        <f t="shared" si="11"/>
        <v>6430952.4700000007</v>
      </c>
      <c r="CB15" s="26">
        <f t="shared" si="11"/>
        <v>6627343.6299999999</v>
      </c>
      <c r="CC15" s="26">
        <f t="shared" si="11"/>
        <v>7745959.7365200007</v>
      </c>
      <c r="CD15" s="26">
        <f t="shared" si="11"/>
        <v>5498855.0153999999</v>
      </c>
      <c r="CE15" s="26">
        <f t="shared" si="11"/>
        <v>5990921.125821433</v>
      </c>
      <c r="CF15" s="26">
        <f t="shared" si="11"/>
        <v>2094857.8799999997</v>
      </c>
      <c r="CG15" s="26">
        <f t="shared" si="11"/>
        <v>1943990.77</v>
      </c>
      <c r="CH15" s="26">
        <f t="shared" si="11"/>
        <v>1620946.93</v>
      </c>
      <c r="CI15" s="26"/>
      <c r="CJ15" s="26"/>
      <c r="CK15" s="26"/>
      <c r="CL15" s="26"/>
      <c r="CM15" s="26"/>
      <c r="CN15" s="26"/>
      <c r="CO15" s="26"/>
      <c r="CP15" s="26"/>
      <c r="CQ15" s="26"/>
    </row>
    <row r="16" spans="1:95" x14ac:dyDescent="0.2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211327.06696000003</v>
      </c>
      <c r="CD16" s="25">
        <v>198812.84463000001</v>
      </c>
      <c r="CE16" s="25">
        <v>236308.21236904775</v>
      </c>
      <c r="CF16" s="25">
        <v>57820.43</v>
      </c>
      <c r="CG16" s="25">
        <v>52022.23</v>
      </c>
      <c r="CH16" s="25">
        <v>47640.68</v>
      </c>
      <c r="CI16" s="25"/>
      <c r="CJ16" s="25"/>
      <c r="CK16" s="25"/>
      <c r="CL16" s="25"/>
      <c r="CM16" s="25"/>
      <c r="CN16" s="25"/>
      <c r="CO16" s="25"/>
      <c r="CP16" s="25"/>
      <c r="CQ16" s="25"/>
    </row>
    <row r="17" spans="1:95" x14ac:dyDescent="0.2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7513851.0619200002</v>
      </c>
      <c r="CD17" s="25">
        <v>5285763.5231699999</v>
      </c>
      <c r="CE17" s="25">
        <v>5697340.5653523849</v>
      </c>
      <c r="CF17" s="25">
        <v>1985381.67</v>
      </c>
      <c r="CG17" s="25">
        <v>1886899.01</v>
      </c>
      <c r="CH17" s="25">
        <v>1569374.26</v>
      </c>
      <c r="CI17" s="25"/>
      <c r="CJ17" s="25"/>
      <c r="CK17" s="25"/>
      <c r="CL17" s="25"/>
      <c r="CM17" s="25"/>
      <c r="CN17" s="25"/>
      <c r="CO17" s="25"/>
      <c r="CP17" s="25"/>
      <c r="CQ17" s="25"/>
    </row>
    <row r="18" spans="1:95" x14ac:dyDescent="0.2">
      <c r="A18" s="19" t="s">
        <v>17</v>
      </c>
      <c r="B18" s="70" t="s">
        <v>41</v>
      </c>
      <c r="C18" s="19" t="s">
        <v>92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21225.119999999999</v>
      </c>
      <c r="K18" s="41">
        <v>10883.6</v>
      </c>
      <c r="L18" s="25">
        <v>13641.6</v>
      </c>
      <c r="M18" s="25">
        <v>11049.15</v>
      </c>
      <c r="N18" s="25">
        <v>9535.68</v>
      </c>
      <c r="O18" s="25">
        <v>12261.76</v>
      </c>
      <c r="P18" s="25">
        <v>11495.12</v>
      </c>
      <c r="Q18" s="25">
        <v>15991.92</v>
      </c>
      <c r="R18" s="25">
        <v>21327.93</v>
      </c>
      <c r="S18" s="25">
        <v>23492.16</v>
      </c>
      <c r="T18" s="25">
        <v>14664.572499999998</v>
      </c>
      <c r="U18" s="25">
        <v>16402.13</v>
      </c>
      <c r="V18" s="25">
        <v>13241.76</v>
      </c>
      <c r="W18" s="41">
        <v>58312.47</v>
      </c>
      <c r="X18" s="25">
        <v>12096.44</v>
      </c>
      <c r="Y18" s="25">
        <v>17113.88</v>
      </c>
      <c r="Z18" s="25">
        <v>15066.24</v>
      </c>
      <c r="AA18" s="25">
        <v>21837.579999999998</v>
      </c>
      <c r="AB18" s="25">
        <v>16478.7</v>
      </c>
      <c r="AC18" s="25">
        <v>16662.240000000002</v>
      </c>
      <c r="AD18" s="25">
        <v>20076</v>
      </c>
      <c r="AE18" s="25">
        <v>17933.72</v>
      </c>
      <c r="AF18" s="25">
        <v>20014.61</v>
      </c>
      <c r="AG18" s="25">
        <v>14595.42</v>
      </c>
      <c r="AH18" s="25">
        <v>6544.58</v>
      </c>
      <c r="AI18" s="25">
        <v>19756.8</v>
      </c>
      <c r="AJ18" s="25">
        <v>15660.4</v>
      </c>
      <c r="AK18" s="25">
        <v>20012</v>
      </c>
      <c r="AL18" s="25">
        <v>12720.4</v>
      </c>
      <c r="AM18" s="25">
        <v>10906.56</v>
      </c>
      <c r="AN18" s="25">
        <v>16878.75</v>
      </c>
      <c r="AO18" s="25">
        <v>18228</v>
      </c>
      <c r="AP18" s="25">
        <v>14218.75</v>
      </c>
      <c r="AQ18" s="25">
        <v>9973.0400000000009</v>
      </c>
      <c r="AR18" s="25">
        <v>15550.92</v>
      </c>
      <c r="AS18" s="25">
        <v>11840.92</v>
      </c>
      <c r="AT18" s="25">
        <v>15070.44</v>
      </c>
      <c r="AU18" s="25">
        <v>43837.86</v>
      </c>
      <c r="AV18" s="25">
        <v>19599.52</v>
      </c>
      <c r="AW18" s="25">
        <v>13650</v>
      </c>
      <c r="AX18" s="25">
        <v>14465.92</v>
      </c>
      <c r="AY18" s="25">
        <v>12704.720000000001</v>
      </c>
      <c r="AZ18" s="25">
        <v>14429.52</v>
      </c>
      <c r="BA18" s="25">
        <v>15518.76</v>
      </c>
      <c r="BB18" s="25">
        <v>10993.92</v>
      </c>
      <c r="BC18" s="25">
        <v>16490</v>
      </c>
      <c r="BD18" s="25">
        <v>15717.52</v>
      </c>
      <c r="BE18" s="25">
        <v>15052.8</v>
      </c>
      <c r="BF18" s="25">
        <v>17995.14</v>
      </c>
      <c r="BG18" s="25">
        <v>47730.67</v>
      </c>
      <c r="BH18" s="25">
        <v>9394</v>
      </c>
      <c r="BI18" s="25">
        <v>14810.88</v>
      </c>
      <c r="BJ18" s="25">
        <v>13018.32</v>
      </c>
      <c r="BK18" s="25">
        <v>14860.16</v>
      </c>
      <c r="BL18" s="25">
        <v>42406.32</v>
      </c>
      <c r="BM18" s="25">
        <v>20649.39</v>
      </c>
      <c r="BN18" s="25">
        <v>12072.14</v>
      </c>
      <c r="BO18" s="25">
        <v>82819.520000000004</v>
      </c>
      <c r="BP18" s="25">
        <v>10456.6</v>
      </c>
      <c r="BQ18" s="25">
        <v>16878.96</v>
      </c>
      <c r="BR18" s="25">
        <v>8552.8799999999992</v>
      </c>
      <c r="BS18" s="25">
        <v>49177.479999999996</v>
      </c>
      <c r="BT18" s="25">
        <v>13954.92</v>
      </c>
      <c r="BU18" s="25">
        <v>12561.64</v>
      </c>
      <c r="BV18" s="25">
        <v>15633.269999999999</v>
      </c>
      <c r="BW18" s="25">
        <v>12541.23</v>
      </c>
      <c r="BX18" s="25">
        <v>14652.15</v>
      </c>
      <c r="BY18" s="25">
        <v>10041.67</v>
      </c>
      <c r="BZ18" s="25">
        <v>10997.59</v>
      </c>
      <c r="CA18" s="25">
        <v>15037.99</v>
      </c>
      <c r="CB18" s="25">
        <v>16000.84</v>
      </c>
      <c r="CC18" s="25">
        <v>20781.607640000002</v>
      </c>
      <c r="CD18" s="25">
        <v>14278.6476</v>
      </c>
      <c r="CE18" s="25">
        <v>57272.348100000032</v>
      </c>
      <c r="CF18" s="25">
        <v>51655.779999999795</v>
      </c>
      <c r="CG18" s="25">
        <v>5069.53</v>
      </c>
      <c r="CH18" s="25">
        <v>3931.99</v>
      </c>
      <c r="CI18" s="25"/>
      <c r="CJ18" s="25"/>
      <c r="CK18" s="25"/>
      <c r="CL18" s="25"/>
      <c r="CM18" s="25"/>
      <c r="CN18" s="25"/>
      <c r="CO18" s="25"/>
      <c r="CP18" s="25"/>
      <c r="CQ18" s="25"/>
    </row>
    <row r="19" spans="1:95" ht="3" customHeight="1" x14ac:dyDescent="0.2">
      <c r="A19" s="19"/>
      <c r="B19" s="20"/>
      <c r="C19" s="2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95" ht="23.25" customHeight="1" x14ac:dyDescent="0.2">
      <c r="A20" s="84" t="s">
        <v>102</v>
      </c>
      <c r="B20" s="84"/>
      <c r="C20" s="84"/>
      <c r="T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95" ht="26.25" customHeight="1" x14ac:dyDescent="0.2">
      <c r="A21" s="84" t="s">
        <v>108</v>
      </c>
      <c r="B21" s="84"/>
      <c r="C21" s="84"/>
      <c r="T21" s="34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95" x14ac:dyDescent="0.2">
      <c r="B22" s="42"/>
      <c r="T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5" x14ac:dyDescent="0.2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5" x14ac:dyDescent="0.2">
      <c r="T24" s="34"/>
      <c r="AD24" s="35"/>
      <c r="AE24" s="35"/>
      <c r="AF24" s="35"/>
      <c r="AG24" s="35"/>
      <c r="AL24" s="47"/>
    </row>
    <row r="25" spans="1:95" x14ac:dyDescent="0.2">
      <c r="AD25" s="35"/>
      <c r="AE25" s="35"/>
      <c r="AF25" s="35"/>
      <c r="AG25" s="35"/>
    </row>
    <row r="26" spans="1:95" x14ac:dyDescent="0.2">
      <c r="AD26" s="35"/>
      <c r="AE26" s="35"/>
      <c r="AF26" s="35"/>
      <c r="AG26" s="35"/>
    </row>
  </sheetData>
  <mergeCells count="4">
    <mergeCell ref="A20:C20"/>
    <mergeCell ref="A2:C2"/>
    <mergeCell ref="A1:C1"/>
    <mergeCell ref="A21:C21"/>
  </mergeCells>
  <conditionalFormatting sqref="AY16:BS16">
    <cfRule type="duplicateValues" dxfId="25" priority="8"/>
  </conditionalFormatting>
  <conditionalFormatting sqref="AS16:BS18">
    <cfRule type="duplicateValues" dxfId="24" priority="7"/>
  </conditionalFormatting>
  <conditionalFormatting sqref="BT16:CE16">
    <cfRule type="duplicateValues" dxfId="23" priority="6"/>
  </conditionalFormatting>
  <conditionalFormatting sqref="BT16:CE18">
    <cfRule type="duplicateValues" dxfId="22" priority="5"/>
  </conditionalFormatting>
  <conditionalFormatting sqref="CF16 CH16:CQ16">
    <cfRule type="duplicateValues" dxfId="21" priority="4"/>
  </conditionalFormatting>
  <conditionalFormatting sqref="CF16:CF18 CH16:CQ18">
    <cfRule type="duplicateValues" dxfId="20" priority="3"/>
  </conditionalFormatting>
  <conditionalFormatting sqref="CG16">
    <cfRule type="duplicateValues" dxfId="19" priority="2"/>
  </conditionalFormatting>
  <conditionalFormatting sqref="CG16:CG18">
    <cfRule type="duplicateValues" dxfId="18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C34"/>
  <sheetViews>
    <sheetView zoomScaleNormal="100" workbookViewId="0">
      <pane xSplit="3" ySplit="4" topLeftCell="ET5" activePane="bottomRight" state="frozen"/>
      <selection pane="topRight" activeCell="D1" sqref="D1"/>
      <selection pane="bottomLeft" activeCell="A6" sqref="A6"/>
      <selection pane="bottomRight" activeCell="EU21" sqref="EU21:EU23"/>
    </sheetView>
  </sheetViews>
  <sheetFormatPr baseColWidth="10" defaultColWidth="12.7109375" defaultRowHeight="12.75" x14ac:dyDescent="0.2"/>
  <cols>
    <col min="1" max="1" width="3.28515625" style="53" bestFit="1" customWidth="1"/>
    <col min="2" max="2" width="29.85546875" style="14" bestFit="1" customWidth="1"/>
    <col min="3" max="3" width="15.7109375" style="13" bestFit="1" customWidth="1"/>
    <col min="4" max="51" width="12.7109375" style="13"/>
    <col min="52" max="16384" width="12.7109375" style="14"/>
  </cols>
  <sheetData>
    <row r="1" spans="1:159" ht="16.5" x14ac:dyDescent="0.2">
      <c r="A1" s="82" t="s">
        <v>61</v>
      </c>
      <c r="B1" s="82"/>
      <c r="C1" s="82"/>
    </row>
    <row r="2" spans="1:159" x14ac:dyDescent="0.2">
      <c r="A2" s="81" t="s">
        <v>56</v>
      </c>
      <c r="B2" s="81"/>
      <c r="C2" s="81"/>
    </row>
    <row r="4" spans="1:159" x14ac:dyDescent="0.2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</row>
    <row r="5" spans="1:159" x14ac:dyDescent="0.2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/>
      <c r="EV5" s="22"/>
      <c r="EW5" s="22"/>
      <c r="EX5" s="22"/>
      <c r="EY5" s="22"/>
      <c r="EZ5" s="22"/>
      <c r="FA5" s="22"/>
      <c r="FB5" s="22"/>
      <c r="FC5" s="22"/>
    </row>
    <row r="6" spans="1:159" ht="3" customHeight="1" x14ac:dyDescent="0.2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59" x14ac:dyDescent="0.2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</row>
    <row r="8" spans="1:159" x14ac:dyDescent="0.2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/>
      <c r="EV8" s="22"/>
      <c r="EW8" s="22"/>
      <c r="EX8" s="22"/>
      <c r="EY8" s="22"/>
      <c r="EZ8" s="22"/>
      <c r="FA8" s="22"/>
      <c r="FB8" s="22"/>
      <c r="FC8" s="22"/>
    </row>
    <row r="9" spans="1:159" x14ac:dyDescent="0.2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/>
      <c r="EV9" s="22"/>
      <c r="EW9" s="22"/>
      <c r="EX9" s="22"/>
      <c r="EY9" s="22"/>
      <c r="EZ9" s="22"/>
      <c r="FA9" s="22"/>
      <c r="FB9" s="22"/>
      <c r="FC9" s="22"/>
    </row>
    <row r="10" spans="1:159" x14ac:dyDescent="0.2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/>
      <c r="EV10" s="22"/>
      <c r="EW10" s="22"/>
      <c r="EX10" s="22"/>
      <c r="EY10" s="22"/>
      <c r="EZ10" s="22"/>
      <c r="FA10" s="22"/>
      <c r="FB10" s="22"/>
      <c r="FC10" s="22"/>
    </row>
    <row r="11" spans="1:159" x14ac:dyDescent="0.2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/>
      <c r="EV11" s="22"/>
      <c r="EW11" s="22"/>
      <c r="EX11" s="22"/>
      <c r="EY11" s="22"/>
      <c r="EZ11" s="22"/>
      <c r="FA11" s="22"/>
      <c r="FB11" s="22"/>
      <c r="FC11" s="22"/>
    </row>
    <row r="12" spans="1:159" x14ac:dyDescent="0.2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/>
      <c r="EW12" s="22"/>
      <c r="EX12" s="22"/>
      <c r="EY12" s="22"/>
      <c r="EZ12" s="22"/>
      <c r="FA12" s="22"/>
      <c r="FB12" s="22"/>
      <c r="FC12" s="22"/>
    </row>
    <row r="13" spans="1:159" x14ac:dyDescent="0.2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0</v>
      </c>
      <c r="EV13" s="26">
        <f t="shared" si="7"/>
        <v>0</v>
      </c>
      <c r="EW13" s="26">
        <f t="shared" si="7"/>
        <v>0</v>
      </c>
      <c r="EX13" s="26">
        <f t="shared" si="7"/>
        <v>0</v>
      </c>
      <c r="EY13" s="26">
        <f t="shared" si="7"/>
        <v>0</v>
      </c>
      <c r="EZ13" s="26">
        <f t="shared" si="7"/>
        <v>0</v>
      </c>
      <c r="FA13" s="26">
        <f t="shared" si="7"/>
        <v>0</v>
      </c>
      <c r="FB13" s="26">
        <f t="shared" ref="FB13:FC13" si="8">+FB8+FB9+FB10+FB11+FB12</f>
        <v>0</v>
      </c>
      <c r="FC13" s="26">
        <f t="shared" si="8"/>
        <v>0</v>
      </c>
    </row>
    <row r="14" spans="1:159" ht="3" customHeight="1" x14ac:dyDescent="0.2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59" x14ac:dyDescent="0.2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</row>
    <row r="16" spans="1:159" x14ac:dyDescent="0.2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/>
      <c r="EV16" s="22"/>
      <c r="EW16" s="22"/>
      <c r="EX16" s="22"/>
      <c r="EY16" s="22"/>
      <c r="EZ16" s="22"/>
      <c r="FA16" s="22"/>
      <c r="FB16" s="22"/>
      <c r="FC16" s="22"/>
    </row>
    <row r="17" spans="1:159" x14ac:dyDescent="0.2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/>
      <c r="EV17" s="22"/>
      <c r="EW17" s="22"/>
      <c r="EX17" s="22"/>
      <c r="EY17" s="22"/>
      <c r="EZ17" s="22"/>
      <c r="FA17" s="22"/>
      <c r="FB17" s="22"/>
      <c r="FC17" s="22"/>
    </row>
    <row r="18" spans="1:159" ht="3" customHeight="1" x14ac:dyDescent="0.2">
      <c r="B18" s="20"/>
      <c r="C18" s="19"/>
    </row>
    <row r="19" spans="1:159" ht="14.25" x14ac:dyDescent="0.2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</row>
    <row r="20" spans="1:159" x14ac:dyDescent="0.2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9">+SUM(E21:E23)</f>
        <v>5039073.1219990002</v>
      </c>
      <c r="F20" s="26">
        <f t="shared" si="9"/>
        <v>5884990.9944469407</v>
      </c>
      <c r="G20" s="26">
        <f t="shared" si="9"/>
        <v>5655218.2599999988</v>
      </c>
      <c r="H20" s="26">
        <f t="shared" si="9"/>
        <v>5469731.964999998</v>
      </c>
      <c r="I20" s="26">
        <f t="shared" si="9"/>
        <v>5365651.3580000047</v>
      </c>
      <c r="J20" s="26">
        <f t="shared" si="9"/>
        <v>4624155.5560000045</v>
      </c>
      <c r="K20" s="26">
        <f t="shared" si="9"/>
        <v>5158774.972000001</v>
      </c>
      <c r="L20" s="26">
        <f t="shared" si="9"/>
        <v>4885677.8940000013</v>
      </c>
      <c r="M20" s="26">
        <f t="shared" si="9"/>
        <v>5093436.12</v>
      </c>
      <c r="N20" s="26">
        <f t="shared" si="9"/>
        <v>5024583.194000002</v>
      </c>
      <c r="O20" s="26">
        <f t="shared" si="9"/>
        <v>5382597.398</v>
      </c>
      <c r="P20" s="26">
        <f t="shared" si="9"/>
        <v>5302213.2600000007</v>
      </c>
      <c r="Q20" s="26">
        <f t="shared" si="9"/>
        <v>5070983.371000004</v>
      </c>
      <c r="R20" s="26">
        <f t="shared" si="9"/>
        <v>5321863.8890000014</v>
      </c>
      <c r="S20" s="26">
        <f t="shared" si="9"/>
        <v>4758779.5699999994</v>
      </c>
      <c r="T20" s="26">
        <f t="shared" si="9"/>
        <v>5279941.9700000025</v>
      </c>
      <c r="U20" s="26">
        <f t="shared" si="9"/>
        <v>5568730.0449999981</v>
      </c>
      <c r="V20" s="26">
        <f t="shared" si="9"/>
        <v>5872553.3589999964</v>
      </c>
      <c r="W20" s="26">
        <f t="shared" si="9"/>
        <v>6103146.9790000012</v>
      </c>
      <c r="X20" s="26">
        <f t="shared" si="9"/>
        <v>6026718.8830000032</v>
      </c>
      <c r="Y20" s="26">
        <f t="shared" si="9"/>
        <v>5717209.8380000014</v>
      </c>
      <c r="Z20" s="26">
        <f t="shared" si="9"/>
        <v>6247768.3389999978</v>
      </c>
      <c r="AA20" s="26">
        <f t="shared" si="9"/>
        <v>7366152.758000005</v>
      </c>
      <c r="AB20" s="26">
        <f t="shared" si="9"/>
        <v>4887267</v>
      </c>
      <c r="AC20" s="26">
        <f t="shared" si="9"/>
        <v>7222268.4200000009</v>
      </c>
      <c r="AD20" s="26">
        <f t="shared" si="9"/>
        <v>7040474.1100000003</v>
      </c>
      <c r="AE20" s="26">
        <f t="shared" si="9"/>
        <v>6892993.1199999955</v>
      </c>
      <c r="AF20" s="26">
        <f t="shared" si="9"/>
        <v>7417621.5100000054</v>
      </c>
      <c r="AG20" s="26">
        <f t="shared" si="9"/>
        <v>6541176.6600000001</v>
      </c>
      <c r="AH20" s="26">
        <f t="shared" si="9"/>
        <v>5658503.7000000002</v>
      </c>
      <c r="AI20" s="26">
        <f t="shared" si="9"/>
        <v>5975126.7599999988</v>
      </c>
      <c r="AJ20" s="26">
        <f t="shared" si="9"/>
        <v>6480994.9300000053</v>
      </c>
      <c r="AK20" s="26">
        <f t="shared" si="9"/>
        <v>5907374.4899999965</v>
      </c>
      <c r="AL20" s="26">
        <f t="shared" si="9"/>
        <v>5997398.4099999992</v>
      </c>
      <c r="AM20" s="26">
        <f t="shared" si="9"/>
        <v>6375933.9700000007</v>
      </c>
      <c r="AN20" s="26">
        <f t="shared" si="9"/>
        <v>6833063.8499999959</v>
      </c>
      <c r="AO20" s="26">
        <f t="shared" si="9"/>
        <v>6022580.1100000013</v>
      </c>
      <c r="AP20" s="26">
        <f t="shared" si="9"/>
        <v>7588798.4899999974</v>
      </c>
      <c r="AQ20" s="26">
        <f t="shared" si="9"/>
        <v>6484806.3499999959</v>
      </c>
      <c r="AR20" s="26">
        <f t="shared" si="9"/>
        <v>7083804.2199999997</v>
      </c>
      <c r="AS20" s="26">
        <f t="shared" si="9"/>
        <v>6201524.0400000019</v>
      </c>
      <c r="AT20" s="26">
        <f t="shared" si="9"/>
        <v>6144971.1999999946</v>
      </c>
      <c r="AU20" s="26">
        <f t="shared" si="9"/>
        <v>5361701.6699999962</v>
      </c>
      <c r="AV20" s="26">
        <f t="shared" si="9"/>
        <v>7728298.879999999</v>
      </c>
      <c r="AW20" s="26">
        <f t="shared" si="9"/>
        <v>6215369.2800000049</v>
      </c>
      <c r="AX20" s="26">
        <f t="shared" si="9"/>
        <v>6880342.5700000003</v>
      </c>
      <c r="AY20" s="26">
        <f t="shared" si="9"/>
        <v>9482166.9099999983</v>
      </c>
      <c r="AZ20" s="26">
        <f t="shared" si="9"/>
        <v>6359901.9800000004</v>
      </c>
      <c r="BA20" s="26">
        <f t="shared" si="9"/>
        <v>7749854.6299999971</v>
      </c>
      <c r="BB20" s="26">
        <f t="shared" si="9"/>
        <v>7908285.9699999979</v>
      </c>
      <c r="BC20" s="26">
        <f t="shared" si="9"/>
        <v>7174759.3699999982</v>
      </c>
      <c r="BD20" s="26">
        <f t="shared" si="9"/>
        <v>8251893.9600000037</v>
      </c>
      <c r="BE20" s="26">
        <f t="shared" si="9"/>
        <v>8653101.7700000014</v>
      </c>
      <c r="BF20" s="26">
        <f t="shared" si="9"/>
        <v>9243908.1199999992</v>
      </c>
      <c r="BG20" s="26">
        <f t="shared" si="9"/>
        <v>8365061.0099999988</v>
      </c>
      <c r="BH20" s="26">
        <f t="shared" si="9"/>
        <v>10011383.029999999</v>
      </c>
      <c r="BI20" s="26">
        <f t="shared" si="9"/>
        <v>12139236.560000001</v>
      </c>
      <c r="BJ20" s="26">
        <f t="shared" si="9"/>
        <v>8172726.0199999968</v>
      </c>
      <c r="BK20" s="26">
        <f t="shared" si="9"/>
        <v>12066923.859999999</v>
      </c>
      <c r="BL20" s="26">
        <f t="shared" si="9"/>
        <v>9866305.5100000016</v>
      </c>
      <c r="BM20" s="26">
        <f t="shared" si="9"/>
        <v>9539440.7500000019</v>
      </c>
      <c r="BN20" s="26">
        <f t="shared" si="9"/>
        <v>9474401.370000001</v>
      </c>
      <c r="BO20" s="26">
        <f t="shared" si="9"/>
        <v>9241574</v>
      </c>
      <c r="BP20" s="26">
        <f t="shared" si="9"/>
        <v>10725764.020000003</v>
      </c>
      <c r="BQ20" s="26">
        <f t="shared" ref="BQ20:CU20" si="10">+SUM(BQ21:BQ23)</f>
        <v>9770381.439999992</v>
      </c>
      <c r="BR20" s="26">
        <f t="shared" si="10"/>
        <v>11194093.880000012</v>
      </c>
      <c r="BS20" s="26">
        <f t="shared" si="10"/>
        <v>11022928.639999999</v>
      </c>
      <c r="BT20" s="26">
        <f t="shared" si="10"/>
        <v>12994868.269999979</v>
      </c>
      <c r="BU20" s="26">
        <f t="shared" si="10"/>
        <v>12470044.890000001</v>
      </c>
      <c r="BV20" s="26">
        <f t="shared" si="10"/>
        <v>8992372.6899999995</v>
      </c>
      <c r="BW20" s="26">
        <f t="shared" si="10"/>
        <v>9055060.8000000007</v>
      </c>
      <c r="BX20" s="26">
        <f t="shared" si="10"/>
        <v>11321356.24</v>
      </c>
      <c r="BY20" s="26">
        <f t="shared" si="10"/>
        <v>7863273.1599999964</v>
      </c>
      <c r="BZ20" s="26">
        <f t="shared" si="10"/>
        <v>10025901.379999999</v>
      </c>
      <c r="CA20" s="26">
        <f t="shared" si="10"/>
        <v>12326210</v>
      </c>
      <c r="CB20" s="26">
        <f t="shared" si="10"/>
        <v>11958762</v>
      </c>
      <c r="CC20" s="26">
        <f t="shared" si="10"/>
        <v>16015158.12999999</v>
      </c>
      <c r="CD20" s="26">
        <f t="shared" si="10"/>
        <v>17302820.990000002</v>
      </c>
      <c r="CE20" s="26">
        <f t="shared" si="10"/>
        <v>16953090.989999998</v>
      </c>
      <c r="CF20" s="26">
        <f t="shared" si="10"/>
        <v>19756020.169999994</v>
      </c>
      <c r="CG20" s="26">
        <f t="shared" si="10"/>
        <v>20266776.479999989</v>
      </c>
      <c r="CH20" s="26">
        <f t="shared" si="10"/>
        <v>27008159.310000014</v>
      </c>
      <c r="CI20" s="26">
        <f t="shared" si="10"/>
        <v>38261593.51000005</v>
      </c>
      <c r="CJ20" s="26">
        <f t="shared" si="10"/>
        <v>19732651.819999989</v>
      </c>
      <c r="CK20" s="26">
        <f t="shared" si="10"/>
        <v>28719781.890000023</v>
      </c>
      <c r="CL20" s="26">
        <f t="shared" si="10"/>
        <v>30167745.960000005</v>
      </c>
      <c r="CM20" s="26">
        <f t="shared" si="10"/>
        <v>27023285.179999992</v>
      </c>
      <c r="CN20" s="26">
        <f t="shared" si="10"/>
        <v>31366527</v>
      </c>
      <c r="CO20" s="26">
        <f t="shared" si="10"/>
        <v>24375651</v>
      </c>
      <c r="CP20" s="26">
        <f t="shared" si="10"/>
        <v>33197485.120000005</v>
      </c>
      <c r="CQ20" s="26">
        <f t="shared" si="10"/>
        <v>27024378.040000003</v>
      </c>
      <c r="CR20" s="26">
        <f t="shared" si="10"/>
        <v>26700358.140000012</v>
      </c>
      <c r="CS20" s="26">
        <f t="shared" si="10"/>
        <v>36272428.640000008</v>
      </c>
      <c r="CT20" s="26">
        <f t="shared" si="10"/>
        <v>34691176.739999987</v>
      </c>
      <c r="CU20" s="26">
        <f t="shared" si="10"/>
        <v>43077317.409999974</v>
      </c>
      <c r="CV20" s="26">
        <f t="shared" ref="CV20:DG20" si="11">+SUM(CV21:CV23)</f>
        <v>25538359.430000003</v>
      </c>
      <c r="CW20" s="26">
        <f t="shared" si="11"/>
        <v>29328014.010000005</v>
      </c>
      <c r="CX20" s="26">
        <f t="shared" si="11"/>
        <v>28094887.170000013</v>
      </c>
      <c r="CY20" s="26">
        <f t="shared" si="11"/>
        <v>26117886.930000003</v>
      </c>
      <c r="CZ20" s="26">
        <f t="shared" si="11"/>
        <v>31501000.57</v>
      </c>
      <c r="DA20" s="26">
        <f t="shared" si="11"/>
        <v>30128491.100000001</v>
      </c>
      <c r="DB20" s="26">
        <f t="shared" si="11"/>
        <v>21726815.370000001</v>
      </c>
      <c r="DC20" s="26">
        <f t="shared" si="11"/>
        <v>32447080.680000011</v>
      </c>
      <c r="DD20" s="26">
        <f t="shared" si="11"/>
        <v>31988251.930000007</v>
      </c>
      <c r="DE20" s="26">
        <f t="shared" si="11"/>
        <v>29330560.809999984</v>
      </c>
      <c r="DF20" s="26">
        <f t="shared" si="11"/>
        <v>33236189.389999982</v>
      </c>
      <c r="DG20" s="26">
        <f t="shared" si="11"/>
        <v>31221116.970000003</v>
      </c>
      <c r="DH20" s="26">
        <f t="shared" ref="DH20:DM20" si="12">+SUM(DH21:DH23)</f>
        <v>29934021.049999997</v>
      </c>
      <c r="DI20" s="26">
        <f t="shared" si="12"/>
        <v>27465678.990000006</v>
      </c>
      <c r="DJ20" s="26">
        <f t="shared" si="12"/>
        <v>34451702.829999991</v>
      </c>
      <c r="DK20" s="26">
        <f t="shared" si="12"/>
        <v>35889497.179999992</v>
      </c>
      <c r="DL20" s="26">
        <f t="shared" si="12"/>
        <v>21628539.969999999</v>
      </c>
      <c r="DM20" s="26">
        <f t="shared" si="12"/>
        <v>33223799.260000009</v>
      </c>
      <c r="DN20" s="26">
        <f t="shared" ref="DN20:DY20" si="13">+SUM(DN21:DN23)</f>
        <v>32681681.210000012</v>
      </c>
      <c r="DO20" s="26">
        <f t="shared" si="13"/>
        <v>35418991.440000005</v>
      </c>
      <c r="DP20" s="26">
        <f t="shared" si="13"/>
        <v>31326871.049999997</v>
      </c>
      <c r="DQ20" s="26">
        <f t="shared" si="13"/>
        <v>30498641.139999989</v>
      </c>
      <c r="DR20" s="26">
        <f t="shared" si="13"/>
        <v>45174436.589999996</v>
      </c>
      <c r="DS20" s="26">
        <f t="shared" si="13"/>
        <v>32492361</v>
      </c>
      <c r="DT20" s="26">
        <f t="shared" si="13"/>
        <v>30681799.010000017</v>
      </c>
      <c r="DU20" s="26">
        <f t="shared" si="13"/>
        <v>34071827.350000001</v>
      </c>
      <c r="DV20" s="26">
        <f t="shared" si="13"/>
        <v>33114130</v>
      </c>
      <c r="DW20" s="26">
        <f t="shared" si="13"/>
        <v>33883485.530000009</v>
      </c>
      <c r="DX20" s="26">
        <f t="shared" si="13"/>
        <v>30005732.189999994</v>
      </c>
      <c r="DY20" s="26">
        <f t="shared" si="13"/>
        <v>36838867.229999974</v>
      </c>
      <c r="DZ20" s="26">
        <f t="shared" ref="DZ20:EQ20" si="14">+SUM(DZ21:DZ23)</f>
        <v>26463656.199999992</v>
      </c>
      <c r="EA20" s="26">
        <f t="shared" si="14"/>
        <v>32356261.439999994</v>
      </c>
      <c r="EB20" s="26">
        <f t="shared" si="14"/>
        <v>39305132.120000005</v>
      </c>
      <c r="EC20" s="26">
        <f t="shared" si="14"/>
        <v>36285915.550000004</v>
      </c>
      <c r="ED20" s="26">
        <f t="shared" si="14"/>
        <v>40227396.439999998</v>
      </c>
      <c r="EE20" s="26">
        <f t="shared" si="14"/>
        <v>34973153.120000005</v>
      </c>
      <c r="EF20" s="26">
        <f t="shared" si="14"/>
        <v>28032344.140000001</v>
      </c>
      <c r="EG20" s="26">
        <f t="shared" si="14"/>
        <v>29987890.790000003</v>
      </c>
      <c r="EH20" s="26">
        <f t="shared" si="14"/>
        <v>27997776.530000012</v>
      </c>
      <c r="EI20" s="26">
        <f t="shared" si="14"/>
        <v>23529941.709999997</v>
      </c>
      <c r="EJ20" s="26">
        <f t="shared" si="14"/>
        <v>27581582.849999994</v>
      </c>
      <c r="EK20" s="26">
        <f t="shared" si="14"/>
        <v>27426344.390000001</v>
      </c>
      <c r="EL20" s="26">
        <f t="shared" si="14"/>
        <v>29386942.259999994</v>
      </c>
      <c r="EM20" s="26">
        <f t="shared" si="14"/>
        <v>29278350.969999999</v>
      </c>
      <c r="EN20" s="26">
        <f t="shared" si="14"/>
        <v>30803499.990000002</v>
      </c>
      <c r="EO20" s="26">
        <f t="shared" si="14"/>
        <v>34834018.250000007</v>
      </c>
      <c r="EP20" s="26">
        <f t="shared" si="14"/>
        <v>31623184.219999991</v>
      </c>
      <c r="EQ20" s="26">
        <f t="shared" si="14"/>
        <v>37420915.710000008</v>
      </c>
      <c r="ER20" s="26">
        <f t="shared" ref="ER20:FA20" si="15">+SUM(ER21:ER23)</f>
        <v>8927170.1799999997</v>
      </c>
      <c r="ES20" s="26">
        <f t="shared" si="15"/>
        <v>8621723.8599999994</v>
      </c>
      <c r="ET20" s="26">
        <f t="shared" si="15"/>
        <v>9106160</v>
      </c>
      <c r="EU20" s="26">
        <f t="shared" si="15"/>
        <v>0</v>
      </c>
      <c r="EV20" s="26">
        <f t="shared" si="15"/>
        <v>0</v>
      </c>
      <c r="EW20" s="26">
        <f t="shared" si="15"/>
        <v>0</v>
      </c>
      <c r="EX20" s="26">
        <f t="shared" si="15"/>
        <v>0</v>
      </c>
      <c r="EY20" s="26">
        <f t="shared" si="15"/>
        <v>0</v>
      </c>
      <c r="EZ20" s="26">
        <f t="shared" si="15"/>
        <v>0</v>
      </c>
      <c r="FA20" s="26">
        <f t="shared" si="15"/>
        <v>0</v>
      </c>
      <c r="FB20" s="26">
        <f t="shared" ref="FB20:FC20" si="16">+SUM(FB21:FB23)</f>
        <v>0</v>
      </c>
      <c r="FC20" s="26">
        <f t="shared" si="16"/>
        <v>0</v>
      </c>
    </row>
    <row r="21" spans="1:159" x14ac:dyDescent="0.2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/>
      <c r="EV21" s="25"/>
      <c r="EW21" s="25"/>
      <c r="EX21" s="25"/>
      <c r="EY21" s="25"/>
      <c r="EZ21" s="25"/>
      <c r="FA21" s="25"/>
      <c r="FB21" s="25"/>
      <c r="FC21" s="25"/>
    </row>
    <row r="22" spans="1:159" x14ac:dyDescent="0.2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/>
      <c r="EV22" s="25"/>
      <c r="EW22" s="25"/>
      <c r="EX22" s="25"/>
      <c r="EY22" s="25"/>
      <c r="EZ22" s="25"/>
      <c r="FA22" s="25"/>
      <c r="FB22" s="25"/>
      <c r="FC22" s="25"/>
    </row>
    <row r="23" spans="1:159" x14ac:dyDescent="0.2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/>
      <c r="EV23" s="25"/>
      <c r="EW23" s="25"/>
      <c r="EX23" s="25"/>
      <c r="EY23" s="25"/>
      <c r="EZ23" s="25"/>
      <c r="FA23" s="25"/>
      <c r="FB23" s="25"/>
      <c r="FC23" s="25"/>
    </row>
    <row r="24" spans="1:159" ht="23.25" customHeight="1" x14ac:dyDescent="0.2">
      <c r="A24" s="84" t="s">
        <v>108</v>
      </c>
      <c r="B24" s="84"/>
      <c r="C24" s="84"/>
      <c r="CE24" s="34"/>
    </row>
    <row r="25" spans="1:159" x14ac:dyDescent="0.2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59" x14ac:dyDescent="0.2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59" x14ac:dyDescent="0.2">
      <c r="CE27" s="34"/>
      <c r="CF27" s="34"/>
      <c r="CR27" s="34"/>
      <c r="CS27" s="34"/>
    </row>
    <row r="28" spans="1:159" x14ac:dyDescent="0.2">
      <c r="CF28" s="34"/>
    </row>
    <row r="31" spans="1:159" x14ac:dyDescent="0.2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59" x14ac:dyDescent="0.2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 x14ac:dyDescent="0.2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 x14ac:dyDescent="0.2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17" priority="4"/>
  </conditionalFormatting>
  <conditionalFormatting sqref="EF21:EQ21 ET21:FC21">
    <cfRule type="duplicateValues" dxfId="16" priority="19"/>
  </conditionalFormatting>
  <conditionalFormatting sqref="ES21">
    <cfRule type="duplicateValues" dxfId="15" priority="2"/>
  </conditionalFormatting>
  <conditionalFormatting sqref="ER21">
    <cfRule type="duplicateValues" dxfId="14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N30"/>
  <sheetViews>
    <sheetView zoomScaleNormal="100" workbookViewId="0">
      <pane xSplit="3" ySplit="4" topLeftCell="CB5" activePane="bottomRight" state="frozen"/>
      <selection pane="topRight" activeCell="D1" sqref="D1"/>
      <selection pane="bottomLeft" activeCell="A5" sqref="A5"/>
      <selection pane="bottomRight" activeCell="CF21" sqref="CF21:CF24"/>
    </sheetView>
  </sheetViews>
  <sheetFormatPr baseColWidth="10" defaultColWidth="12.7109375" defaultRowHeight="12.75" x14ac:dyDescent="0.2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56" width="12.7109375" style="14" customWidth="1"/>
    <col min="57" max="16384" width="12.7109375" style="14"/>
  </cols>
  <sheetData>
    <row r="1" spans="1:92" ht="16.5" x14ac:dyDescent="0.2">
      <c r="A1" s="82" t="s">
        <v>61</v>
      </c>
      <c r="B1" s="82"/>
      <c r="C1" s="82"/>
    </row>
    <row r="2" spans="1:92" ht="15" customHeight="1" x14ac:dyDescent="0.2">
      <c r="A2" s="85" t="s">
        <v>94</v>
      </c>
      <c r="B2" s="85"/>
      <c r="C2" s="85"/>
    </row>
    <row r="4" spans="1:92" x14ac:dyDescent="0.2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</row>
    <row r="5" spans="1:92" x14ac:dyDescent="0.2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/>
      <c r="CG5" s="36"/>
      <c r="CH5" s="36"/>
      <c r="CI5" s="36"/>
      <c r="CJ5" s="36"/>
      <c r="CK5" s="36"/>
      <c r="CL5" s="36"/>
      <c r="CM5" s="36"/>
      <c r="CN5" s="36"/>
    </row>
    <row r="6" spans="1:92" ht="3" customHeight="1" x14ac:dyDescent="0.2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92" x14ac:dyDescent="0.2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</row>
    <row r="8" spans="1:92" x14ac:dyDescent="0.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/>
      <c r="CG8" s="22"/>
      <c r="CH8" s="22"/>
      <c r="CI8" s="22"/>
      <c r="CJ8" s="22"/>
      <c r="CK8" s="22"/>
      <c r="CL8" s="22"/>
      <c r="CM8" s="22"/>
      <c r="CN8" s="22"/>
    </row>
    <row r="9" spans="1:92" x14ac:dyDescent="0.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/>
      <c r="CG9" s="22"/>
      <c r="CH9" s="22"/>
      <c r="CI9" s="22"/>
      <c r="CJ9" s="22"/>
      <c r="CK9" s="22"/>
      <c r="CL9" s="22"/>
      <c r="CM9" s="22"/>
      <c r="CN9" s="22"/>
    </row>
    <row r="10" spans="1:92" x14ac:dyDescent="0.2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/>
      <c r="CG10" s="22"/>
      <c r="CH10" s="22"/>
      <c r="CI10" s="22"/>
      <c r="CJ10" s="22"/>
      <c r="CK10" s="22"/>
      <c r="CL10" s="22"/>
      <c r="CM10" s="22"/>
      <c r="CN10" s="22"/>
    </row>
    <row r="11" spans="1:92" x14ac:dyDescent="0.2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0</v>
      </c>
      <c r="CG11" s="22"/>
      <c r="CH11" s="22"/>
      <c r="CI11" s="22"/>
      <c r="CJ11" s="22"/>
      <c r="CK11" s="22"/>
      <c r="CL11" s="22"/>
      <c r="CM11" s="22"/>
      <c r="CN11" s="22"/>
    </row>
    <row r="12" spans="1:92" x14ac:dyDescent="0.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</row>
    <row r="13" spans="1:92" x14ac:dyDescent="0.2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0</v>
      </c>
      <c r="CG13" s="56">
        <f t="shared" si="3"/>
        <v>0</v>
      </c>
      <c r="CH13" s="56">
        <f t="shared" si="3"/>
        <v>0</v>
      </c>
      <c r="CI13" s="56">
        <f t="shared" si="3"/>
        <v>0</v>
      </c>
      <c r="CJ13" s="56">
        <f t="shared" si="3"/>
        <v>0</v>
      </c>
      <c r="CK13" s="56">
        <f t="shared" si="3"/>
        <v>0</v>
      </c>
      <c r="CL13" s="56">
        <f t="shared" si="3"/>
        <v>0</v>
      </c>
      <c r="CM13" s="56">
        <f t="shared" si="3"/>
        <v>0</v>
      </c>
      <c r="CN13" s="56">
        <f t="shared" si="3"/>
        <v>0</v>
      </c>
    </row>
    <row r="14" spans="1:92" s="60" customFormat="1" ht="3" customHeight="1" x14ac:dyDescent="0.2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2" x14ac:dyDescent="0.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</row>
    <row r="16" spans="1:92" x14ac:dyDescent="0.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/>
      <c r="CG16" s="22"/>
      <c r="CH16" s="22"/>
      <c r="CI16" s="22"/>
      <c r="CJ16" s="22"/>
      <c r="CK16" s="22"/>
      <c r="CL16" s="22"/>
      <c r="CM16" s="22"/>
      <c r="CN16" s="22"/>
    </row>
    <row r="17" spans="1:92" x14ac:dyDescent="0.2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/>
      <c r="CG17" s="22"/>
      <c r="CH17" s="22"/>
      <c r="CI17" s="22"/>
      <c r="CJ17" s="22"/>
      <c r="CK17" s="22"/>
      <c r="CL17" s="22"/>
      <c r="CM17" s="22"/>
      <c r="CN17" s="22"/>
    </row>
    <row r="18" spans="1:92" ht="3" customHeight="1" x14ac:dyDescent="0.2">
      <c r="B18" s="29"/>
      <c r="C18" s="28"/>
    </row>
    <row r="19" spans="1:92" x14ac:dyDescent="0.2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</row>
    <row r="20" spans="1:92" x14ac:dyDescent="0.2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4">+SUM(AG21:AG24)</f>
        <v>4369436.4000000004</v>
      </c>
      <c r="AH20" s="26">
        <f t="shared" si="4"/>
        <v>4037059.3199999994</v>
      </c>
      <c r="AI20" s="26">
        <f t="shared" si="4"/>
        <v>1373761.25</v>
      </c>
      <c r="AJ20" s="26">
        <f t="shared" si="4"/>
        <v>3613383.3200000003</v>
      </c>
      <c r="AK20" s="26">
        <f t="shared" si="4"/>
        <v>3689748.5800000005</v>
      </c>
      <c r="AL20" s="26">
        <f t="shared" si="4"/>
        <v>2359930.41</v>
      </c>
      <c r="AM20" s="26">
        <f t="shared" si="4"/>
        <v>3277435.4999999995</v>
      </c>
      <c r="AN20" s="26">
        <f t="shared" si="4"/>
        <v>5274532.2</v>
      </c>
      <c r="AO20" s="26">
        <f t="shared" si="4"/>
        <v>4266229.32</v>
      </c>
      <c r="AP20" s="26">
        <f t="shared" si="4"/>
        <v>5185612.84</v>
      </c>
      <c r="AQ20" s="26">
        <f t="shared" si="4"/>
        <v>3497046.15</v>
      </c>
      <c r="AR20" s="26">
        <f t="shared" si="4"/>
        <v>4773875.93</v>
      </c>
      <c r="AS20" s="26">
        <f t="shared" ref="AS20:AX20" si="5">+SUM(AS21:AS24)</f>
        <v>4435942.68</v>
      </c>
      <c r="AT20" s="26">
        <f t="shared" si="5"/>
        <v>5524552.9800000014</v>
      </c>
      <c r="AU20" s="26">
        <f t="shared" si="5"/>
        <v>2966139</v>
      </c>
      <c r="AV20" s="26">
        <f t="shared" si="5"/>
        <v>4020373.33</v>
      </c>
      <c r="AW20" s="26">
        <f t="shared" si="5"/>
        <v>3968441.9699999997</v>
      </c>
      <c r="AX20" s="26">
        <f t="shared" si="5"/>
        <v>1322595.6600000001</v>
      </c>
      <c r="AY20" s="26">
        <f t="shared" ref="AY20" si="6">+SUM(AY21:AY24)</f>
        <v>2514004.79</v>
      </c>
      <c r="AZ20" s="26">
        <f t="shared" ref="AZ20" si="7">+SUM(AZ21:AZ24)</f>
        <v>3180722.6799999997</v>
      </c>
      <c r="BA20" s="26">
        <f t="shared" ref="BA20" si="8">+SUM(BA21:BA24)</f>
        <v>2308904.36</v>
      </c>
      <c r="BB20" s="26">
        <f t="shared" ref="BB20" si="9">+SUM(BB21:BB24)</f>
        <v>3669564.69</v>
      </c>
      <c r="BC20" s="26">
        <f t="shared" ref="BC20" si="10">+SUM(BC21:BC24)</f>
        <v>3714257.3399999994</v>
      </c>
      <c r="BD20" s="26">
        <f t="shared" ref="BD20:BO20" si="11">+SUM(BD21:BD24)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 t="shared" ref="BP20" si="12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3">+SUM(BT21:BT24)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+SUM(CC21:CC24)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0</v>
      </c>
      <c r="CG20" s="26">
        <f t="shared" si="14"/>
        <v>0</v>
      </c>
      <c r="CH20" s="26">
        <f t="shared" si="14"/>
        <v>0</v>
      </c>
      <c r="CI20" s="26">
        <f t="shared" si="14"/>
        <v>0</v>
      </c>
      <c r="CJ20" s="26">
        <f t="shared" si="14"/>
        <v>0</v>
      </c>
      <c r="CK20" s="26">
        <f t="shared" si="14"/>
        <v>0</v>
      </c>
      <c r="CL20" s="26">
        <f t="shared" si="14"/>
        <v>0</v>
      </c>
      <c r="CM20" s="26">
        <f t="shared" si="14"/>
        <v>0</v>
      </c>
      <c r="CN20" s="26">
        <f t="shared" si="14"/>
        <v>0</v>
      </c>
    </row>
    <row r="21" spans="1:92" x14ac:dyDescent="0.2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/>
      <c r="CG21" s="25"/>
      <c r="CH21" s="25"/>
      <c r="CI21" s="25"/>
      <c r="CJ21" s="25"/>
      <c r="CK21" s="25"/>
      <c r="CL21" s="25"/>
      <c r="CM21" s="25"/>
      <c r="CN21" s="25"/>
    </row>
    <row r="22" spans="1:92" x14ac:dyDescent="0.2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/>
      <c r="CG22" s="25"/>
      <c r="CH22" s="25"/>
      <c r="CI22" s="25"/>
      <c r="CJ22" s="25"/>
      <c r="CK22" s="25"/>
      <c r="CL22" s="25"/>
      <c r="CM22" s="25"/>
      <c r="CN22" s="25"/>
    </row>
    <row r="23" spans="1:92" x14ac:dyDescent="0.2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/>
      <c r="CG23" s="25"/>
      <c r="CH23" s="25"/>
      <c r="CI23" s="25"/>
      <c r="CJ23" s="25"/>
      <c r="CK23" s="25"/>
      <c r="CL23" s="25"/>
      <c r="CM23" s="25"/>
      <c r="CN23" s="25"/>
    </row>
    <row r="24" spans="1:92" x14ac:dyDescent="0.2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/>
      <c r="CG24" s="25"/>
      <c r="CH24" s="25"/>
      <c r="CI24" s="25"/>
      <c r="CJ24" s="25"/>
      <c r="CK24" s="25"/>
      <c r="CL24" s="25"/>
      <c r="CM24" s="25"/>
      <c r="CN24" s="25"/>
    </row>
    <row r="25" spans="1:92" ht="24.75" customHeight="1" x14ac:dyDescent="0.2">
      <c r="A25" s="84" t="s">
        <v>108</v>
      </c>
      <c r="B25" s="84"/>
      <c r="C25" s="84"/>
    </row>
    <row r="26" spans="1:92" x14ac:dyDescent="0.2">
      <c r="C26" s="55"/>
      <c r="D26" s="55"/>
      <c r="E26" s="55"/>
      <c r="F26" s="55"/>
      <c r="G26" s="55"/>
      <c r="H26" s="55"/>
      <c r="I26" s="55"/>
      <c r="J26" s="55"/>
    </row>
    <row r="27" spans="1:92" x14ac:dyDescent="0.2">
      <c r="C27" s="55"/>
      <c r="D27" s="55"/>
      <c r="E27" s="55"/>
      <c r="F27" s="55"/>
      <c r="G27" s="55"/>
      <c r="H27" s="55"/>
      <c r="I27" s="55"/>
      <c r="J27" s="55"/>
    </row>
    <row r="28" spans="1:92" x14ac:dyDescent="0.2">
      <c r="C28" s="55"/>
      <c r="D28" s="55"/>
      <c r="E28" s="55"/>
      <c r="F28" s="55"/>
      <c r="G28" s="55"/>
      <c r="H28" s="55"/>
      <c r="I28" s="55"/>
      <c r="J28" s="55"/>
    </row>
    <row r="29" spans="1:92" x14ac:dyDescent="0.2">
      <c r="C29" s="55"/>
      <c r="D29" s="55"/>
      <c r="E29" s="55"/>
      <c r="F29" s="55"/>
      <c r="G29" s="55"/>
      <c r="H29" s="55"/>
      <c r="I29" s="55"/>
      <c r="J29" s="55"/>
    </row>
    <row r="30" spans="1:92" x14ac:dyDescent="0.2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3" priority="2"/>
  </conditionalFormatting>
  <conditionalFormatting sqref="BQ21:CN21">
    <cfRule type="duplicateValues" dxfId="12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E37"/>
  <sheetViews>
    <sheetView zoomScaleNormal="100" workbookViewId="0">
      <pane xSplit="3" ySplit="4" topLeftCell="DP5" activePane="bottomRight" state="frozen"/>
      <selection pane="topRight" activeCell="D1" sqref="D1"/>
      <selection pane="bottomLeft" activeCell="A5" sqref="A5"/>
      <selection pane="bottomRight" activeCell="DW12" sqref="DW12"/>
    </sheetView>
  </sheetViews>
  <sheetFormatPr baseColWidth="10" defaultColWidth="12.7109375" defaultRowHeight="12.75" x14ac:dyDescent="0.2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27" width="12.7109375" style="13" customWidth="1"/>
    <col min="28" max="28" width="12.7109375" style="14" customWidth="1"/>
    <col min="29" max="38" width="10.28515625" style="14" bestFit="1" customWidth="1"/>
    <col min="39" max="39" width="11.28515625" style="14" bestFit="1" customWidth="1"/>
    <col min="40" max="49" width="10.28515625" style="14" bestFit="1" customWidth="1"/>
    <col min="50" max="51" width="11.28515625" style="14" bestFit="1" customWidth="1"/>
    <col min="52" max="60" width="10.28515625" style="14" bestFit="1" customWidth="1"/>
    <col min="61" max="65" width="11.28515625" style="14" bestFit="1" customWidth="1"/>
    <col min="66" max="71" width="10.28515625" style="14" bestFit="1" customWidth="1"/>
    <col min="72" max="77" width="11.28515625" style="14" bestFit="1" customWidth="1"/>
    <col min="78" max="84" width="10.28515625" style="14" bestFit="1" customWidth="1"/>
    <col min="85" max="87" width="11.28515625" style="14" bestFit="1" customWidth="1"/>
    <col min="88" max="99" width="12.7109375" style="14" customWidth="1"/>
    <col min="100" max="111" width="12.85546875" style="14" bestFit="1" customWidth="1"/>
    <col min="112" max="16384" width="12.7109375" style="14"/>
  </cols>
  <sheetData>
    <row r="1" spans="1:135" ht="16.5" x14ac:dyDescent="0.2">
      <c r="A1" s="82" t="s">
        <v>61</v>
      </c>
      <c r="B1" s="82"/>
      <c r="C1" s="82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5" ht="15" customHeight="1" x14ac:dyDescent="0.2">
      <c r="A2" s="85" t="s">
        <v>93</v>
      </c>
      <c r="B2" s="85"/>
      <c r="C2" s="85"/>
    </row>
    <row r="3" spans="1:135" x14ac:dyDescent="0.2">
      <c r="A3" s="28"/>
      <c r="B3" s="29"/>
    </row>
    <row r="4" spans="1:135" x14ac:dyDescent="0.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ht="14.25" x14ac:dyDescent="0.2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/>
      <c r="DX5" s="22"/>
      <c r="DY5" s="22"/>
      <c r="DZ5" s="22"/>
      <c r="EA5" s="22"/>
      <c r="EB5" s="22"/>
      <c r="EC5" s="22"/>
      <c r="ED5" s="22"/>
      <c r="EE5" s="22"/>
    </row>
    <row r="6" spans="1:135" ht="3" customHeight="1" x14ac:dyDescent="0.2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35" x14ac:dyDescent="0.2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</row>
    <row r="8" spans="1:135" x14ac:dyDescent="0.2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/>
      <c r="DX8" s="22"/>
      <c r="DY8" s="22"/>
      <c r="DZ8" s="22"/>
      <c r="EA8" s="22"/>
      <c r="EB8" s="22"/>
      <c r="EC8" s="22"/>
      <c r="ED8" s="22"/>
      <c r="EE8" s="22"/>
    </row>
    <row r="9" spans="1:135" x14ac:dyDescent="0.2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/>
      <c r="DX9" s="22"/>
      <c r="DY9" s="22"/>
      <c r="DZ9" s="22"/>
      <c r="EA9" s="22"/>
      <c r="EB9" s="22"/>
      <c r="EC9" s="22"/>
      <c r="ED9" s="22"/>
      <c r="EE9" s="22"/>
    </row>
    <row r="10" spans="1:135" x14ac:dyDescent="0.2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/>
      <c r="DX10" s="22"/>
      <c r="DY10" s="22"/>
      <c r="DZ10" s="22"/>
      <c r="EA10" s="22"/>
      <c r="EB10" s="22"/>
      <c r="EC10" s="22"/>
      <c r="ED10" s="22"/>
      <c r="EE10" s="22"/>
    </row>
    <row r="11" spans="1:135" x14ac:dyDescent="0.2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/>
      <c r="DX11" s="22"/>
      <c r="DY11" s="22"/>
      <c r="DZ11" s="22"/>
      <c r="EA11" s="22"/>
      <c r="EB11" s="22"/>
      <c r="EC11" s="22"/>
      <c r="ED11" s="22"/>
      <c r="EE11" s="22"/>
    </row>
    <row r="12" spans="1:135" x14ac:dyDescent="0.2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/>
      <c r="DX12" s="22"/>
      <c r="DY12" s="22"/>
      <c r="DZ12" s="22"/>
      <c r="EA12" s="22"/>
      <c r="EB12" s="22"/>
      <c r="EC12" s="22"/>
      <c r="ED12" s="22"/>
      <c r="EE12" s="22"/>
    </row>
    <row r="13" spans="1:135" x14ac:dyDescent="0.2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0</v>
      </c>
      <c r="DX13" s="64">
        <f t="shared" si="6"/>
        <v>0</v>
      </c>
      <c r="DY13" s="64">
        <f t="shared" si="6"/>
        <v>0</v>
      </c>
      <c r="DZ13" s="64">
        <f t="shared" si="6"/>
        <v>0</v>
      </c>
      <c r="EA13" s="64">
        <f t="shared" si="6"/>
        <v>0</v>
      </c>
      <c r="EB13" s="64">
        <f t="shared" si="6"/>
        <v>0</v>
      </c>
      <c r="EC13" s="64">
        <f t="shared" si="6"/>
        <v>0</v>
      </c>
      <c r="ED13" s="64">
        <f t="shared" si="6"/>
        <v>0</v>
      </c>
      <c r="EE13" s="64">
        <f t="shared" ref="EE13" si="7">+EE8+EE9+EE10+EE11+EE12</f>
        <v>0</v>
      </c>
    </row>
    <row r="14" spans="1:135" ht="3" customHeight="1" x14ac:dyDescent="0.2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</row>
    <row r="15" spans="1:135" x14ac:dyDescent="0.2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</row>
    <row r="16" spans="1:135" ht="14.25" x14ac:dyDescent="0.2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/>
      <c r="DX16" s="22"/>
      <c r="DY16" s="22"/>
      <c r="DZ16" s="22"/>
      <c r="EA16" s="22"/>
      <c r="EB16" s="22"/>
      <c r="EC16" s="22"/>
      <c r="ED16" s="22"/>
      <c r="EE16" s="22"/>
    </row>
    <row r="17" spans="1:135" x14ac:dyDescent="0.2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/>
      <c r="DX17" s="25"/>
      <c r="DY17" s="25"/>
      <c r="DZ17" s="25"/>
      <c r="EA17" s="25"/>
      <c r="EB17" s="25"/>
      <c r="EC17" s="25"/>
      <c r="ED17" s="25"/>
      <c r="EE17" s="25"/>
    </row>
    <row r="18" spans="1:135" ht="3" customHeight="1" x14ac:dyDescent="0.2"/>
    <row r="19" spans="1:135" ht="14.25" x14ac:dyDescent="0.2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</row>
    <row r="20" spans="1:135" x14ac:dyDescent="0.2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8">+SUM(E21:E22)</f>
        <v>5983744.9399999995</v>
      </c>
      <c r="F20" s="64">
        <f t="shared" si="8"/>
        <v>4220578.37</v>
      </c>
      <c r="G20" s="64">
        <f t="shared" si="8"/>
        <v>3652404.69</v>
      </c>
      <c r="H20" s="64">
        <f t="shared" si="8"/>
        <v>4444686.26</v>
      </c>
      <c r="I20" s="64">
        <f t="shared" si="8"/>
        <v>4183932</v>
      </c>
      <c r="J20" s="64">
        <f t="shared" si="8"/>
        <v>4800208</v>
      </c>
      <c r="K20" s="64">
        <f t="shared" si="8"/>
        <v>4262881</v>
      </c>
      <c r="L20" s="64">
        <f t="shared" si="8"/>
        <v>4070249</v>
      </c>
      <c r="M20" s="64">
        <f t="shared" si="8"/>
        <v>3422783</v>
      </c>
      <c r="N20" s="64">
        <f t="shared" si="8"/>
        <v>4673902.3999999994</v>
      </c>
      <c r="O20" s="64">
        <f t="shared" si="8"/>
        <v>6093208</v>
      </c>
      <c r="P20" s="64">
        <f t="shared" si="8"/>
        <v>5489985.21</v>
      </c>
      <c r="Q20" s="64">
        <f t="shared" si="8"/>
        <v>5118366.0199999996</v>
      </c>
      <c r="R20" s="64">
        <f t="shared" si="8"/>
        <v>5389786</v>
      </c>
      <c r="S20" s="64">
        <f t="shared" si="8"/>
        <v>3517002.45</v>
      </c>
      <c r="T20" s="64">
        <f t="shared" si="8"/>
        <v>3487285.16</v>
      </c>
      <c r="U20" s="64">
        <f t="shared" si="8"/>
        <v>5124836.8999999994</v>
      </c>
      <c r="V20" s="64">
        <f t="shared" si="8"/>
        <v>5283625.26</v>
      </c>
      <c r="W20" s="64">
        <f t="shared" si="8"/>
        <v>4562135.75</v>
      </c>
      <c r="X20" s="64">
        <f t="shared" si="8"/>
        <v>4319625.43</v>
      </c>
      <c r="Y20" s="64">
        <f t="shared" si="8"/>
        <v>7349288.8799999999</v>
      </c>
      <c r="Z20" s="64">
        <f t="shared" si="8"/>
        <v>6652517.9399999995</v>
      </c>
      <c r="AA20" s="64">
        <f t="shared" si="8"/>
        <v>7036522.1500000004</v>
      </c>
      <c r="AB20" s="64">
        <f t="shared" si="8"/>
        <v>6237747.6800000006</v>
      </c>
      <c r="AC20" s="64">
        <f t="shared" si="8"/>
        <v>6442322.1899999995</v>
      </c>
      <c r="AD20" s="64">
        <f t="shared" si="8"/>
        <v>4522821.38</v>
      </c>
      <c r="AE20" s="64">
        <f t="shared" si="8"/>
        <v>4957616.51</v>
      </c>
      <c r="AF20" s="64">
        <f t="shared" si="8"/>
        <v>4647896.2</v>
      </c>
      <c r="AG20" s="64">
        <f t="shared" si="8"/>
        <v>6644694.4100000001</v>
      </c>
      <c r="AH20" s="64">
        <f t="shared" si="8"/>
        <v>5404805.4400000004</v>
      </c>
      <c r="AI20" s="64">
        <f t="shared" si="8"/>
        <v>5606283.5499999998</v>
      </c>
      <c r="AJ20" s="64">
        <f t="shared" si="8"/>
        <v>4659588.87</v>
      </c>
      <c r="AK20" s="64">
        <f t="shared" si="8"/>
        <v>5229583.13</v>
      </c>
      <c r="AL20" s="64">
        <f t="shared" si="8"/>
        <v>8257080.6200000001</v>
      </c>
      <c r="AM20" s="64">
        <f t="shared" si="8"/>
        <v>10723951.91</v>
      </c>
      <c r="AN20" s="64">
        <f t="shared" si="8"/>
        <v>8898296.75</v>
      </c>
      <c r="AO20" s="64">
        <f t="shared" si="8"/>
        <v>7451864.2600000007</v>
      </c>
      <c r="AP20" s="64">
        <f t="shared" si="8"/>
        <v>7693301.3999999994</v>
      </c>
      <c r="AQ20" s="64">
        <f t="shared" si="8"/>
        <v>5300744.3</v>
      </c>
      <c r="AR20" s="64">
        <f t="shared" si="8"/>
        <v>6059039.8399999999</v>
      </c>
      <c r="AS20" s="64">
        <f t="shared" si="8"/>
        <v>6270709.4600000009</v>
      </c>
      <c r="AT20" s="64">
        <f t="shared" si="8"/>
        <v>4951833.4399999995</v>
      </c>
      <c r="AU20" s="64">
        <f t="shared" si="8"/>
        <v>7132892.0199999996</v>
      </c>
      <c r="AV20" s="64">
        <f t="shared" si="8"/>
        <v>6992851.7599999998</v>
      </c>
      <c r="AW20" s="64">
        <f t="shared" si="8"/>
        <v>8076593.1500000004</v>
      </c>
      <c r="AX20" s="64">
        <f t="shared" si="8"/>
        <v>10138873.939999999</v>
      </c>
      <c r="AY20" s="64">
        <f t="shared" si="8"/>
        <v>10172919.76</v>
      </c>
      <c r="AZ20" s="64">
        <f t="shared" si="8"/>
        <v>7269638.6100000003</v>
      </c>
      <c r="BA20" s="64">
        <f t="shared" si="8"/>
        <v>8029667.0299999993</v>
      </c>
      <c r="BB20" s="64">
        <f t="shared" si="8"/>
        <v>9268969.7300000004</v>
      </c>
      <c r="BC20" s="64">
        <f t="shared" si="8"/>
        <v>7929618.4500000002</v>
      </c>
      <c r="BD20" s="64">
        <f t="shared" si="8"/>
        <v>9501138.1400000006</v>
      </c>
      <c r="BE20" s="64">
        <f t="shared" si="8"/>
        <v>8294680.1199999992</v>
      </c>
      <c r="BF20" s="64">
        <f t="shared" si="8"/>
        <v>6530742.1699999999</v>
      </c>
      <c r="BG20" s="64">
        <f t="shared" si="8"/>
        <v>5495864.5899999999</v>
      </c>
      <c r="BH20" s="64">
        <f t="shared" si="8"/>
        <v>9355932</v>
      </c>
      <c r="BI20" s="64">
        <f t="shared" si="8"/>
        <v>10654368</v>
      </c>
      <c r="BJ20" s="64">
        <f t="shared" si="8"/>
        <v>15448412</v>
      </c>
      <c r="BK20" s="64">
        <f t="shared" si="8"/>
        <v>14234884</v>
      </c>
      <c r="BL20" s="64">
        <f t="shared" si="8"/>
        <v>10979445</v>
      </c>
      <c r="BM20" s="64">
        <f t="shared" si="8"/>
        <v>10472035</v>
      </c>
      <c r="BN20" s="64">
        <f t="shared" si="8"/>
        <v>6529856</v>
      </c>
      <c r="BO20" s="64">
        <f t="shared" si="8"/>
        <v>5279235</v>
      </c>
      <c r="BP20" s="64">
        <f t="shared" si="8"/>
        <v>8371672</v>
      </c>
      <c r="BQ20" s="64">
        <f t="shared" ref="BQ20:CJ20" si="9">+SUM(BQ21:BQ22)</f>
        <v>7092151</v>
      </c>
      <c r="BR20" s="64">
        <f t="shared" si="9"/>
        <v>7714525</v>
      </c>
      <c r="BS20" s="64">
        <f t="shared" si="9"/>
        <v>8039480</v>
      </c>
      <c r="BT20" s="64">
        <f t="shared" si="9"/>
        <v>10587652</v>
      </c>
      <c r="BU20" s="64">
        <f t="shared" si="9"/>
        <v>13049073</v>
      </c>
      <c r="BV20" s="64">
        <f t="shared" si="9"/>
        <v>15879759</v>
      </c>
      <c r="BW20" s="64">
        <f t="shared" si="9"/>
        <v>19350752</v>
      </c>
      <c r="BX20" s="64">
        <f t="shared" si="9"/>
        <v>13681151</v>
      </c>
      <c r="BY20" s="64">
        <f t="shared" si="9"/>
        <v>10488168</v>
      </c>
      <c r="BZ20" s="64">
        <f t="shared" si="9"/>
        <v>9121138</v>
      </c>
      <c r="CA20" s="64">
        <f t="shared" si="9"/>
        <v>7747586</v>
      </c>
      <c r="CB20" s="64">
        <f t="shared" si="9"/>
        <v>8653151</v>
      </c>
      <c r="CC20" s="64">
        <f t="shared" si="9"/>
        <v>8603275</v>
      </c>
      <c r="CD20" s="64">
        <f t="shared" si="9"/>
        <v>6694113</v>
      </c>
      <c r="CE20" s="64">
        <f t="shared" si="9"/>
        <v>8091304</v>
      </c>
      <c r="CF20" s="64">
        <f t="shared" si="9"/>
        <v>6157625</v>
      </c>
      <c r="CG20" s="64">
        <f t="shared" si="9"/>
        <v>10168286</v>
      </c>
      <c r="CH20" s="64">
        <f t="shared" si="9"/>
        <v>11984663</v>
      </c>
      <c r="CI20" s="64">
        <f t="shared" si="9"/>
        <v>14437763</v>
      </c>
      <c r="CJ20" s="64">
        <f t="shared" si="9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0">+SUM(CQ21:CQ24)</f>
        <v>10309102</v>
      </c>
      <c r="CR20" s="64">
        <f t="shared" si="10"/>
        <v>8606254</v>
      </c>
      <c r="CS20" s="64">
        <f t="shared" si="10"/>
        <v>11925256</v>
      </c>
      <c r="CT20" s="64">
        <f t="shared" si="10"/>
        <v>16309413</v>
      </c>
      <c r="CU20" s="64">
        <f t="shared" si="10"/>
        <v>18082183</v>
      </c>
      <c r="CV20" s="64">
        <f>+SUM(CV21:CV24)</f>
        <v>16923996</v>
      </c>
      <c r="CW20" s="64">
        <f t="shared" si="10"/>
        <v>12517124</v>
      </c>
      <c r="CX20" s="64">
        <f t="shared" si="10"/>
        <v>11972213</v>
      </c>
      <c r="CY20" s="64">
        <f t="shared" si="10"/>
        <v>14884042</v>
      </c>
      <c r="CZ20" s="64">
        <f t="shared" si="10"/>
        <v>11691590</v>
      </c>
      <c r="DA20" s="64">
        <f t="shared" si="10"/>
        <v>11381042</v>
      </c>
      <c r="DB20" s="64">
        <f t="shared" si="10"/>
        <v>9750108</v>
      </c>
      <c r="DC20" s="64">
        <f t="shared" si="10"/>
        <v>10569785</v>
      </c>
      <c r="DD20" s="64">
        <f t="shared" si="10"/>
        <v>11579447</v>
      </c>
      <c r="DE20" s="64">
        <f t="shared" si="10"/>
        <v>14840418</v>
      </c>
      <c r="DF20" s="64">
        <f t="shared" si="10"/>
        <v>20853994.778729565</v>
      </c>
      <c r="DG20" s="64">
        <f t="shared" si="10"/>
        <v>22313062.004212841</v>
      </c>
      <c r="DH20" s="64">
        <f t="shared" si="10"/>
        <v>20591602.000457831</v>
      </c>
      <c r="DI20" s="64">
        <f t="shared" si="10"/>
        <v>15875974.141841799</v>
      </c>
      <c r="DJ20" s="64">
        <f t="shared" si="10"/>
        <v>11964897</v>
      </c>
      <c r="DK20" s="64">
        <f t="shared" si="10"/>
        <v>11890970.680728797</v>
      </c>
      <c r="DL20" s="64">
        <f t="shared" si="10"/>
        <v>10484532.942390399</v>
      </c>
      <c r="DM20" s="64">
        <f t="shared" si="10"/>
        <v>9707590.1623899527</v>
      </c>
      <c r="DN20" s="64">
        <f t="shared" si="10"/>
        <v>14074766.179998595</v>
      </c>
      <c r="DO20" s="64">
        <f t="shared" si="10"/>
        <v>18261791.986399673</v>
      </c>
      <c r="DP20" s="64">
        <f t="shared" si="10"/>
        <v>15441927.470000001</v>
      </c>
      <c r="DQ20" s="64">
        <f t="shared" si="10"/>
        <v>23735401.317710899</v>
      </c>
      <c r="DR20" s="64">
        <f t="shared" si="10"/>
        <v>28488434.025310732</v>
      </c>
      <c r="DS20" s="64">
        <f t="shared" si="10"/>
        <v>29667194.139908284</v>
      </c>
      <c r="DT20" s="64">
        <f t="shared" ref="DT20:ED20" si="11">+SUM(DT21:DT24)</f>
        <v>6913975.4763969081</v>
      </c>
      <c r="DU20" s="64">
        <f t="shared" si="11"/>
        <v>4511735</v>
      </c>
      <c r="DV20" s="64">
        <f t="shared" si="11"/>
        <v>3784763</v>
      </c>
      <c r="DW20" s="64">
        <f t="shared" si="11"/>
        <v>0</v>
      </c>
      <c r="DX20" s="64">
        <f t="shared" si="11"/>
        <v>0</v>
      </c>
      <c r="DY20" s="64">
        <f t="shared" si="11"/>
        <v>0</v>
      </c>
      <c r="DZ20" s="64">
        <f t="shared" si="11"/>
        <v>0</v>
      </c>
      <c r="EA20" s="64">
        <f t="shared" si="11"/>
        <v>0</v>
      </c>
      <c r="EB20" s="64">
        <f t="shared" si="11"/>
        <v>0</v>
      </c>
      <c r="EC20" s="64">
        <f t="shared" si="11"/>
        <v>0</v>
      </c>
      <c r="ED20" s="64">
        <f t="shared" si="11"/>
        <v>0</v>
      </c>
      <c r="EE20" s="64">
        <f t="shared" ref="EE20" si="12">+SUM(EE21:EE24)</f>
        <v>0</v>
      </c>
    </row>
    <row r="21" spans="1:135" x14ac:dyDescent="0.2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/>
      <c r="DX21" s="25"/>
      <c r="DY21" s="25"/>
      <c r="DZ21" s="25"/>
      <c r="EA21" s="25"/>
      <c r="EB21" s="25"/>
      <c r="EC21" s="25"/>
      <c r="ED21" s="25"/>
      <c r="EE21" s="25"/>
    </row>
    <row r="22" spans="1:135" x14ac:dyDescent="0.2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/>
      <c r="DX22" s="25"/>
      <c r="DY22" s="25"/>
      <c r="DZ22" s="25"/>
      <c r="EA22" s="25"/>
      <c r="EB22" s="25"/>
      <c r="EC22" s="25"/>
      <c r="ED22" s="25"/>
      <c r="EE22" s="25"/>
    </row>
    <row r="23" spans="1:135" x14ac:dyDescent="0.2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/>
      <c r="DX23" s="25"/>
      <c r="DY23" s="25"/>
      <c r="DZ23" s="25"/>
      <c r="EA23" s="25"/>
      <c r="EB23" s="25"/>
      <c r="EC23" s="25"/>
      <c r="ED23" s="25"/>
      <c r="EE23" s="25"/>
    </row>
    <row r="24" spans="1:135" x14ac:dyDescent="0.2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/>
      <c r="DX24" s="25"/>
      <c r="DY24" s="25"/>
      <c r="DZ24" s="25"/>
      <c r="EA24" s="25"/>
      <c r="EB24" s="25"/>
      <c r="EC24" s="25"/>
      <c r="ED24" s="25"/>
      <c r="EE24" s="25"/>
    </row>
    <row r="25" spans="1:135" ht="3" customHeight="1" x14ac:dyDescent="0.2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5" ht="12.75" customHeight="1" x14ac:dyDescent="0.2">
      <c r="A26" s="86" t="s">
        <v>113</v>
      </c>
      <c r="B26" s="86"/>
      <c r="C26" s="86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5" ht="25.5" customHeight="1" x14ac:dyDescent="0.2">
      <c r="A27" s="84" t="s">
        <v>114</v>
      </c>
      <c r="B27" s="84"/>
      <c r="C27" s="8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5" ht="22.5" customHeight="1" x14ac:dyDescent="0.2">
      <c r="A28" s="84" t="s">
        <v>115</v>
      </c>
      <c r="B28" s="84"/>
      <c r="C28" s="8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5" ht="49.5" customHeight="1" x14ac:dyDescent="0.2">
      <c r="A29" s="84" t="s">
        <v>103</v>
      </c>
      <c r="B29" s="84"/>
      <c r="C29" s="84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5" x14ac:dyDescent="0.2">
      <c r="A30" s="84"/>
      <c r="B30" s="84"/>
      <c r="C30" s="84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5" x14ac:dyDescent="0.2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 x14ac:dyDescent="0.2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 x14ac:dyDescent="0.2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 x14ac:dyDescent="0.2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 x14ac:dyDescent="0.2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 x14ac:dyDescent="0.2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1" priority="5"/>
  </conditionalFormatting>
  <conditionalFormatting sqref="DH21">
    <cfRule type="duplicateValues" dxfId="10" priority="3"/>
  </conditionalFormatting>
  <conditionalFormatting sqref="DI21:DQ21 DV21:EE21 DT21">
    <cfRule type="duplicateValues" dxfId="9" priority="20"/>
  </conditionalFormatting>
  <conditionalFormatting sqref="DU21">
    <cfRule type="duplicateValues" dxfId="8" priority="2"/>
  </conditionalFormatting>
  <conditionalFormatting sqref="DR21:DS21">
    <cfRule type="duplicateValues" dxfId="7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K30"/>
  <sheetViews>
    <sheetView zoomScale="90" zoomScaleNormal="90" workbookViewId="0">
      <pane xSplit="3" ySplit="4" topLeftCell="BA5" activePane="bottomRight" state="frozen"/>
      <selection pane="topRight" activeCell="D1" sqref="D1"/>
      <selection pane="bottomLeft" activeCell="A5" sqref="A5"/>
      <selection pane="bottomRight" activeCell="BC21" sqref="BC21:BC24"/>
    </sheetView>
  </sheetViews>
  <sheetFormatPr baseColWidth="10" defaultColWidth="12.7109375" defaultRowHeight="12.75" x14ac:dyDescent="0.2"/>
  <cols>
    <col min="1" max="1" width="3.42578125" style="13" bestFit="1" customWidth="1"/>
    <col min="2" max="2" width="36.140625" style="14" bestFit="1" customWidth="1"/>
    <col min="3" max="3" width="15.7109375" style="13" bestFit="1" customWidth="1"/>
    <col min="4" max="16384" width="12.7109375" style="14"/>
  </cols>
  <sheetData>
    <row r="1" spans="1:63" ht="16.5" x14ac:dyDescent="0.2">
      <c r="A1" s="82" t="s">
        <v>61</v>
      </c>
      <c r="B1" s="82"/>
      <c r="C1" s="82"/>
    </row>
    <row r="2" spans="1:63" ht="15" customHeight="1" x14ac:dyDescent="0.2">
      <c r="A2" s="85" t="s">
        <v>57</v>
      </c>
      <c r="B2" s="85"/>
      <c r="C2" s="85"/>
    </row>
    <row r="4" spans="1:63" x14ac:dyDescent="0.2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</row>
    <row r="5" spans="1:63" x14ac:dyDescent="0.2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/>
      <c r="BD5" s="22"/>
      <c r="BE5" s="22"/>
      <c r="BF5" s="22"/>
      <c r="BG5" s="22"/>
      <c r="BH5" s="22"/>
      <c r="BI5" s="22"/>
      <c r="BJ5" s="22"/>
      <c r="BK5" s="22"/>
    </row>
    <row r="6" spans="1:63" ht="3" customHeight="1" x14ac:dyDescent="0.2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63" x14ac:dyDescent="0.2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</row>
    <row r="8" spans="1:63" x14ac:dyDescent="0.2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/>
      <c r="BD8" s="22"/>
      <c r="BE8" s="22"/>
      <c r="BF8" s="22"/>
      <c r="BG8" s="22"/>
      <c r="BH8" s="22"/>
      <c r="BI8" s="22"/>
      <c r="BJ8" s="22"/>
      <c r="BK8" s="22"/>
    </row>
    <row r="9" spans="1:63" x14ac:dyDescent="0.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/>
      <c r="BD9" s="22"/>
      <c r="BE9" s="22"/>
      <c r="BF9" s="22"/>
      <c r="BG9" s="22"/>
      <c r="BH9" s="22"/>
      <c r="BI9" s="22"/>
      <c r="BJ9" s="22"/>
      <c r="BK9" s="22"/>
    </row>
    <row r="10" spans="1:63" x14ac:dyDescent="0.2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63" x14ac:dyDescent="0.2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/>
      <c r="BD11" s="22"/>
      <c r="BE11" s="22"/>
      <c r="BF11" s="22"/>
      <c r="BG11" s="22"/>
      <c r="BH11" s="22"/>
      <c r="BI11" s="22"/>
      <c r="BJ11" s="22"/>
      <c r="BK11" s="22"/>
    </row>
    <row r="12" spans="1:63" x14ac:dyDescent="0.2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/>
      <c r="BD12" s="22"/>
      <c r="BE12" s="22"/>
      <c r="BF12" s="22"/>
      <c r="BG12" s="22"/>
      <c r="BH12" s="22"/>
      <c r="BI12" s="22"/>
      <c r="BJ12" s="22"/>
      <c r="BK12" s="22"/>
    </row>
    <row r="13" spans="1:63" x14ac:dyDescent="0.2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0</v>
      </c>
      <c r="BD13" s="26">
        <f t="shared" si="7"/>
        <v>0</v>
      </c>
      <c r="BE13" s="26">
        <f t="shared" si="7"/>
        <v>0</v>
      </c>
      <c r="BF13" s="26">
        <f t="shared" si="7"/>
        <v>0</v>
      </c>
      <c r="BG13" s="26">
        <f t="shared" si="7"/>
        <v>0</v>
      </c>
      <c r="BH13" s="26">
        <f t="shared" si="7"/>
        <v>0</v>
      </c>
      <c r="BI13" s="26">
        <f t="shared" si="7"/>
        <v>0</v>
      </c>
      <c r="BJ13" s="26">
        <f t="shared" ref="BJ13:BK13" si="8">+BJ8+BJ9+BJ10+BJ11+BJ12</f>
        <v>0</v>
      </c>
      <c r="BK13" s="26">
        <f t="shared" si="8"/>
        <v>0</v>
      </c>
    </row>
    <row r="14" spans="1:63" ht="3" customHeight="1" x14ac:dyDescent="0.2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63" x14ac:dyDescent="0.2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</row>
    <row r="16" spans="1:63" x14ac:dyDescent="0.2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/>
      <c r="BD16" s="22"/>
      <c r="BE16" s="22"/>
      <c r="BF16" s="22"/>
      <c r="BG16" s="22"/>
      <c r="BH16" s="22"/>
      <c r="BI16" s="22"/>
      <c r="BJ16" s="22"/>
      <c r="BK16" s="22"/>
    </row>
    <row r="17" spans="1:63" x14ac:dyDescent="0.2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/>
      <c r="BD17" s="22"/>
      <c r="BE17" s="22"/>
      <c r="BF17" s="22"/>
      <c r="BG17" s="22"/>
      <c r="BH17" s="22"/>
      <c r="BI17" s="22"/>
      <c r="BJ17" s="22"/>
      <c r="BK17" s="22"/>
    </row>
    <row r="18" spans="1:63" ht="3" customHeight="1" x14ac:dyDescent="0.2"/>
    <row r="19" spans="1:63" x14ac:dyDescent="0.2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</row>
    <row r="20" spans="1:63" x14ac:dyDescent="0.2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0">+SUM(T21:T24)</f>
        <v>22683.71</v>
      </c>
      <c r="U20" s="26">
        <f t="shared" si="10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1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2">+SUM(AF21:AF24)</f>
        <v>33529.56</v>
      </c>
      <c r="AG20" s="26">
        <f t="shared" si="12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3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4">+SUM(AQ21:AQ23)</f>
        <v>9810.15</v>
      </c>
      <c r="AR20" s="26">
        <f>+SUM(AR21:AR24)</f>
        <v>9523.98</v>
      </c>
      <c r="AS20" s="26">
        <f t="shared" ref="AS20:AY20" si="15">+SUM(AS21:AS24)</f>
        <v>76054.03</v>
      </c>
      <c r="AT20" s="26">
        <f t="shared" si="15"/>
        <v>13266.210000000003</v>
      </c>
      <c r="AU20" s="26">
        <f t="shared" si="15"/>
        <v>48254.64</v>
      </c>
      <c r="AV20" s="26">
        <f t="shared" si="15"/>
        <v>45241.67</v>
      </c>
      <c r="AW20" s="26">
        <f t="shared" si="15"/>
        <v>58306.74</v>
      </c>
      <c r="AX20" s="26">
        <f t="shared" si="15"/>
        <v>30817.410000000003</v>
      </c>
      <c r="AY20" s="26">
        <f t="shared" si="15"/>
        <v>51444.94999999999</v>
      </c>
      <c r="AZ20" s="26">
        <f t="shared" ref="AZ20:BI20" si="16">+SUM(AZ21:AZ23)</f>
        <v>29903.924000000003</v>
      </c>
      <c r="BA20" s="26">
        <f t="shared" si="16"/>
        <v>40525.380000000005</v>
      </c>
      <c r="BB20" s="26">
        <f t="shared" si="16"/>
        <v>33769</v>
      </c>
      <c r="BC20" s="26">
        <f t="shared" si="16"/>
        <v>0</v>
      </c>
      <c r="BD20" s="26">
        <f t="shared" si="16"/>
        <v>0</v>
      </c>
      <c r="BE20" s="26">
        <f t="shared" si="16"/>
        <v>0</v>
      </c>
      <c r="BF20" s="26">
        <f t="shared" si="16"/>
        <v>0</v>
      </c>
      <c r="BG20" s="26">
        <f t="shared" si="16"/>
        <v>0</v>
      </c>
      <c r="BH20" s="26">
        <f t="shared" si="16"/>
        <v>0</v>
      </c>
      <c r="BI20" s="26">
        <f t="shared" si="16"/>
        <v>0</v>
      </c>
      <c r="BJ20" s="26">
        <f t="shared" ref="BJ20:BK20" si="17">+SUM(BJ21:BJ23)</f>
        <v>0</v>
      </c>
      <c r="BK20" s="26">
        <f t="shared" si="17"/>
        <v>0</v>
      </c>
    </row>
    <row r="21" spans="1:63" x14ac:dyDescent="0.2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/>
      <c r="BD21" s="22"/>
      <c r="BE21" s="22"/>
      <c r="BF21" s="22"/>
      <c r="BG21" s="22"/>
      <c r="BH21" s="22"/>
      <c r="BI21" s="22"/>
      <c r="BJ21" s="22"/>
      <c r="BK21" s="22"/>
    </row>
    <row r="22" spans="1:63" x14ac:dyDescent="0.2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/>
      <c r="BD22" s="22"/>
      <c r="BE22" s="22"/>
      <c r="BF22" s="22"/>
      <c r="BG22" s="22"/>
      <c r="BH22" s="22"/>
      <c r="BI22" s="22"/>
      <c r="BJ22" s="22"/>
      <c r="BK22" s="22"/>
    </row>
    <row r="23" spans="1:63" x14ac:dyDescent="0.2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/>
      <c r="BD23" s="22"/>
      <c r="BE23" s="22"/>
      <c r="BF23" s="22"/>
      <c r="BG23" s="22"/>
      <c r="BH23" s="22"/>
      <c r="BI23" s="22"/>
      <c r="BJ23" s="22"/>
      <c r="BK23" s="22"/>
    </row>
    <row r="24" spans="1:63" x14ac:dyDescent="0.2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6" spans="1:63" x14ac:dyDescent="0.2">
      <c r="C26" s="55"/>
    </row>
    <row r="27" spans="1:63" x14ac:dyDescent="0.2">
      <c r="C27" s="55"/>
    </row>
    <row r="28" spans="1:63" x14ac:dyDescent="0.2">
      <c r="C28" s="55"/>
    </row>
    <row r="29" spans="1:63" x14ac:dyDescent="0.2">
      <c r="C29" s="55"/>
    </row>
    <row r="30" spans="1:63" x14ac:dyDescent="0.2">
      <c r="C30" s="55"/>
    </row>
  </sheetData>
  <mergeCells count="2">
    <mergeCell ref="A2:C2"/>
    <mergeCell ref="A1:C1"/>
  </mergeCells>
  <conditionalFormatting sqref="P21:AL21 AM22">
    <cfRule type="duplicateValues" dxfId="6" priority="3"/>
  </conditionalFormatting>
  <conditionalFormatting sqref="AN21:AP21 AR21:BK21">
    <cfRule type="duplicateValues" dxfId="5" priority="10"/>
  </conditionalFormatting>
  <conditionalFormatting sqref="AQ21">
    <cfRule type="duplicateValues" dxfId="4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O27"/>
  <sheetViews>
    <sheetView tabSelected="1" workbookViewId="0">
      <pane xSplit="3" topLeftCell="AB1" activePane="topRight" state="frozen"/>
      <selection pane="topRight" activeCell="AI22" sqref="AI22"/>
    </sheetView>
  </sheetViews>
  <sheetFormatPr baseColWidth="10" defaultColWidth="12.7109375" defaultRowHeight="14.25" x14ac:dyDescent="0.2"/>
  <cols>
    <col min="1" max="1" width="3.7109375" style="65" customWidth="1"/>
    <col min="2" max="2" width="31.140625" style="65" customWidth="1"/>
    <col min="3" max="3" width="17.5703125" style="65" customWidth="1"/>
    <col min="4" max="16384" width="12.7109375" style="65"/>
  </cols>
  <sheetData>
    <row r="1" spans="1:41" ht="16.5" x14ac:dyDescent="0.2">
      <c r="A1" s="82" t="s">
        <v>61</v>
      </c>
      <c r="B1" s="82"/>
      <c r="C1" s="13"/>
      <c r="D1" s="14"/>
    </row>
    <row r="2" spans="1:41" x14ac:dyDescent="0.2">
      <c r="A2" s="81" t="s">
        <v>95</v>
      </c>
      <c r="B2" s="81"/>
      <c r="C2" s="81"/>
      <c r="D2" s="14"/>
    </row>
    <row r="3" spans="1:41" x14ac:dyDescent="0.2">
      <c r="A3" s="13"/>
      <c r="B3" s="14"/>
      <c r="C3" s="13"/>
      <c r="D3" s="14"/>
    </row>
    <row r="4" spans="1:41" x14ac:dyDescent="0.2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</row>
    <row r="5" spans="1:41" x14ac:dyDescent="0.2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/>
      <c r="AH5" s="22"/>
      <c r="AI5" s="22"/>
      <c r="AJ5" s="22"/>
      <c r="AK5" s="22"/>
      <c r="AL5" s="22"/>
      <c r="AM5" s="22"/>
      <c r="AN5" s="22"/>
      <c r="AO5" s="22"/>
    </row>
    <row r="6" spans="1:41" ht="3" customHeight="1" x14ac:dyDescent="0.2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1" x14ac:dyDescent="0.2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</row>
    <row r="8" spans="1:41" x14ac:dyDescent="0.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/>
      <c r="AH8" s="22"/>
      <c r="AI8" s="22"/>
      <c r="AJ8" s="22"/>
      <c r="AK8" s="22"/>
      <c r="AL8" s="22"/>
      <c r="AM8" s="22"/>
      <c r="AN8" s="22"/>
      <c r="AO8" s="22"/>
    </row>
    <row r="9" spans="1:41" x14ac:dyDescent="0.2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/>
      <c r="AH9" s="22"/>
      <c r="AI9" s="22"/>
      <c r="AJ9" s="22"/>
      <c r="AK9" s="22"/>
      <c r="AL9" s="22"/>
      <c r="AM9" s="22"/>
      <c r="AN9" s="22"/>
      <c r="AO9" s="22"/>
    </row>
    <row r="10" spans="1:41" x14ac:dyDescent="0.2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x14ac:dyDescent="0.2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41" x14ac:dyDescent="0.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x14ac:dyDescent="0.2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G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0</v>
      </c>
      <c r="AH13" s="64"/>
      <c r="AI13" s="64"/>
      <c r="AJ13" s="64"/>
      <c r="AK13" s="64"/>
      <c r="AL13" s="64"/>
      <c r="AM13" s="64"/>
      <c r="AN13" s="64"/>
      <c r="AO13" s="64"/>
    </row>
    <row r="14" spans="1:41" ht="3" customHeight="1" x14ac:dyDescent="0.2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1" x14ac:dyDescent="0.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</row>
    <row r="16" spans="1:41" x14ac:dyDescent="0.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x14ac:dyDescent="0.2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3" customHeight="1" x14ac:dyDescent="0.2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1" x14ac:dyDescent="0.2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</row>
    <row r="20" spans="1:41" x14ac:dyDescent="0.2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D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2711786.51963</v>
      </c>
      <c r="AD20" s="64">
        <f t="shared" si="4"/>
        <v>1971967.65527</v>
      </c>
      <c r="AE20" s="64">
        <f>+SUM(AE21:AE25)</f>
        <v>2717436.1824999996</v>
      </c>
      <c r="AF20" s="64">
        <f t="shared" ref="AF20:AG20" si="5">+SUM(AF21:AF25)</f>
        <v>3188104.2485000002</v>
      </c>
      <c r="AG20" s="64">
        <f t="shared" si="5"/>
        <v>0</v>
      </c>
      <c r="AH20" s="64"/>
      <c r="AI20" s="64"/>
      <c r="AJ20" s="64"/>
      <c r="AK20" s="64"/>
      <c r="AL20" s="64"/>
      <c r="AM20" s="64"/>
      <c r="AN20" s="64"/>
      <c r="AO20" s="64"/>
    </row>
    <row r="21" spans="1:41" x14ac:dyDescent="0.2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x14ac:dyDescent="0.2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x14ac:dyDescent="0.2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x14ac:dyDescent="0.2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x14ac:dyDescent="0.2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3" customHeight="1" x14ac:dyDescent="0.2">
      <c r="C26" s="75"/>
      <c r="P26" s="65">
        <v>67176.820000000007</v>
      </c>
      <c r="R26" s="65">
        <v>124226.109</v>
      </c>
      <c r="S26" s="65">
        <v>27277.066440000432</v>
      </c>
    </row>
    <row r="27" spans="1:41" ht="24.75" customHeight="1" x14ac:dyDescent="0.2">
      <c r="A27" s="87" t="s">
        <v>104</v>
      </c>
      <c r="B27" s="87"/>
      <c r="C27" s="87"/>
    </row>
  </sheetData>
  <mergeCells count="3">
    <mergeCell ref="A1:B1"/>
    <mergeCell ref="A2:C2"/>
    <mergeCell ref="A27:C27"/>
  </mergeCells>
  <conditionalFormatting sqref="D21:Q21">
    <cfRule type="duplicateValues" dxfId="3" priority="4"/>
  </conditionalFormatting>
  <conditionalFormatting sqref="R21:AC21">
    <cfRule type="duplicateValues" dxfId="2" priority="3"/>
  </conditionalFormatting>
  <conditionalFormatting sqref="AD21 AF21:AO21">
    <cfRule type="duplicateValues" dxfId="1" priority="2"/>
  </conditionalFormatting>
  <conditionalFormatting sqref="AE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E30"/>
  <sheetViews>
    <sheetView zoomScaleNormal="100" workbookViewId="0">
      <pane xSplit="3" ySplit="4" topLeftCell="DT5" activePane="bottomRight" state="frozen"/>
      <selection pane="topRight" activeCell="D1" sqref="D1"/>
      <selection pane="bottomLeft" activeCell="A6" sqref="A6"/>
      <selection pane="bottomRight" activeCell="DX22" sqref="DX22"/>
    </sheetView>
  </sheetViews>
  <sheetFormatPr baseColWidth="10" defaultColWidth="12.7109375" defaultRowHeight="12.75" x14ac:dyDescent="0.2"/>
  <cols>
    <col min="1" max="1" width="3.28515625" style="13" bestFit="1" customWidth="1"/>
    <col min="2" max="2" width="29.85546875" style="14" bestFit="1" customWidth="1"/>
    <col min="3" max="3" width="15.7109375" style="13" bestFit="1" customWidth="1"/>
    <col min="4" max="27" width="12.7109375" style="13"/>
    <col min="28" max="16384" width="12.7109375" style="14"/>
  </cols>
  <sheetData>
    <row r="1" spans="1:135" ht="16.5" x14ac:dyDescent="0.2">
      <c r="A1" s="82" t="s">
        <v>61</v>
      </c>
      <c r="B1" s="82"/>
      <c r="C1" s="82"/>
    </row>
    <row r="2" spans="1:135" ht="15" customHeight="1" x14ac:dyDescent="0.2">
      <c r="A2" s="81" t="s">
        <v>0</v>
      </c>
      <c r="B2" s="81"/>
      <c r="C2" s="81"/>
    </row>
    <row r="4" spans="1:135" x14ac:dyDescent="0.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x14ac:dyDescent="0.2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4</v>
      </c>
      <c r="DU5" s="22">
        <v>4</v>
      </c>
      <c r="DV5" s="22">
        <v>4</v>
      </c>
      <c r="DW5" s="22"/>
      <c r="DX5" s="22"/>
      <c r="DY5" s="22"/>
      <c r="DZ5" s="22"/>
      <c r="EA5" s="22"/>
      <c r="EB5" s="22"/>
      <c r="EC5" s="22"/>
      <c r="ED5" s="22"/>
      <c r="EE5" s="22"/>
    </row>
    <row r="6" spans="1:135" x14ac:dyDescent="0.2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295</v>
      </c>
      <c r="DU6" s="22">
        <v>429</v>
      </c>
      <c r="DV6" s="22">
        <v>788</v>
      </c>
      <c r="DW6" s="22"/>
      <c r="DX6" s="22"/>
      <c r="DY6" s="22"/>
      <c r="DZ6" s="22"/>
      <c r="EA6" s="22"/>
      <c r="EB6" s="22"/>
      <c r="EC6" s="22"/>
      <c r="ED6" s="22"/>
      <c r="EE6" s="22"/>
    </row>
    <row r="7" spans="1:135" ht="3" customHeight="1" x14ac:dyDescent="0.2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35" x14ac:dyDescent="0.2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</row>
    <row r="9" spans="1:135" x14ac:dyDescent="0.2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/>
      <c r="DX9" s="22"/>
      <c r="DY9" s="22"/>
      <c r="DZ9" s="22"/>
      <c r="EA9" s="22"/>
      <c r="EB9" s="22"/>
      <c r="EC9" s="22"/>
      <c r="ED9" s="22"/>
      <c r="EE9" s="22"/>
    </row>
    <row r="10" spans="1:135" x14ac:dyDescent="0.2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/>
      <c r="DX10" s="22"/>
      <c r="DY10" s="22"/>
      <c r="DZ10" s="22"/>
      <c r="EA10" s="22"/>
      <c r="EB10" s="22"/>
      <c r="EC10" s="22"/>
      <c r="ED10" s="22"/>
      <c r="EE10" s="22"/>
    </row>
    <row r="11" spans="1:135" x14ac:dyDescent="0.2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/>
      <c r="DX11" s="22"/>
      <c r="DY11" s="22"/>
      <c r="DZ11" s="22"/>
      <c r="EA11" s="22"/>
      <c r="EB11" s="22"/>
      <c r="EC11" s="22"/>
      <c r="ED11" s="22"/>
      <c r="EE11" s="22"/>
    </row>
    <row r="12" spans="1:135" x14ac:dyDescent="0.2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/>
      <c r="DX12" s="22"/>
      <c r="DY12" s="22"/>
      <c r="DZ12" s="22"/>
      <c r="EA12" s="22"/>
      <c r="EB12" s="22"/>
      <c r="EC12" s="22"/>
      <c r="ED12" s="22"/>
      <c r="EE12" s="22"/>
    </row>
    <row r="13" spans="1:135" x14ac:dyDescent="0.2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/>
      <c r="DX13" s="22"/>
      <c r="DY13" s="22"/>
      <c r="DZ13" s="22"/>
      <c r="EA13" s="22"/>
      <c r="EB13" s="22"/>
      <c r="EC13" s="22"/>
      <c r="ED13" s="22"/>
      <c r="EE13" s="22"/>
    </row>
    <row r="14" spans="1:135" x14ac:dyDescent="0.2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0</v>
      </c>
      <c r="DX14" s="64">
        <f t="shared" si="4"/>
        <v>0</v>
      </c>
      <c r="DY14" s="64">
        <f t="shared" si="4"/>
        <v>0</v>
      </c>
      <c r="DZ14" s="64">
        <f t="shared" si="4"/>
        <v>0</v>
      </c>
      <c r="EA14" s="64">
        <f t="shared" si="4"/>
        <v>0</v>
      </c>
      <c r="EB14" s="64">
        <f t="shared" si="4"/>
        <v>0</v>
      </c>
      <c r="EC14" s="64">
        <f t="shared" ref="EC14:EE14" si="5">+EC9+EC10+EC11+EC12+EC13</f>
        <v>0</v>
      </c>
      <c r="ED14" s="64">
        <f t="shared" si="5"/>
        <v>0</v>
      </c>
      <c r="EE14" s="64">
        <f t="shared" si="5"/>
        <v>0</v>
      </c>
    </row>
    <row r="15" spans="1:135" ht="3" customHeight="1" x14ac:dyDescent="0.2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35" x14ac:dyDescent="0.2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</row>
    <row r="17" spans="1:135" x14ac:dyDescent="0.2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/>
      <c r="DX17" s="22"/>
      <c r="DY17" s="22"/>
      <c r="DZ17" s="22"/>
      <c r="EA17" s="22"/>
      <c r="EB17" s="22"/>
      <c r="EC17" s="22"/>
      <c r="ED17" s="22"/>
      <c r="EE17" s="22"/>
    </row>
    <row r="26" spans="1:135" x14ac:dyDescent="0.2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5" x14ac:dyDescent="0.2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5" x14ac:dyDescent="0.2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5" x14ac:dyDescent="0.2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5" x14ac:dyDescent="0.2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USUARIO</cp:lastModifiedBy>
  <dcterms:created xsi:type="dcterms:W3CDTF">2016-10-10T20:22:25Z</dcterms:created>
  <dcterms:modified xsi:type="dcterms:W3CDTF">2021-06-18T18:00:49Z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