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LLIAM\ESTUDIOS\ACCIDENTES DE TRABAJO\NOTIFICACIONES DE ACCIDENTES\2022\ENERO\"/>
    </mc:Choice>
  </mc:AlternateContent>
  <xr:revisionPtr revIDLastSave="0" documentId="13_ncr:1_{65EED59B-29CF-479E-8CC4-1E34A53874FF}" xr6:coauthVersionLast="41" xr6:coauthVersionMax="41" xr10:uidLastSave="{00000000-0000-0000-0000-000000000000}"/>
  <bookViews>
    <workbookView xWindow="-108" yWindow="-108" windowWidth="23256" windowHeight="12576" tabRatio="916" activeTab="10" xr2:uid="{00000000-000D-0000-FFFF-FFFF00000000}"/>
  </bookViews>
  <sheets>
    <sheet name="C-1" sheetId="17" r:id="rId1"/>
    <sheet name="C-2" sheetId="18" r:id="rId2"/>
    <sheet name="C-3" sheetId="8" r:id="rId3"/>
    <sheet name="C-4" sheetId="7" r:id="rId4"/>
    <sheet name="C-5" sheetId="19" r:id="rId5"/>
    <sheet name="C-6" sheetId="20" r:id="rId6"/>
    <sheet name="C-7 (2)" sheetId="37" r:id="rId7"/>
    <sheet name="C-7" sheetId="6" state="hidden" r:id="rId8"/>
    <sheet name="C-8" sheetId="3" r:id="rId9"/>
    <sheet name="C-9" sheetId="9" r:id="rId10"/>
    <sheet name="C-10" sheetId="32" r:id="rId11"/>
    <sheet name="C-11" sheetId="25" r:id="rId12"/>
    <sheet name="C-12" sheetId="26" r:id="rId13"/>
    <sheet name="C-13" sheetId="27" r:id="rId14"/>
    <sheet name="C-14" sheetId="33" r:id="rId15"/>
    <sheet name="C-15" sheetId="28" r:id="rId16"/>
    <sheet name="C-16" sheetId="29" r:id="rId17"/>
    <sheet name="C-17" sheetId="38" r:id="rId18"/>
    <sheet name="C-18" sheetId="39" r:id="rId19"/>
  </sheets>
  <definedNames>
    <definedName name="_xlnm._FilterDatabase" localSheetId="1" hidden="1">'C-2'!$C$7:$E$24</definedName>
    <definedName name="_xlnm.Print_Area" localSheetId="0">'C-1'!$B$1:$G$35</definedName>
    <definedName name="_xlnm.Print_Area" localSheetId="10">'C-10'!$A$1:$R$56</definedName>
    <definedName name="_xlnm.Print_Area" localSheetId="11">'C-11'!$A$1:$D$22</definedName>
    <definedName name="_xlnm.Print_Area" localSheetId="12">'C-12'!$A$1:$I$75</definedName>
    <definedName name="_xlnm.Print_Area" localSheetId="13">'C-13'!$A$1:$H$43</definedName>
    <definedName name="_xlnm.Print_Area" localSheetId="14">'C-14'!$A$1:$H$45</definedName>
    <definedName name="_xlnm.Print_Area" localSheetId="15">'C-15'!$A$1:$B$20</definedName>
    <definedName name="_xlnm.Print_Area" localSheetId="16">'C-16'!$A$1:$B$31</definedName>
    <definedName name="_xlnm.Print_Area" localSheetId="1">'C-2'!$A$1:$F$44</definedName>
    <definedName name="_xlnm.Print_Area" localSheetId="2">'C-3'!$A$1:$E$34</definedName>
    <definedName name="_xlnm.Print_Area" localSheetId="3">'C-4'!$A$1:$D$22</definedName>
    <definedName name="_xlnm.Print_Area" localSheetId="4">'C-5'!$A$1:$R$53</definedName>
    <definedName name="_xlnm.Print_Area" localSheetId="5">'C-6'!$A$1:$R$70</definedName>
    <definedName name="_xlnm.Print_Area" localSheetId="7">'C-7'!$A$1:$D$57</definedName>
    <definedName name="_xlnm.Print_Area" localSheetId="6">'C-7 (2)'!$A$1:$D$53</definedName>
    <definedName name="_xlnm.Print_Area" localSheetId="8">'C-8'!$A$1:$D$45</definedName>
    <definedName name="_xlnm.Print_Area" localSheetId="9">'C-9'!$A$1:$E$31</definedName>
  </definedNames>
  <calcPr calcId="191029"/>
</workbook>
</file>

<file path=xl/calcChain.xml><?xml version="1.0" encoding="utf-8"?>
<calcChain xmlns="http://schemas.openxmlformats.org/spreadsheetml/2006/main">
  <c r="O31" i="32" l="1"/>
  <c r="O40" i="20"/>
  <c r="N27" i="19"/>
  <c r="B25" i="18"/>
  <c r="F23" i="18" l="1"/>
  <c r="F22" i="18"/>
  <c r="H10" i="27" l="1"/>
  <c r="D41" i="37"/>
  <c r="D40" i="37"/>
  <c r="D39" i="37"/>
  <c r="D38" i="37"/>
  <c r="B43" i="37"/>
  <c r="C43" i="37"/>
  <c r="B18" i="8" l="1"/>
  <c r="D18" i="8"/>
  <c r="C18" i="8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R28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R27" i="32"/>
  <c r="B31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P31" i="32"/>
  <c r="Q31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R24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R23" i="32"/>
  <c r="AK17" i="32"/>
  <c r="AJ17" i="32"/>
  <c r="AI17" i="32"/>
  <c r="AH17" i="32"/>
  <c r="AG17" i="32"/>
  <c r="AF17" i="32"/>
  <c r="AE17" i="32"/>
  <c r="AD17" i="32"/>
  <c r="AC17" i="32"/>
  <c r="AB17" i="32"/>
  <c r="AA17" i="32"/>
  <c r="Z17" i="32"/>
  <c r="Y17" i="32"/>
  <c r="X17" i="32"/>
  <c r="R17" i="32"/>
  <c r="AK16" i="32"/>
  <c r="AJ16" i="32"/>
  <c r="AI16" i="32"/>
  <c r="AH16" i="32"/>
  <c r="AG16" i="32"/>
  <c r="AF16" i="32"/>
  <c r="AE16" i="32"/>
  <c r="AD16" i="32"/>
  <c r="AC16" i="32"/>
  <c r="AB16" i="32"/>
  <c r="AA16" i="32"/>
  <c r="Z16" i="32"/>
  <c r="Y16" i="32"/>
  <c r="X16" i="32"/>
  <c r="R16" i="32"/>
  <c r="AN26" i="19"/>
  <c r="AM26" i="19"/>
  <c r="AL26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R26" i="19"/>
  <c r="D18" i="25"/>
  <c r="D17" i="25"/>
  <c r="C20" i="7"/>
  <c r="B20" i="7"/>
  <c r="D18" i="7"/>
  <c r="D17" i="7"/>
  <c r="R31" i="32" l="1"/>
  <c r="E18" i="8"/>
  <c r="G57" i="37"/>
  <c r="V20" i="20"/>
  <c r="C9" i="39"/>
  <c r="B9" i="39"/>
  <c r="D8" i="39"/>
  <c r="D19" i="25"/>
  <c r="D16" i="25"/>
  <c r="D12" i="3"/>
  <c r="D11" i="3"/>
  <c r="B25" i="3"/>
  <c r="C25" i="3"/>
  <c r="D19" i="7"/>
  <c r="D16" i="7"/>
  <c r="B19" i="28" l="1"/>
  <c r="H9" i="27"/>
  <c r="H12" i="26"/>
  <c r="H11" i="26"/>
  <c r="H10" i="26"/>
  <c r="H9" i="26"/>
  <c r="D15" i="25" l="1"/>
  <c r="D14" i="25"/>
  <c r="D14" i="3"/>
  <c r="D13" i="3"/>
  <c r="D14" i="37"/>
  <c r="D13" i="37"/>
  <c r="AL10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R10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R9" i="20"/>
  <c r="D15" i="7"/>
  <c r="AL39" i="20" l="1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R39" i="20"/>
  <c r="AL38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R38" i="20"/>
  <c r="AL37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R37" i="20"/>
  <c r="AN24" i="19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R24" i="19"/>
  <c r="AN23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R23" i="19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R22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R21" i="19"/>
  <c r="D14" i="7"/>
  <c r="X11" i="20" l="1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AL25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AL26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AL27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AL29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AL30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AL31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AL32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AL33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AL34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AL35" i="20"/>
  <c r="X36" i="20"/>
  <c r="Y36" i="20"/>
  <c r="Z36" i="20"/>
  <c r="AA36" i="20"/>
  <c r="AB36" i="20"/>
  <c r="AC36" i="20"/>
  <c r="AD36" i="20"/>
  <c r="AE36" i="20"/>
  <c r="AF36" i="20"/>
  <c r="AG36" i="20"/>
  <c r="AH36" i="20"/>
  <c r="AI36" i="20"/>
  <c r="AJ36" i="20"/>
  <c r="AK36" i="20"/>
  <c r="AL36" i="20"/>
  <c r="AL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AN12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AN13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AN14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AN15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AN17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AN18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AN20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AN25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AN9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AN10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AN11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D9" i="39"/>
  <c r="C34" i="33"/>
  <c r="D11" i="27"/>
  <c r="C11" i="27"/>
  <c r="C13" i="26"/>
  <c r="D13" i="25"/>
  <c r="R26" i="20"/>
  <c r="R25" i="20"/>
  <c r="B40" i="20"/>
  <c r="C40" i="20"/>
  <c r="D40" i="20"/>
  <c r="E40" i="20"/>
  <c r="F40" i="20"/>
  <c r="G40" i="20"/>
  <c r="H40" i="20"/>
  <c r="I40" i="20"/>
  <c r="J40" i="20"/>
  <c r="K40" i="20"/>
  <c r="L40" i="20"/>
  <c r="M40" i="20"/>
  <c r="N40" i="20"/>
  <c r="P40" i="20"/>
  <c r="Q40" i="20"/>
  <c r="D13" i="7"/>
  <c r="V54" i="19" l="1"/>
  <c r="E34" i="33"/>
  <c r="E11" i="27"/>
  <c r="D12" i="25"/>
  <c r="D24" i="3"/>
  <c r="D23" i="3"/>
  <c r="R35" i="20"/>
  <c r="R34" i="20"/>
  <c r="R33" i="20"/>
  <c r="R32" i="20"/>
  <c r="R31" i="20"/>
  <c r="R30" i="20"/>
  <c r="I27" i="19"/>
  <c r="W11" i="19"/>
  <c r="R11" i="19"/>
  <c r="W10" i="19"/>
  <c r="R10" i="19"/>
  <c r="R19" i="19"/>
  <c r="R18" i="19"/>
  <c r="R17" i="19"/>
  <c r="R16" i="19"/>
  <c r="D12" i="7"/>
  <c r="M10" i="38" l="1"/>
  <c r="L10" i="38"/>
  <c r="K10" i="38"/>
  <c r="J10" i="38"/>
  <c r="I10" i="38"/>
  <c r="H10" i="38"/>
  <c r="G10" i="38"/>
  <c r="F10" i="38"/>
  <c r="E10" i="38"/>
  <c r="D10" i="38"/>
  <c r="C10" i="38"/>
  <c r="B10" i="38"/>
  <c r="N9" i="38"/>
  <c r="N8" i="38"/>
  <c r="B11" i="29"/>
  <c r="G34" i="33"/>
  <c r="F34" i="33"/>
  <c r="D34" i="33"/>
  <c r="B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G11" i="27"/>
  <c r="F11" i="27"/>
  <c r="B11" i="27"/>
  <c r="H8" i="27"/>
  <c r="G13" i="26"/>
  <c r="F13" i="26"/>
  <c r="E13" i="26"/>
  <c r="D13" i="26"/>
  <c r="B13" i="26"/>
  <c r="H8" i="26"/>
  <c r="C20" i="25"/>
  <c r="B20" i="25"/>
  <c r="D11" i="25"/>
  <c r="D10" i="25"/>
  <c r="D9" i="25"/>
  <c r="D8" i="25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R30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R29" i="32"/>
  <c r="AK26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R26" i="32"/>
  <c r="AK25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R25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R22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R21" i="32"/>
  <c r="AK20" i="32"/>
  <c r="AJ20" i="32"/>
  <c r="AI20" i="32"/>
  <c r="AH20" i="32"/>
  <c r="AG20" i="32"/>
  <c r="AF20" i="32"/>
  <c r="AE20" i="32"/>
  <c r="AD20" i="32"/>
  <c r="AC20" i="32"/>
  <c r="AB20" i="32"/>
  <c r="AA20" i="32"/>
  <c r="Z20" i="32"/>
  <c r="Y20" i="32"/>
  <c r="X20" i="32"/>
  <c r="R20" i="32"/>
  <c r="AK19" i="32"/>
  <c r="AJ19" i="32"/>
  <c r="AI19" i="32"/>
  <c r="AH19" i="32"/>
  <c r="AG19" i="32"/>
  <c r="AF19" i="32"/>
  <c r="AE19" i="32"/>
  <c r="AD19" i="32"/>
  <c r="AC19" i="32"/>
  <c r="AB19" i="32"/>
  <c r="AA19" i="32"/>
  <c r="Z19" i="32"/>
  <c r="Y19" i="32"/>
  <c r="X19" i="32"/>
  <c r="R19" i="32"/>
  <c r="AK18" i="32"/>
  <c r="AJ18" i="32"/>
  <c r="AI18" i="32"/>
  <c r="AH18" i="32"/>
  <c r="AG18" i="32"/>
  <c r="AF18" i="32"/>
  <c r="AE18" i="32"/>
  <c r="AD18" i="32"/>
  <c r="AC18" i="32"/>
  <c r="AB18" i="32"/>
  <c r="AA18" i="32"/>
  <c r="Z18" i="32"/>
  <c r="Y18" i="32"/>
  <c r="X18" i="32"/>
  <c r="R18" i="32"/>
  <c r="AK15" i="32"/>
  <c r="AJ15" i="32"/>
  <c r="AI15" i="32"/>
  <c r="AH15" i="32"/>
  <c r="AG15" i="32"/>
  <c r="AF15" i="32"/>
  <c r="AE15" i="32"/>
  <c r="AD15" i="32"/>
  <c r="AC15" i="32"/>
  <c r="AB15" i="32"/>
  <c r="AA15" i="32"/>
  <c r="Z15" i="32"/>
  <c r="Y15" i="32"/>
  <c r="X15" i="32"/>
  <c r="U15" i="32"/>
  <c r="V14" i="32" s="1"/>
  <c r="R15" i="32"/>
  <c r="AK14" i="32"/>
  <c r="AJ14" i="32"/>
  <c r="AI14" i="32"/>
  <c r="AH14" i="32"/>
  <c r="AG14" i="32"/>
  <c r="AF14" i="32"/>
  <c r="AE14" i="32"/>
  <c r="AD14" i="32"/>
  <c r="AC14" i="32"/>
  <c r="AB14" i="32"/>
  <c r="AA14" i="32"/>
  <c r="Z14" i="32"/>
  <c r="Y14" i="32"/>
  <c r="X14" i="32"/>
  <c r="R14" i="32"/>
  <c r="AK13" i="32"/>
  <c r="AJ13" i="32"/>
  <c r="AI13" i="32"/>
  <c r="AH13" i="32"/>
  <c r="AG13" i="32"/>
  <c r="AF13" i="32"/>
  <c r="AE13" i="32"/>
  <c r="AD13" i="32"/>
  <c r="AC13" i="32"/>
  <c r="AB13" i="32"/>
  <c r="AA13" i="32"/>
  <c r="Z13" i="32"/>
  <c r="Y13" i="32"/>
  <c r="X13" i="32"/>
  <c r="R13" i="32"/>
  <c r="AK12" i="32"/>
  <c r="AJ12" i="32"/>
  <c r="AI12" i="32"/>
  <c r="AH12" i="32"/>
  <c r="AG12" i="32"/>
  <c r="AF12" i="32"/>
  <c r="AE12" i="32"/>
  <c r="AD12" i="32"/>
  <c r="AC12" i="32"/>
  <c r="AB12" i="32"/>
  <c r="AA12" i="32"/>
  <c r="Z12" i="32"/>
  <c r="Y12" i="32"/>
  <c r="X12" i="32"/>
  <c r="R12" i="32"/>
  <c r="AK11" i="32"/>
  <c r="AJ11" i="32"/>
  <c r="AI11" i="32"/>
  <c r="AH11" i="32"/>
  <c r="AG11" i="32"/>
  <c r="AF11" i="32"/>
  <c r="AE11" i="32"/>
  <c r="AD11" i="32"/>
  <c r="AC11" i="32"/>
  <c r="AB11" i="32"/>
  <c r="AA11" i="32"/>
  <c r="Z11" i="32"/>
  <c r="Y11" i="32"/>
  <c r="X11" i="32"/>
  <c r="R11" i="32"/>
  <c r="AK10" i="32"/>
  <c r="AJ10" i="32"/>
  <c r="AI10" i="32"/>
  <c r="AH10" i="32"/>
  <c r="AG10" i="32"/>
  <c r="AF10" i="32"/>
  <c r="AE10" i="32"/>
  <c r="AD10" i="32"/>
  <c r="AC10" i="32"/>
  <c r="AB10" i="32"/>
  <c r="AA10" i="32"/>
  <c r="Z10" i="32"/>
  <c r="Y10" i="32"/>
  <c r="X10" i="32"/>
  <c r="R10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R9" i="32"/>
  <c r="AK8" i="32"/>
  <c r="AJ8" i="32"/>
  <c r="AI8" i="32"/>
  <c r="AH8" i="32"/>
  <c r="AG8" i="32"/>
  <c r="AF8" i="32"/>
  <c r="AE8" i="32"/>
  <c r="AD8" i="32"/>
  <c r="AC8" i="32"/>
  <c r="AB8" i="32"/>
  <c r="AA8" i="32"/>
  <c r="Z8" i="32"/>
  <c r="Y8" i="32"/>
  <c r="X8" i="32"/>
  <c r="R8" i="32"/>
  <c r="D14" i="9"/>
  <c r="H7" i="9" s="1"/>
  <c r="D13" i="9"/>
  <c r="D12" i="9"/>
  <c r="H10" i="9" s="1"/>
  <c r="D11" i="9"/>
  <c r="H9" i="9" s="1"/>
  <c r="D10" i="9"/>
  <c r="H11" i="9" s="1"/>
  <c r="C9" i="9"/>
  <c r="C15" i="9" s="1"/>
  <c r="B9" i="9"/>
  <c r="D8" i="9"/>
  <c r="H8" i="9" s="1"/>
  <c r="D22" i="3"/>
  <c r="D21" i="3"/>
  <c r="D20" i="3"/>
  <c r="D19" i="3"/>
  <c r="D18" i="3"/>
  <c r="D17" i="3"/>
  <c r="D16" i="3"/>
  <c r="D15" i="3"/>
  <c r="D10" i="3"/>
  <c r="D9" i="3"/>
  <c r="D8" i="3"/>
  <c r="G55" i="6"/>
  <c r="H55" i="6" s="1"/>
  <c r="H54" i="6"/>
  <c r="H52" i="6"/>
  <c r="H51" i="6"/>
  <c r="H50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H56" i="37"/>
  <c r="H55" i="37"/>
  <c r="H54" i="37"/>
  <c r="H53" i="37"/>
  <c r="H52" i="37"/>
  <c r="H51" i="37"/>
  <c r="H50" i="37"/>
  <c r="H49" i="37"/>
  <c r="H48" i="37"/>
  <c r="D42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2" i="37"/>
  <c r="D11" i="37"/>
  <c r="D10" i="37"/>
  <c r="D9" i="37"/>
  <c r="D8" i="37"/>
  <c r="Z124" i="20"/>
  <c r="Y94" i="20"/>
  <c r="W55" i="20"/>
  <c r="R36" i="20"/>
  <c r="R29" i="20"/>
  <c r="R28" i="20"/>
  <c r="R27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X8" i="20"/>
  <c r="R8" i="20"/>
  <c r="Q27" i="19"/>
  <c r="P27" i="19"/>
  <c r="O27" i="19"/>
  <c r="M27" i="19"/>
  <c r="L27" i="19"/>
  <c r="K27" i="19"/>
  <c r="J27" i="19"/>
  <c r="H27" i="19"/>
  <c r="G27" i="19"/>
  <c r="F27" i="19"/>
  <c r="E27" i="19"/>
  <c r="D27" i="19"/>
  <c r="C27" i="19"/>
  <c r="B27" i="19"/>
  <c r="R25" i="19"/>
  <c r="R20" i="19"/>
  <c r="R15" i="19"/>
  <c r="V14" i="19"/>
  <c r="R14" i="19"/>
  <c r="W13" i="19"/>
  <c r="R13" i="19"/>
  <c r="W12" i="19"/>
  <c r="R12" i="19"/>
  <c r="W9" i="19"/>
  <c r="R9" i="19"/>
  <c r="W8" i="19"/>
  <c r="R8" i="19"/>
  <c r="Z7" i="19"/>
  <c r="W7" i="19"/>
  <c r="R7" i="19"/>
  <c r="W6" i="19"/>
  <c r="W5" i="19"/>
  <c r="W4" i="19"/>
  <c r="D11" i="7"/>
  <c r="D10" i="7"/>
  <c r="D9" i="7"/>
  <c r="D8" i="7"/>
  <c r="E17" i="8"/>
  <c r="E16" i="8"/>
  <c r="E15" i="8"/>
  <c r="E14" i="8"/>
  <c r="E13" i="8"/>
  <c r="E12" i="8"/>
  <c r="E11" i="8"/>
  <c r="E10" i="8"/>
  <c r="E9" i="8"/>
  <c r="E8" i="8"/>
  <c r="K116" i="18"/>
  <c r="L109" i="18" s="1"/>
  <c r="L110" i="18"/>
  <c r="J26" i="18"/>
  <c r="E25" i="18"/>
  <c r="D25" i="18"/>
  <c r="C25" i="18"/>
  <c r="F24" i="18"/>
  <c r="O21" i="18"/>
  <c r="F21" i="18"/>
  <c r="F20" i="18"/>
  <c r="F19" i="18"/>
  <c r="F18" i="18"/>
  <c r="F17" i="18"/>
  <c r="J16" i="18"/>
  <c r="F16" i="18"/>
  <c r="F15" i="18"/>
  <c r="F14" i="18"/>
  <c r="F13" i="18"/>
  <c r="F12" i="18"/>
  <c r="F11" i="18"/>
  <c r="F10" i="18"/>
  <c r="F9" i="18"/>
  <c r="F8" i="18"/>
  <c r="F34" i="17"/>
  <c r="E34" i="17"/>
  <c r="D34" i="17"/>
  <c r="C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K23" i="18" l="1"/>
  <c r="K22" i="18"/>
  <c r="L107" i="18"/>
  <c r="L111" i="18"/>
  <c r="L112" i="18"/>
  <c r="L113" i="18"/>
  <c r="L106" i="18"/>
  <c r="L114" i="18"/>
  <c r="H53" i="6"/>
  <c r="K15" i="18"/>
  <c r="L108" i="18"/>
  <c r="D20" i="7"/>
  <c r="D9" i="9"/>
  <c r="D15" i="9" s="1"/>
  <c r="E9" i="9" s="1"/>
  <c r="D20" i="25"/>
  <c r="N32" i="17"/>
  <c r="M32" i="17"/>
  <c r="K32" i="17"/>
  <c r="V8" i="32"/>
  <c r="V12" i="32"/>
  <c r="V9" i="32"/>
  <c r="V4" i="32"/>
  <c r="V13" i="32"/>
  <c r="V5" i="32"/>
  <c r="V10" i="32"/>
  <c r="V6" i="32"/>
  <c r="V7" i="32"/>
  <c r="N10" i="38"/>
  <c r="V11" i="32"/>
  <c r="K6" i="18"/>
  <c r="K9" i="18"/>
  <c r="K18" i="18"/>
  <c r="K10" i="18"/>
  <c r="K11" i="18"/>
  <c r="K7" i="18"/>
  <c r="K13" i="18"/>
  <c r="K19" i="18"/>
  <c r="K8" i="18"/>
  <c r="K14" i="18"/>
  <c r="K20" i="18"/>
  <c r="K25" i="18"/>
  <c r="K21" i="18"/>
  <c r="K16" i="18"/>
  <c r="K24" i="18"/>
  <c r="K17" i="18"/>
  <c r="K12" i="18"/>
  <c r="H34" i="33"/>
  <c r="H11" i="27"/>
  <c r="H13" i="26"/>
  <c r="D25" i="3"/>
  <c r="D43" i="37"/>
  <c r="R40" i="20"/>
  <c r="R27" i="19"/>
  <c r="F25" i="18"/>
  <c r="G34" i="17"/>
  <c r="B15" i="9"/>
  <c r="H12" i="9"/>
  <c r="K9" i="9" s="1"/>
  <c r="J32" i="17"/>
  <c r="L32" i="17"/>
  <c r="E12" i="9" l="1"/>
  <c r="E10" i="9"/>
  <c r="H13" i="9"/>
  <c r="I10" i="9" s="1"/>
  <c r="M9" i="9"/>
  <c r="E11" i="9"/>
  <c r="E8" i="9"/>
  <c r="E15" i="9"/>
  <c r="E14" i="9"/>
  <c r="E13" i="9"/>
  <c r="I11" i="9" l="1"/>
  <c r="I8" i="9"/>
  <c r="I7" i="9"/>
  <c r="I9" i="9"/>
</calcChain>
</file>

<file path=xl/sharedStrings.xml><?xml version="1.0" encoding="utf-8"?>
<sst xmlns="http://schemas.openxmlformats.org/spreadsheetml/2006/main" count="915" uniqueCount="323">
  <si>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</si>
  <si>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</si>
  <si>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</si>
  <si>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</si>
  <si>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</si>
  <si>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</si>
  <si>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</si>
  <si>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</si>
  <si>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</si>
  <si>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</si>
  <si>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</si>
  <si>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</si>
  <si>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</si>
  <si>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</si>
  <si>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</si>
  <si>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</si>
  <si>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</si>
  <si>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</si>
  <si>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 xml:space="preserve">     - TOTAL TEMPORAL</t>
  </si>
  <si>
    <t xml:space="preserve">     - PARCIAL PERMANENTE</t>
  </si>
  <si>
    <t xml:space="preserve">     - TOTAL PERMANENTE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</si>
  <si>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</si>
  <si>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</si>
  <si>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</si>
  <si>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</si>
  <si>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</si>
  <si>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</si>
  <si>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</si>
  <si>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</si>
  <si>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</si>
  <si>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</si>
  <si>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OTRAS</t>
  </si>
  <si>
    <t>FUENTE :   MTPE / OGETIC / OFICINA DE ESTADÍSTICA</t>
  </si>
  <si>
    <t>ACCIDENTES DE TRABAJO</t>
  </si>
  <si>
    <t>ACCIDENTES MORTALES</t>
  </si>
  <si>
    <t>ENFERMEDADES OCUPACIONALES</t>
  </si>
  <si>
    <t>FORMA DEL INCIDENTE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</si>
  <si>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</si>
  <si>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</si>
  <si>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</si>
  <si>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</si>
  <si>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</si>
  <si>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</si>
  <si>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</si>
  <si>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</si>
  <si>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</si>
  <si>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</si>
  <si>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</si>
  <si>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TACNA</t>
  </si>
  <si>
    <t>PASCO</t>
  </si>
  <si>
    <t>PIURA</t>
  </si>
  <si>
    <t>AREQUIPA</t>
  </si>
  <si>
    <t>MOQUEGUA</t>
  </si>
  <si>
    <t>ICA</t>
  </si>
  <si>
    <t>LORETO</t>
  </si>
  <si>
    <t>CUSCO</t>
  </si>
  <si>
    <t>CALLAO</t>
  </si>
  <si>
    <t>LIMA</t>
  </si>
  <si>
    <t>HUANCAVELICA</t>
  </si>
  <si>
    <t>UCAYALI</t>
  </si>
  <si>
    <t>LAMBAYEQUE</t>
  </si>
  <si>
    <t>LA LIBERTAD</t>
  </si>
  <si>
    <t>INCIDENTES PELIGROSOS</t>
  </si>
  <si>
    <t>HOGARES PRIVADOS CON SERVICIO DOMÉSTICO</t>
  </si>
  <si>
    <t>PESCA</t>
  </si>
  <si>
    <t>ADMINISTRACIÓN PÚBLICA Y DEFENSA</t>
  </si>
  <si>
    <t>SERVICIOS SOCIALES Y DE SALUD</t>
  </si>
  <si>
    <t>INTERMEDIACIÓN FINANCIERA</t>
  </si>
  <si>
    <t>ENSEÑANZA</t>
  </si>
  <si>
    <t>HOTELES Y RESTAURANTES</t>
  </si>
  <si>
    <t>SUMINISTRO DE ELECTRICIDAD, GAS Y AGUA</t>
  </si>
  <si>
    <t>AGRICULTURA, GANADERÍA, CAZA Y SILVICULTURA</t>
  </si>
  <si>
    <t>CONSTRUCCIÓN</t>
  </si>
  <si>
    <t>INDUSTRIAS MANUFACTURERAS</t>
  </si>
  <si>
    <t xml:space="preserve">EXPLOTACIÓN DE MINAS Y CANTERAS 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</si>
  <si>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</si>
  <si>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</si>
  <si>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</si>
  <si>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</si>
  <si>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</si>
  <si>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</si>
  <si>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</si>
  <si>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</si>
  <si>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</si>
  <si>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</si>
  <si>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</si>
  <si>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</si>
  <si>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</si>
  <si>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</si>
  <si>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</si>
  <si>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</si>
  <si>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</si>
  <si>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</si>
  <si>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</si>
  <si>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</si>
  <si>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</si>
  <si>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</si>
  <si>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</si>
  <si>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</si>
  <si>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</si>
  <si>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</si>
  <si>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FORMA DEL ACCIDENTE</t>
  </si>
  <si>
    <t>PRODUCTOS ELABORADOS</t>
  </si>
  <si>
    <t>TECHO</t>
  </si>
  <si>
    <t>SUSTANCIAS QUÍMICAS - PLAGUICIDAS</t>
  </si>
  <si>
    <t>ESCALERA</t>
  </si>
  <si>
    <t>ABERTURAS, PUERTAS,PORTONES, PERSIANAS</t>
  </si>
  <si>
    <t>MUEBLES EN GENERAL</t>
  </si>
  <si>
    <t>PISO</t>
  </si>
  <si>
    <t>MATERIAS PRIMAS</t>
  </si>
  <si>
    <t>AGENTE CAUSANTE</t>
  </si>
  <si>
    <t>OTRAS FORMAS</t>
  </si>
  <si>
    <t>E</t>
  </si>
  <si>
    <t>APRISIONAMIENTO O ATRAPAMIENTO</t>
  </si>
  <si>
    <t>VEHÍCULOS O MEDIOS DE TRANSPORTE EN GENERAL</t>
  </si>
  <si>
    <t>MÁQUINAS Y EQUIPOS EN GENERAL</t>
  </si>
  <si>
    <t>MASCULINO</t>
  </si>
  <si>
    <t>FEMENINO</t>
  </si>
  <si>
    <t>SEXO</t>
  </si>
  <si>
    <t>LIMA METROPOLITANA</t>
  </si>
  <si>
    <t>PERÚ</t>
  </si>
  <si>
    <t>FUNCIONARIO</t>
  </si>
  <si>
    <t>OBRERO</t>
  </si>
  <si>
    <t>OFICIAL</t>
  </si>
  <si>
    <t>NO DETERMINADO</t>
  </si>
  <si>
    <t>PEÓN</t>
  </si>
  <si>
    <t>MESES</t>
  </si>
  <si>
    <t xml:space="preserve">NOTIFICACIONES DE ACCIDENTES DE TRABAJO POR SEXO, SEGÚN MESES </t>
  </si>
  <si>
    <t>ANDAMIOS</t>
  </si>
  <si>
    <t>ELECTRICIDAD</t>
  </si>
  <si>
    <t>RECIPIENTES</t>
  </si>
  <si>
    <t>HERRAMIENTAS (PORTÁTILES, MANUALES, MECÁNICAS, ELÉCTRICAS,ETC.)</t>
  </si>
  <si>
    <t>APARATOS PARA IZAR O MEDIOS DE ELEVACIÓN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</si>
  <si>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</si>
  <si>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</si>
  <si>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</si>
  <si>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</si>
  <si>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</si>
  <si>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</si>
  <si>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</si>
  <si>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</si>
  <si>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</si>
  <si>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</si>
  <si>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</si>
  <si>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</si>
  <si>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 xml:space="preserve">NOTIFICACIONES DE ACCIDENTES MORTALES POR SEXO, SEGÚN MESES </t>
  </si>
  <si>
    <t xml:space="preserve">NOTIFICACIONES DE INCIDENTES PELIGROSOS, SEGÚN MESES </t>
  </si>
  <si>
    <t>CAPATAZ</t>
  </si>
  <si>
    <t>VEGETALES</t>
  </si>
  <si>
    <t>NOTIFICACIONES DE ACCIDENTES MORTALES POR ACTIVIDAD ECONÓMICA, SEGÚN FORMA DEL ACCIDENTE</t>
  </si>
  <si>
    <t>NOTIFICACIONES DE ACCIDENTES MORTALES POR ACTIVIDAD ECONÓMICA, SEGÚN AGENTE CAUSANTE</t>
  </si>
  <si>
    <t>NOTIFICACIONES DE INCIDENTES PELIGROSOS, SEGÚN FORMA DEL INCIDENTE</t>
  </si>
  <si>
    <t>REGIÓN CERVICAL</t>
  </si>
  <si>
    <t>REGIÓN DORSAL</t>
  </si>
  <si>
    <t>REGIÓN LUMBOSACRA (COLUMNA VERTEBRAL Y MUSCULAR ADYACENTES)</t>
  </si>
  <si>
    <t>TUMBES</t>
  </si>
  <si>
    <t>CABLEADO DE ELECTRICIDAD</t>
  </si>
  <si>
    <t>ESTANTERÍAS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</si>
  <si>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</si>
  <si>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</si>
  <si>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</si>
  <si>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</si>
  <si>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</si>
  <si>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</si>
  <si>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OTROS AGENTES CAUSANTES *</t>
  </si>
  <si>
    <t>AYACUCHO</t>
  </si>
  <si>
    <t>ARMA DE FUEGO</t>
  </si>
  <si>
    <t>ONDA EXPANSIVA</t>
  </si>
  <si>
    <t>CADERA</t>
  </si>
  <si>
    <t>CARA (UBICACIÓN NO CLASIFICADA EN OTRO EPÍGRAFE)</t>
  </si>
  <si>
    <t>SAN MARTÍN</t>
  </si>
  <si>
    <t>PUNO</t>
  </si>
  <si>
    <t>HUÁNUCO</t>
  </si>
  <si>
    <t>AGRICULTOR</t>
  </si>
  <si>
    <t>AMAZONAS</t>
  </si>
  <si>
    <t>APURÍMAC</t>
  </si>
  <si>
    <t>CAJAMARCA</t>
  </si>
  <si>
    <t>MADRE DE DIOS</t>
  </si>
  <si>
    <t>JUNÍN</t>
  </si>
  <si>
    <t>ANIMALES</t>
  </si>
  <si>
    <t>ARMA BLANCA</t>
  </si>
  <si>
    <t>PARALELAS</t>
  </si>
  <si>
    <t>LÍNEAS DE GAS</t>
  </si>
  <si>
    <t>NOTA: No incluye Accidentes Mortales</t>
  </si>
  <si>
    <t>RAMPAS</t>
  </si>
  <si>
    <t>VENTANAS</t>
  </si>
  <si>
    <t>APARATO GENITAL EN GENERAL</t>
  </si>
  <si>
    <t>MAMAS</t>
  </si>
  <si>
    <t>HOMBRO (INCLUSIÓN DE CLAVÍCULAS, OMÓPLATO Y AXILA)</t>
  </si>
  <si>
    <t>TÓRAX (COSTILLAS, ESTERNÓN)</t>
  </si>
  <si>
    <t xml:space="preserve">     - NO DETERMINADO</t>
  </si>
  <si>
    <t>ASIENTOS EN GENERAL</t>
  </si>
  <si>
    <t>LÍNEAS O CAÑERÍAS DE AGUA</t>
  </si>
  <si>
    <t>REGIÓN CRANEANA (CRÁNEO, CUERO CABELLUDO)</t>
  </si>
  <si>
    <t>NOTIFICACIONES 
DE INCIDENTES 
PELIGROSOS</t>
  </si>
  <si>
    <t>COMERCIO AL POR MAYOR Y AL POR MENOR, 
REP. VEHÍC. AUTOM.</t>
  </si>
  <si>
    <t>ACTIVIDADES INMOBILIARIAS, EMPRESARIALES Y 
DE ALQUILER</t>
  </si>
  <si>
    <t>TRANSPORTE, ALMACENAMIENTO Y 
COMUNICACIONES</t>
  </si>
  <si>
    <t>NOTIFICACIONES DE ACCIDENTES DE TRABAJO POR ACTIVIDAD ECONÓMICA, SEGÚN  FORMA DEL  ACCIDENTE</t>
  </si>
  <si>
    <t>NOTIFICACIONES DE ACCIDENTES DE TRABAJO POR SEXO, SEGÚN NATURALEZA DE 
LA LESIÓN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</si>
  <si>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</si>
  <si>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</si>
  <si>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</si>
  <si>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</si>
  <si>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</si>
  <si>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</si>
  <si>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</si>
  <si>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</si>
  <si>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t>NOTIFICACIONES  DE
INCIDENTES PELIGROSOS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</si>
  <si>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</si>
  <si>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CHOQUE CONTRA OBJETO</t>
  </si>
  <si>
    <t>FGDF</t>
  </si>
  <si>
    <t>DFGDFD</t>
  </si>
  <si>
    <t>CONTACTO CON ELECTRICIDAD</t>
  </si>
  <si>
    <t>OTRAS ACTIV. SERV. COMUNITARIOS, SOCIALES
Y PERSONALES</t>
  </si>
  <si>
    <t>H</t>
  </si>
  <si>
    <t>L</t>
  </si>
  <si>
    <t>MORDEDURA DE ANIMALES</t>
  </si>
  <si>
    <t>NOTIFICACIONES DE ACCIDENTES DE TRABAJO POR ACTIVIDAD ECONÓMICA, 
SEGÚN AGENTE CAUSANTE</t>
  </si>
  <si>
    <t>CONTACTO CON CALOR</t>
  </si>
  <si>
    <t>PISADAS SOBRE OBJETO</t>
  </si>
  <si>
    <t>B</t>
  </si>
  <si>
    <t>TOTAL PERMANENTE</t>
  </si>
  <si>
    <t>Q  ORG.Y ÓRGANOS EXTRATERRITORIA.</t>
  </si>
  <si>
    <t>ENERO</t>
  </si>
  <si>
    <t>REGIONES</t>
  </si>
  <si>
    <t>TIPO DE NOTIFICACIONES, SEGÚN REGIONES</t>
  </si>
  <si>
    <t>NOTIFICACIONES DE ACCIDENTES DE TRABAJO POR ACTIVIDAD ECONÓMICA, 
SEGÚN REGIONES</t>
  </si>
  <si>
    <t>NOTIFICACIONES DE ACCIDENTES MORTALES POR ACTIVIDAD ECONÓMICA, SEGÚN REGIONES</t>
  </si>
  <si>
    <t>PAREDES</t>
  </si>
  <si>
    <t>TORCEDURAS Y ESQUINCES</t>
  </si>
  <si>
    <t>ANEXO N° 05</t>
  </si>
  <si>
    <t>ANEXO N° 06</t>
  </si>
  <si>
    <t>ANEXO N° 10</t>
  </si>
  <si>
    <t>ANEXO N° 12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</si>
  <si>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</si>
  <si>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</si>
  <si>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</si>
  <si>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</si>
  <si>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</si>
  <si>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</si>
  <si>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</si>
  <si>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</si>
  <si>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</si>
  <si>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15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</si>
  <si>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</si>
  <si>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</si>
  <si>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</si>
  <si>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</si>
  <si>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</si>
  <si>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</si>
  <si>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ANEXO N° 17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</si>
  <si>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</si>
  <si>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</si>
  <si>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</si>
  <si>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</si>
  <si>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</si>
  <si>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</si>
  <si>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</si>
  <si>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</si>
  <si>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</si>
  <si>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</si>
  <si>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</si>
  <si>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</si>
  <si>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ÁNCASH</t>
  </si>
  <si>
    <t>EFECTOS DE ELECTRICIDAD</t>
  </si>
  <si>
    <t>TIPO DE ENFERMEDAD</t>
  </si>
  <si>
    <t>NOTIFICACIONES DE ENFERMEDADES OCUPACIONALES POR SEXO, SEGÚN TIPO DE ENFERMEDAD</t>
  </si>
  <si>
    <t>ANEXO N° 18</t>
  </si>
  <si>
    <t>HERRAMIENTAS (PORTATILES, MANUALES, MECÁNICOS, ELÉCTRICAS, NEUMÁTICAS, ETC.)</t>
  </si>
  <si>
    <t>REJILLAS</t>
  </si>
  <si>
    <t>ESFUERZOS FISICOS O FALSOS MOVIMIENTOS</t>
  </si>
  <si>
    <t>M</t>
  </si>
  <si>
    <t>BANCOS DE TRABAJO</t>
  </si>
  <si>
    <t>MAQUINAS Y EQUIPOS EN GENERAL</t>
  </si>
  <si>
    <t>HERIDAS CONTUSAS (POR GOLPES O DE BORDES IRREGULA)</t>
  </si>
  <si>
    <t>AGRESION CON ARMAS</t>
  </si>
  <si>
    <t>ATROPELLAMIENTO POR VEHICULOS</t>
  </si>
  <si>
    <t>CAIDA DE OBJETOS</t>
  </si>
  <si>
    <t>CAIDA DE PERSONAL DE ALTURA</t>
  </si>
  <si>
    <t>CAIDA DE PERSONAS A NIVEL</t>
  </si>
  <si>
    <t>CHOQUE DE VEHICULOS</t>
  </si>
  <si>
    <t>CONTACTO CON PRODUCTOS QUIMICOS</t>
  </si>
  <si>
    <t>EXPOSICION A PRODUCTOS QUIMICOS</t>
  </si>
  <si>
    <t>EXPOSICION AL CALOR</t>
  </si>
  <si>
    <t>GOLPES POR OBJETOS (EXCEPTO CAIDAS)</t>
  </si>
  <si>
    <t>ESTANTERIAS</t>
  </si>
  <si>
    <t>SUSTANCIAS QUIMICAS - PLAGUICIDAS</t>
  </si>
  <si>
    <t>VEHICULOS O MEDIOS DE TRANSPORTE EN GENERAL</t>
  </si>
  <si>
    <t>BOCA (CON INCLUSION DE LABIOS, DIENTES Y LENGUA)</t>
  </si>
  <si>
    <t>CABEZA, UBICACIONES MULTIPLES</t>
  </si>
  <si>
    <t>CARA (UBICACIÓN NO CLASIFICADA EN OTRO EPIGRAFE)</t>
  </si>
  <si>
    <t>HOMBRO (INCLUSION DE CLAVICULAS, OMOPLATO Y AXILA)</t>
  </si>
  <si>
    <t>MANO (CON EXCEPCION DE LOS DEDOS SOLOS)</t>
  </si>
  <si>
    <t>MIEMBRO INFERIOR, UBICACIONES MULTIPLES</t>
  </si>
  <si>
    <t>MIEMBRO SUPERIOR, UBICACIONES MULTIPLES</t>
  </si>
  <si>
    <t>OJOS (CON INCLUSION DE LOS PARPADOS, LA ORBITA Y EL NERVIO OPTICO)</t>
  </si>
  <si>
    <t>ORGANO, APARATO O SISTEMA AFECTADO POR SUSTANCIAS QUIMICAS - PLAGUICIDAS</t>
  </si>
  <si>
    <t>PIE (SOLO AFECCIONES DERMICAS)</t>
  </si>
  <si>
    <t>REGION CERVICAL</t>
  </si>
  <si>
    <t>REGION CRANEANA (CRANEO, CUERO CABELLUDO)</t>
  </si>
  <si>
    <t>REGION DORSAL</t>
  </si>
  <si>
    <t>REGION LUMBOSACRA (COLUMNA VERTEBRAL Y MUSCULAR ADYACENTES)</t>
  </si>
  <si>
    <t>TORAX (COSTILLAS, ESTERNON)</t>
  </si>
  <si>
    <t>TRONCO, UBICACIONES MULTIPLES</t>
  </si>
  <si>
    <t>UBICACIONES MULTIPLES, COMPROMISO DE DOS O MAS ZONAS AFECTADAS ESPECIFICADAS EN LA TABLA</t>
  </si>
  <si>
    <t>INTOXICACIONES POR OTRAS SUSTANCIAS QUIMICAS</t>
  </si>
  <si>
    <t>DERRUMBES O DESPLOMES DE INSTALACIONES</t>
  </si>
  <si>
    <t>FACTORES CLIMATICOS</t>
  </si>
  <si>
    <t>ANCASH</t>
  </si>
  <si>
    <t>APURIMAC</t>
  </si>
  <si>
    <t>JUNIN</t>
  </si>
  <si>
    <t>LINEAS O CAÑERIAS DE AGUA</t>
  </si>
  <si>
    <t>ASFIXIA</t>
  </si>
  <si>
    <t>* Incluye agentes causantes con menos de 11 casos</t>
  </si>
  <si>
    <t>CONTACTO CON PLAGUICIDAS</t>
  </si>
  <si>
    <t>ENERO 2022</t>
  </si>
  <si>
    <t>Z</t>
  </si>
  <si>
    <t>ESCRITORIOS</t>
  </si>
  <si>
    <t>ENUCREACION (PERDIDA OCULAR)</t>
  </si>
  <si>
    <t>ATRAPAMIENTO SIN DAÑO (DENTRO, FUERA, ENTRE, DEBAJO)</t>
  </si>
  <si>
    <t>DERRUMBES (ZANJAS, TALUDES, CALZADURAS, EXCAVACIONES, ETC)</t>
  </si>
  <si>
    <t>DESPLOME DE RUMAS DE CARGAS ALMACENADAS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</si>
</sst>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</numFmts>
  <fonts count="7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10"/>
      <color theme="0"/>
      <name val="Helvetica Condensed"/>
      <family val="2"/>
    </font>
    <font>
      <sz val="10"/>
      <name val="Helvetica Condensed"/>
      <family val="2"/>
    </font>
    <font>
      <b/>
      <u/>
      <sz val="8"/>
      <name val="Helvetica Condensed"/>
      <family val="2"/>
    </font>
    <font>
      <sz val="14"/>
      <name val="Helvetica Condensed"/>
      <family val="2"/>
    </font>
    <font>
      <sz val="11"/>
      <name val="Helvetica Condensed"/>
      <family val="2"/>
    </font>
    <font>
      <b/>
      <sz val="6"/>
      <name val="Helvetica Condensed"/>
      <family val="2"/>
    </font>
    <font>
      <b/>
      <u/>
      <sz val="7"/>
      <name val="Helvetica Condensed"/>
      <family val="2"/>
    </font>
    <font>
      <b/>
      <u/>
      <sz val="7.5"/>
      <name val="Helvetica Condensed"/>
      <family val="2"/>
    </font>
    <font>
      <sz val="7.5"/>
      <name val="Helvetica Condensed"/>
      <family val="2"/>
    </font>
    <font>
      <sz val="6"/>
      <name val="Helvetica Condensed"/>
      <family val="2"/>
    </font>
    <font>
      <sz val="10"/>
      <color rgb="FFFF0000"/>
      <name val="Helvetica Condensed"/>
      <family val="2"/>
    </font>
    <font>
      <b/>
      <sz val="14"/>
      <name val="Helvetica Condensed"/>
      <family val="2"/>
    </font>
    <font>
      <b/>
      <sz val="7"/>
      <name val="Helvetica Condensed"/>
      <family val="2"/>
    </font>
    <font>
      <sz val="9"/>
      <name val="Helvetica Condensed"/>
      <family val="2"/>
    </font>
    <font>
      <b/>
      <sz val="7"/>
      <color indexed="8"/>
      <name val="Helvetica Condensed"/>
      <family val="2"/>
    </font>
    <font>
      <sz val="6"/>
      <name val="Arial"/>
      <family val="2"/>
    </font>
    <font>
      <sz val="5.5"/>
      <name val="Helvetica Condensed"/>
      <family val="2"/>
    </font>
    <font>
      <sz val="7"/>
      <color theme="0"/>
      <name val="Helvetica Condensed"/>
      <family val="2"/>
    </font>
    <font>
      <sz val="7"/>
      <color indexed="64"/>
      <name val="Helvetica Condensed"/>
      <family val="2"/>
    </font>
    <font>
      <b/>
      <sz val="11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7"/>
      <color theme="0"/>
      <name val="Helvetica Condensed"/>
      <family val="2"/>
    </font>
    <font>
      <sz val="8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b/>
      <u/>
      <sz val="8"/>
      <name val="Helvetica Condensed"/>
      <family val="2"/>
    </font>
    <font>
      <b/>
      <u/>
      <sz val="7"/>
      <name val="Helvetica Condensed"/>
      <family val="2"/>
    </font>
    <font>
      <sz val="5.5"/>
      <name val="Helvetica Condensed"/>
      <family val="2"/>
    </font>
    <font>
      <b/>
      <sz val="10"/>
      <color theme="0"/>
      <name val="Helvetica Condensed"/>
      <family val="2"/>
    </font>
    <font>
      <b/>
      <sz val="11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sz val="12"/>
      <name val="Helvetica Condensed"/>
      <family val="2"/>
    </font>
    <font>
      <strike/>
      <sz val="10"/>
      <name val="Helvetica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75F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49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5" fillId="0" borderId="14" xfId="0" applyNumberFormat="1" applyFont="1" applyFill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ill="1" applyAlignment="1">
      <alignment vertical="center"/>
    </xf>
    <xf numFmtId="3" fontId="5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9" fontId="13" fillId="4" borderId="10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Fill="1" applyBorder="1" applyAlignment="1">
      <alignment horizontal="right" vertical="center" wrapText="1" indent="1"/>
    </xf>
    <xf numFmtId="164" fontId="14" fillId="4" borderId="0" xfId="2" applyNumberFormat="1" applyFont="1" applyFill="1" applyBorder="1" applyAlignment="1">
      <alignment horizontal="right" vertical="center" wrapText="1" indent="1"/>
    </xf>
    <xf numFmtId="164" fontId="15" fillId="5" borderId="13" xfId="2" applyNumberFormat="1" applyFont="1" applyFill="1" applyBorder="1" applyAlignment="1">
      <alignment horizontal="right" vertical="center" wrapText="1" indent="1"/>
    </xf>
    <xf numFmtId="164" fontId="15" fillId="5" borderId="7" xfId="2" applyNumberFormat="1" applyFont="1" applyFill="1" applyBorder="1" applyAlignment="1">
      <alignment horizontal="right" vertical="center" wrapText="1" indent="1"/>
    </xf>
    <xf numFmtId="0" fontId="12" fillId="5" borderId="12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2" applyNumberFormat="1" applyFont="1" applyFill="1" applyBorder="1" applyAlignment="1">
      <alignment horizontal="right" vertical="center" wrapText="1" indent="1"/>
    </xf>
    <xf numFmtId="164" fontId="16" fillId="0" borderId="14" xfId="2" applyNumberFormat="1" applyFont="1" applyFill="1" applyBorder="1" applyAlignment="1">
      <alignment horizontal="right" vertical="center" wrapText="1" indent="1"/>
    </xf>
    <xf numFmtId="164" fontId="16" fillId="4" borderId="3" xfId="2" applyNumberFormat="1" applyFont="1" applyFill="1" applyBorder="1" applyAlignment="1">
      <alignment horizontal="right" vertical="center" wrapText="1" indent="1"/>
    </xf>
    <xf numFmtId="164" fontId="16" fillId="0" borderId="3" xfId="2" applyNumberFormat="1" applyFont="1" applyFill="1" applyBorder="1" applyAlignment="1">
      <alignment horizontal="right" vertical="center" wrapText="1" indent="1"/>
    </xf>
    <xf numFmtId="164" fontId="14" fillId="0" borderId="8" xfId="2" applyNumberFormat="1" applyFont="1" applyFill="1" applyBorder="1" applyAlignment="1">
      <alignment horizontal="right" vertical="center" wrapText="1" indent="1"/>
    </xf>
    <xf numFmtId="164" fontId="14" fillId="0" borderId="17" xfId="2" applyNumberFormat="1" applyFont="1" applyFill="1" applyBorder="1" applyAlignment="1">
      <alignment horizontal="right" vertical="center" wrapText="1" indent="1"/>
    </xf>
    <xf numFmtId="164" fontId="14" fillId="4" borderId="10" xfId="2" applyNumberFormat="1" applyFont="1" applyFill="1" applyBorder="1" applyAlignment="1">
      <alignment horizontal="right" vertical="center" wrapText="1" indent="1"/>
    </xf>
    <xf numFmtId="164" fontId="14" fillId="0" borderId="10" xfId="2" applyNumberFormat="1" applyFont="1" applyFill="1" applyBorder="1" applyAlignment="1">
      <alignment horizontal="right" vertical="center" wrapText="1" indent="1"/>
    </xf>
    <xf numFmtId="49" fontId="20" fillId="0" borderId="8" xfId="0" applyNumberFormat="1" applyFont="1" applyFill="1" applyBorder="1" applyAlignment="1">
      <alignment horizontal="left" vertical="center" wrapText="1" indent="1"/>
    </xf>
    <xf numFmtId="164" fontId="21" fillId="0" borderId="8" xfId="2" applyNumberFormat="1" applyFont="1" applyFill="1" applyBorder="1" applyAlignment="1">
      <alignment horizontal="right" vertical="center" wrapText="1" indent="4"/>
    </xf>
    <xf numFmtId="164" fontId="21" fillId="0" borderId="17" xfId="2" applyNumberFormat="1" applyFont="1" applyFill="1" applyBorder="1" applyAlignment="1">
      <alignment horizontal="right" vertical="center" wrapText="1" indent="4"/>
    </xf>
    <xf numFmtId="164" fontId="21" fillId="0" borderId="9" xfId="2" applyNumberFormat="1" applyFont="1" applyFill="1" applyBorder="1" applyAlignment="1">
      <alignment horizontal="right" vertical="center" wrapText="1" indent="4"/>
    </xf>
    <xf numFmtId="49" fontId="20" fillId="6" borderId="10" xfId="0" applyNumberFormat="1" applyFont="1" applyFill="1" applyBorder="1" applyAlignment="1">
      <alignment horizontal="left" vertical="center" wrapText="1" indent="1"/>
    </xf>
    <xf numFmtId="164" fontId="21" fillId="6" borderId="10" xfId="2" applyNumberFormat="1" applyFont="1" applyFill="1" applyBorder="1" applyAlignment="1">
      <alignment horizontal="right" vertical="center" wrapText="1" indent="4"/>
    </xf>
    <xf numFmtId="164" fontId="21" fillId="6" borderId="0" xfId="2" applyNumberFormat="1" applyFont="1" applyFill="1" applyBorder="1" applyAlignment="1">
      <alignment horizontal="right" vertical="center" wrapText="1" indent="4"/>
    </xf>
    <xf numFmtId="164" fontId="21" fillId="6" borderId="4" xfId="2" applyNumberFormat="1" applyFont="1" applyFill="1" applyBorder="1" applyAlignment="1">
      <alignment horizontal="righ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1"/>
    </xf>
    <xf numFmtId="164" fontId="21" fillId="0" borderId="10" xfId="2" applyNumberFormat="1" applyFont="1" applyFill="1" applyBorder="1" applyAlignment="1">
      <alignment horizontal="right" vertical="center" wrapText="1" indent="4"/>
    </xf>
    <xf numFmtId="164" fontId="21" fillId="0" borderId="0" xfId="2" applyNumberFormat="1" applyFont="1" applyFill="1" applyBorder="1" applyAlignment="1">
      <alignment horizontal="right" vertical="center" wrapText="1" indent="4"/>
    </xf>
    <xf numFmtId="164" fontId="21" fillId="0" borderId="4" xfId="2" applyNumberFormat="1" applyFont="1" applyFill="1" applyBorder="1" applyAlignment="1">
      <alignment horizontal="right" vertical="center" wrapText="1" indent="4"/>
    </xf>
    <xf numFmtId="49" fontId="20" fillId="6" borderId="12" xfId="0" applyNumberFormat="1" applyFont="1" applyFill="1" applyBorder="1" applyAlignment="1">
      <alignment horizontal="left" vertical="center" wrapText="1" indent="1"/>
    </xf>
    <xf numFmtId="164" fontId="21" fillId="6" borderId="12" xfId="2" applyNumberFormat="1" applyFont="1" applyFill="1" applyBorder="1" applyAlignment="1">
      <alignment horizontal="right" vertical="center" wrapText="1" indent="4"/>
    </xf>
    <xf numFmtId="164" fontId="21" fillId="6" borderId="5" xfId="2" applyNumberFormat="1" applyFont="1" applyFill="1" applyBorder="1" applyAlignment="1">
      <alignment horizontal="right" vertical="center" wrapText="1" indent="4"/>
    </xf>
    <xf numFmtId="164" fontId="21" fillId="6" borderId="6" xfId="2" applyNumberFormat="1" applyFont="1" applyFill="1" applyBorder="1" applyAlignment="1">
      <alignment horizontal="right" vertical="center" wrapText="1" indent="4"/>
    </xf>
    <xf numFmtId="0" fontId="22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2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Alignment="1"/>
    <xf numFmtId="164" fontId="17" fillId="0" borderId="14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17" fillId="0" borderId="3" xfId="0" applyNumberFormat="1" applyFont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0" fillId="0" borderId="3" xfId="0" applyNumberFormat="1" applyFont="1" applyBorder="1" applyAlignment="1">
      <alignment horizontal="left" vertical="center" wrapText="1" indent="1"/>
    </xf>
    <xf numFmtId="49" fontId="20" fillId="6" borderId="3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Border="1" applyAlignment="1">
      <alignment horizontal="left" vertical="center" wrapText="1" indent="1"/>
    </xf>
    <xf numFmtId="164" fontId="22" fillId="0" borderId="0" xfId="0" applyNumberFormat="1" applyFont="1" applyAlignment="1">
      <alignment vertical="center"/>
    </xf>
    <xf numFmtId="164" fontId="20" fillId="0" borderId="10" xfId="0" applyNumberFormat="1" applyFont="1" applyBorder="1" applyAlignment="1">
      <alignment horizontal="left" vertical="center" indent="1"/>
    </xf>
    <xf numFmtId="164" fontId="20" fillId="0" borderId="3" xfId="0" applyNumberFormat="1" applyFont="1" applyBorder="1" applyAlignment="1">
      <alignment horizontal="right" vertical="center" wrapText="1" indent="12"/>
    </xf>
    <xf numFmtId="164" fontId="31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4" fontId="20" fillId="0" borderId="14" xfId="0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2"/>
    </xf>
    <xf numFmtId="164" fontId="20" fillId="6" borderId="3" xfId="0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2"/>
    </xf>
    <xf numFmtId="164" fontId="20" fillId="0" borderId="3" xfId="0" applyNumberFormat="1" applyFont="1" applyBorder="1" applyAlignment="1">
      <alignment horizontal="left" vertical="center" wrapText="1" indent="1"/>
    </xf>
    <xf numFmtId="0" fontId="18" fillId="0" borderId="0" xfId="7" applyFont="1" applyFill="1" applyAlignment="1">
      <alignment vertical="center"/>
    </xf>
    <xf numFmtId="0" fontId="32" fillId="0" borderId="0" xfId="0" applyFont="1" applyFill="1" applyAlignment="1">
      <alignment vertical="center"/>
    </xf>
    <xf numFmtId="164" fontId="20" fillId="0" borderId="0" xfId="0" applyNumberFormat="1" applyFont="1" applyAlignment="1"/>
    <xf numFmtId="164" fontId="2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9" fontId="20" fillId="0" borderId="14" xfId="0" applyNumberFormat="1" applyFont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0" fontId="33" fillId="0" borderId="0" xfId="0" applyFont="1" applyFill="1" applyAlignment="1">
      <alignment vertical="center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64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indent="1"/>
    </xf>
    <xf numFmtId="164" fontId="20" fillId="0" borderId="8" xfId="0" applyNumberFormat="1" applyFont="1" applyBorder="1" applyAlignment="1">
      <alignment horizontal="right" vertical="center" wrapText="1" indent="4"/>
    </xf>
    <xf numFmtId="164" fontId="20" fillId="0" borderId="17" xfId="0" applyNumberFormat="1" applyFont="1" applyBorder="1" applyAlignment="1">
      <alignment horizontal="right" vertical="center" wrapText="1" indent="4"/>
    </xf>
    <xf numFmtId="164" fontId="37" fillId="0" borderId="0" xfId="0" applyNumberFormat="1" applyFont="1" applyAlignment="1">
      <alignment vertical="center"/>
    </xf>
    <xf numFmtId="164" fontId="27" fillId="0" borderId="0" xfId="0" applyNumberFormat="1" applyFont="1" applyAlignment="1"/>
    <xf numFmtId="0" fontId="18" fillId="0" borderId="0" xfId="0" applyFont="1" applyFill="1" applyAlignment="1"/>
    <xf numFmtId="4" fontId="27" fillId="3" borderId="0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justify" vertical="center" wrapText="1"/>
    </xf>
    <xf numFmtId="164" fontId="27" fillId="3" borderId="0" xfId="0" applyNumberFormat="1" applyFont="1" applyFill="1" applyBorder="1" applyAlignment="1">
      <alignment vertical="center"/>
    </xf>
    <xf numFmtId="164" fontId="35" fillId="0" borderId="0" xfId="0" applyNumberFormat="1" applyFont="1" applyAlignment="1"/>
    <xf numFmtId="166" fontId="36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 wrapText="1"/>
    </xf>
    <xf numFmtId="0" fontId="37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/>
    </xf>
    <xf numFmtId="10" fontId="27" fillId="0" borderId="0" xfId="1" applyNumberFormat="1" applyFont="1" applyBorder="1" applyAlignment="1">
      <alignment vertical="center"/>
    </xf>
    <xf numFmtId="9" fontId="27" fillId="0" borderId="0" xfId="1" applyNumberFormat="1" applyFont="1" applyBorder="1" applyAlignment="1">
      <alignment vertical="center"/>
    </xf>
    <xf numFmtId="164" fontId="38" fillId="0" borderId="3" xfId="0" applyNumberFormat="1" applyFont="1" applyBorder="1" applyAlignment="1">
      <alignment horizontal="left" vertical="center" indent="1"/>
    </xf>
    <xf numFmtId="164" fontId="38" fillId="0" borderId="10" xfId="0" applyNumberFormat="1" applyFont="1" applyBorder="1" applyAlignment="1">
      <alignment horizontal="right" vertical="center" wrapText="1" indent="3"/>
    </xf>
    <xf numFmtId="164" fontId="38" fillId="0" borderId="17" xfId="0" applyNumberFormat="1" applyFont="1" applyBorder="1" applyAlignment="1">
      <alignment horizontal="right" vertical="center" wrapText="1" indent="3"/>
    </xf>
    <xf numFmtId="166" fontId="38" fillId="0" borderId="4" xfId="0" applyNumberFormat="1" applyFont="1" applyBorder="1" applyAlignment="1">
      <alignment horizontal="right" vertical="center" wrapText="1" indent="3"/>
    </xf>
    <xf numFmtId="164" fontId="38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38" fillId="6" borderId="3" xfId="0" applyNumberFormat="1" applyFont="1" applyFill="1" applyBorder="1" applyAlignment="1">
      <alignment horizontal="left" vertical="center" indent="1"/>
    </xf>
    <xf numFmtId="164" fontId="38" fillId="6" borderId="10" xfId="0" applyNumberFormat="1" applyFont="1" applyFill="1" applyBorder="1" applyAlignment="1">
      <alignment horizontal="right" vertical="center" wrapText="1" indent="3"/>
    </xf>
    <xf numFmtId="164" fontId="38" fillId="6" borderId="0" xfId="0" applyNumberFormat="1" applyFont="1" applyFill="1" applyBorder="1" applyAlignment="1">
      <alignment horizontal="right" vertical="center" wrapText="1" indent="3"/>
    </xf>
    <xf numFmtId="166" fontId="38" fillId="6" borderId="4" xfId="0" applyNumberFormat="1" applyFont="1" applyFill="1" applyBorder="1" applyAlignment="1">
      <alignment horizontal="right" vertical="center" wrapText="1" indent="3"/>
    </xf>
    <xf numFmtId="164" fontId="23" fillId="0" borderId="0" xfId="0" applyNumberFormat="1" applyFont="1" applyBorder="1" applyAlignment="1">
      <alignment horizontal="left" vertical="center" indent="3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 indent="1"/>
    </xf>
    <xf numFmtId="9" fontId="27" fillId="0" borderId="0" xfId="1" applyNumberFormat="1" applyFont="1" applyAlignment="1">
      <alignment vertical="center"/>
    </xf>
    <xf numFmtId="10" fontId="27" fillId="0" borderId="0" xfId="1" applyNumberFormat="1" applyFont="1" applyAlignment="1">
      <alignment vertical="center"/>
    </xf>
    <xf numFmtId="164" fontId="20" fillId="0" borderId="10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horizontal="right" vertical="center" wrapText="1" indent="3"/>
    </xf>
    <xf numFmtId="166" fontId="20" fillId="0" borderId="4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9" fontId="27" fillId="0" borderId="0" xfId="1" applyFont="1" applyBorder="1" applyAlignment="1">
      <alignment vertical="center"/>
    </xf>
    <xf numFmtId="164" fontId="38" fillId="0" borderId="0" xfId="0" applyNumberFormat="1" applyFont="1" applyBorder="1" applyAlignment="1">
      <alignment horizontal="right" vertical="center" wrapText="1" indent="3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 indent="1"/>
    </xf>
    <xf numFmtId="0" fontId="25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/>
    <xf numFmtId="3" fontId="39" fillId="0" borderId="3" xfId="0" applyNumberFormat="1" applyFont="1" applyBorder="1" applyAlignment="1">
      <alignment horizontal="left" vertical="center" wrapText="1" indent="1"/>
    </xf>
    <xf numFmtId="0" fontId="27" fillId="0" borderId="3" xfId="0" applyFont="1" applyBorder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left" vertical="center" wrapText="1" indent="1"/>
    </xf>
    <xf numFmtId="0" fontId="27" fillId="0" borderId="0" xfId="0" applyFont="1" applyBorder="1" applyAlignment="1">
      <alignment vertical="center"/>
    </xf>
    <xf numFmtId="164" fontId="21" fillId="6" borderId="0" xfId="2" applyNumberFormat="1" applyFont="1" applyFill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 wrapText="1"/>
    </xf>
    <xf numFmtId="10" fontId="27" fillId="0" borderId="0" xfId="3" applyNumberFormat="1" applyFont="1" applyAlignment="1">
      <alignment vertical="center"/>
    </xf>
    <xf numFmtId="49" fontId="17" fillId="0" borderId="0" xfId="0" applyNumberFormat="1" applyFont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164" fontId="39" fillId="0" borderId="0" xfId="7" applyNumberFormat="1" applyFont="1" applyAlignment="1">
      <alignment horizontal="left" vertical="center"/>
    </xf>
    <xf numFmtId="164" fontId="39" fillId="0" borderId="0" xfId="7" applyNumberFormat="1" applyFont="1" applyAlignment="1">
      <alignment horizontal="center" vertical="center"/>
    </xf>
    <xf numFmtId="164" fontId="39" fillId="0" borderId="0" xfId="7" applyNumberFormat="1" applyFont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right" vertical="center" wrapText="1" indent="4"/>
    </xf>
    <xf numFmtId="164" fontId="20" fillId="0" borderId="0" xfId="0" applyNumberFormat="1" applyFont="1" applyBorder="1" applyAlignment="1">
      <alignment horizontal="right" vertical="center" wrapText="1" indent="4"/>
    </xf>
    <xf numFmtId="164" fontId="31" fillId="0" borderId="0" xfId="0" applyNumberFormat="1" applyFont="1" applyAlignment="1"/>
    <xf numFmtId="0" fontId="22" fillId="0" borderId="0" xfId="0" applyFont="1"/>
    <xf numFmtId="164" fontId="27" fillId="0" borderId="3" xfId="0" applyNumberFormat="1" applyFont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left" vertical="center" indent="1"/>
    </xf>
    <xf numFmtId="164" fontId="17" fillId="0" borderId="0" xfId="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indent="1"/>
    </xf>
    <xf numFmtId="10" fontId="27" fillId="0" borderId="0" xfId="3" applyNumberFormat="1" applyFont="1" applyBorder="1" applyAlignment="1">
      <alignment vertical="center"/>
    </xf>
    <xf numFmtId="49" fontId="20" fillId="0" borderId="3" xfId="4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3"/>
    </xf>
    <xf numFmtId="49" fontId="20" fillId="6" borderId="3" xfId="4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3"/>
    </xf>
    <xf numFmtId="164" fontId="1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 indent="1"/>
    </xf>
    <xf numFmtId="164" fontId="27" fillId="0" borderId="0" xfId="4" applyFont="1" applyFill="1" applyBorder="1" applyAlignment="1">
      <alignment horizontal="left" vertical="center" indent="1"/>
    </xf>
    <xf numFmtId="9" fontId="27" fillId="0" borderId="0" xfId="3" applyFont="1" applyAlignment="1">
      <alignment vertical="center"/>
    </xf>
    <xf numFmtId="164" fontId="38" fillId="0" borderId="14" xfId="0" applyNumberFormat="1" applyFont="1" applyBorder="1" applyAlignment="1">
      <alignment horizontal="right" vertical="center" wrapText="1" indent="6"/>
    </xf>
    <xf numFmtId="164" fontId="38" fillId="6" borderId="3" xfId="0" applyNumberFormat="1" applyFont="1" applyFill="1" applyBorder="1" applyAlignment="1">
      <alignment horizontal="right" vertical="center" wrapText="1" indent="6"/>
    </xf>
    <xf numFmtId="164" fontId="40" fillId="0" borderId="14" xfId="2" applyNumberFormat="1" applyFont="1" applyFill="1" applyBorder="1" applyAlignment="1">
      <alignment horizontal="right" vertical="center" wrapText="1" indent="2"/>
    </xf>
    <xf numFmtId="164" fontId="40" fillId="6" borderId="3" xfId="2" applyNumberFormat="1" applyFont="1" applyFill="1" applyBorder="1" applyAlignment="1">
      <alignment horizontal="right" vertical="center" wrapText="1" indent="2"/>
    </xf>
    <xf numFmtId="164" fontId="40" fillId="0" borderId="3" xfId="2" applyNumberFormat="1" applyFont="1" applyFill="1" applyBorder="1" applyAlignment="1">
      <alignment horizontal="right" vertical="center" wrapText="1" indent="2"/>
    </xf>
    <xf numFmtId="164" fontId="38" fillId="0" borderId="14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1"/>
    </xf>
    <xf numFmtId="164" fontId="40" fillId="6" borderId="3" xfId="2" applyNumberFormat="1" applyFont="1" applyFill="1" applyBorder="1" applyAlignment="1">
      <alignment horizontal="right" vertical="center" wrapText="1" indent="1"/>
    </xf>
    <xf numFmtId="164" fontId="40" fillId="0" borderId="3" xfId="2" applyNumberFormat="1" applyFont="1" applyFill="1" applyBorder="1" applyAlignment="1">
      <alignment horizontal="right" vertical="center" wrapText="1" indent="1"/>
    </xf>
    <xf numFmtId="164" fontId="38" fillId="0" borderId="3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4"/>
    </xf>
    <xf numFmtId="164" fontId="40" fillId="6" borderId="3" xfId="2" applyNumberFormat="1" applyFont="1" applyFill="1" applyBorder="1" applyAlignment="1">
      <alignment horizontal="right" vertical="center" wrapText="1" indent="4"/>
    </xf>
    <xf numFmtId="164" fontId="40" fillId="0" borderId="3" xfId="2" applyNumberFormat="1" applyFont="1" applyFill="1" applyBorder="1" applyAlignment="1">
      <alignment horizontal="right" vertical="center" wrapText="1" indent="4"/>
    </xf>
    <xf numFmtId="164" fontId="40" fillId="0" borderId="9" xfId="2" applyNumberFormat="1" applyFont="1" applyFill="1" applyBorder="1" applyAlignment="1">
      <alignment horizontal="right" vertical="center" wrapText="1" indent="4"/>
    </xf>
    <xf numFmtId="164" fontId="40" fillId="6" borderId="4" xfId="2" applyNumberFormat="1" applyFont="1" applyFill="1" applyBorder="1" applyAlignment="1">
      <alignment horizontal="right" vertical="center" wrapText="1" indent="4"/>
    </xf>
    <xf numFmtId="164" fontId="40" fillId="0" borderId="4" xfId="2" applyNumberFormat="1" applyFont="1" applyFill="1" applyBorder="1" applyAlignment="1">
      <alignment horizontal="right" vertical="center" wrapText="1" indent="4"/>
    </xf>
    <xf numFmtId="164" fontId="40" fillId="6" borderId="6" xfId="2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right" vertical="center" wrapText="1" indent="3"/>
    </xf>
    <xf numFmtId="164" fontId="20" fillId="6" borderId="0" xfId="0" applyNumberFormat="1" applyFont="1" applyFill="1" applyBorder="1" applyAlignment="1">
      <alignment horizontal="right" vertical="center" wrapText="1" indent="3"/>
    </xf>
    <xf numFmtId="166" fontId="20" fillId="6" borderId="4" xfId="0" applyNumberFormat="1" applyFont="1" applyFill="1" applyBorder="1" applyAlignment="1">
      <alignment horizontal="right" vertical="center" wrapText="1" indent="3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64" fontId="41" fillId="0" borderId="0" xfId="0" applyNumberFormat="1" applyFont="1" applyAlignment="1">
      <alignment horizontal="left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1"/>
    </xf>
    <xf numFmtId="164" fontId="19" fillId="7" borderId="7" xfId="2" applyNumberFormat="1" applyFont="1" applyFill="1" applyBorder="1" applyAlignment="1">
      <alignment horizontal="right" vertical="center" wrapText="1" indent="1"/>
    </xf>
    <xf numFmtId="164" fontId="19" fillId="7" borderId="1" xfId="2" applyNumberFormat="1" applyFont="1" applyFill="1" applyBorder="1" applyAlignment="1">
      <alignment horizontal="right" vertical="center" wrapText="1" indent="2"/>
    </xf>
    <xf numFmtId="0" fontId="19" fillId="7" borderId="1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164" fontId="19" fillId="7" borderId="12" xfId="2" applyNumberFormat="1" applyFont="1" applyFill="1" applyBorder="1" applyAlignment="1">
      <alignment horizontal="right" vertical="center" wrapText="1" indent="4"/>
    </xf>
    <xf numFmtId="164" fontId="19" fillId="7" borderId="5" xfId="2" applyNumberFormat="1" applyFont="1" applyFill="1" applyBorder="1" applyAlignment="1">
      <alignment horizontal="right" vertical="center" wrapText="1" indent="4"/>
    </xf>
    <xf numFmtId="164" fontId="19" fillId="7" borderId="6" xfId="2" applyNumberFormat="1" applyFont="1" applyFill="1" applyBorder="1" applyAlignment="1">
      <alignment horizontal="right" vertical="center" wrapText="1" indent="4"/>
    </xf>
    <xf numFmtId="0" fontId="19" fillId="7" borderId="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4"/>
    </xf>
    <xf numFmtId="164" fontId="19" fillId="7" borderId="13" xfId="2" applyNumberFormat="1" applyFont="1" applyFill="1" applyBorder="1" applyAlignment="1">
      <alignment horizontal="right" vertical="center" wrapText="1" indent="4"/>
    </xf>
    <xf numFmtId="164" fontId="19" fillId="7" borderId="2" xfId="2" applyNumberFormat="1" applyFont="1" applyFill="1" applyBorder="1" applyAlignment="1">
      <alignment horizontal="right" vertical="center" wrapText="1" indent="4"/>
    </xf>
    <xf numFmtId="164" fontId="19" fillId="7" borderId="1" xfId="2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right" vertical="center" wrapText="1" indent="4"/>
    </xf>
    <xf numFmtId="164" fontId="19" fillId="7" borderId="7" xfId="0" applyNumberFormat="1" applyFont="1" applyFill="1" applyBorder="1" applyAlignment="1">
      <alignment horizontal="right" vertical="center" wrapText="1" indent="4"/>
    </xf>
    <xf numFmtId="164" fontId="19" fillId="7" borderId="1" xfId="0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center" vertical="center" wrapText="1"/>
    </xf>
    <xf numFmtId="164" fontId="19" fillId="7" borderId="7" xfId="2" applyNumberFormat="1" applyFont="1" applyFill="1" applyBorder="1" applyAlignment="1">
      <alignment horizontal="center" vertical="center" wrapText="1"/>
    </xf>
    <xf numFmtId="164" fontId="19" fillId="7" borderId="1" xfId="2" applyNumberFormat="1" applyFont="1" applyFill="1" applyBorder="1" applyAlignment="1">
      <alignment horizontal="right" vertical="center" wrapText="1" indent="1"/>
    </xf>
    <xf numFmtId="164" fontId="19" fillId="7" borderId="13" xfId="0" applyNumberFormat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164" fontId="19" fillId="7" borderId="7" xfId="2" applyNumberFormat="1" applyFont="1" applyFill="1" applyBorder="1" applyAlignment="1">
      <alignment horizontal="right" vertical="center" wrapText="1" indent="2"/>
    </xf>
    <xf numFmtId="164" fontId="19" fillId="7" borderId="13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right" vertical="center" wrapText="1" indent="3"/>
    </xf>
    <xf numFmtId="166" fontId="19" fillId="7" borderId="2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right" vertical="center" wrapText="1" indent="12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6"/>
    </xf>
    <xf numFmtId="0" fontId="32" fillId="0" borderId="0" xfId="0" applyFont="1" applyFill="1" applyAlignment="1">
      <alignment vertical="center" wrapText="1"/>
    </xf>
    <xf numFmtId="164" fontId="35" fillId="0" borderId="0" xfId="0" applyNumberFormat="1" applyFont="1" applyAlignment="1">
      <alignment horizontal="left" vertical="center" wrapText="1" indent="4"/>
    </xf>
    <xf numFmtId="49" fontId="17" fillId="0" borderId="0" xfId="0" applyNumberFormat="1" applyFont="1" applyAlignment="1">
      <alignment horizontal="justify" vertical="center" wrapText="1"/>
    </xf>
    <xf numFmtId="0" fontId="32" fillId="0" borderId="0" xfId="0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justify" vertical="center" wrapText="1"/>
    </xf>
    <xf numFmtId="164" fontId="35" fillId="0" borderId="0" xfId="0" applyNumberFormat="1" applyFont="1" applyAlignment="1">
      <alignment horizontal="left" indent="1"/>
    </xf>
    <xf numFmtId="164" fontId="35" fillId="0" borderId="0" xfId="0" applyNumberFormat="1" applyFont="1" applyAlignment="1">
      <alignment horizontal="left" vertical="center" indent="1"/>
    </xf>
    <xf numFmtId="164" fontId="23" fillId="0" borderId="0" xfId="0" applyNumberFormat="1" applyFont="1" applyFill="1" applyAlignment="1">
      <alignment vertical="center"/>
    </xf>
    <xf numFmtId="167" fontId="23" fillId="0" borderId="0" xfId="0" applyNumberFormat="1" applyFont="1" applyFill="1" applyAlignment="1">
      <alignment vertical="center"/>
    </xf>
    <xf numFmtId="10" fontId="23" fillId="0" borderId="0" xfId="1" applyNumberFormat="1" applyFont="1" applyFill="1" applyAlignment="1">
      <alignment vertical="center"/>
    </xf>
    <xf numFmtId="167" fontId="27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0" fontId="22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horizontal="center" vertical="center"/>
    </xf>
    <xf numFmtId="49" fontId="43" fillId="7" borderId="13" xfId="0" applyNumberFormat="1" applyFont="1" applyFill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left" vertical="center" wrapText="1"/>
    </xf>
    <xf numFmtId="164" fontId="40" fillId="0" borderId="14" xfId="5" applyNumberFormat="1" applyFont="1" applyFill="1" applyBorder="1" applyAlignment="1">
      <alignment horizontal="left" vertical="center" wrapText="1"/>
    </xf>
    <xf numFmtId="164" fontId="21" fillId="6" borderId="0" xfId="5" applyNumberFormat="1" applyFont="1" applyFill="1" applyBorder="1" applyAlignment="1">
      <alignment horizontal="left" vertical="center" wrapText="1"/>
    </xf>
    <xf numFmtId="164" fontId="40" fillId="6" borderId="3" xfId="5" applyNumberFormat="1" applyFont="1" applyFill="1" applyBorder="1" applyAlignment="1">
      <alignment horizontal="left" vertical="center" wrapText="1"/>
    </xf>
    <xf numFmtId="164" fontId="19" fillId="7" borderId="7" xfId="5" applyNumberFormat="1" applyFont="1" applyFill="1" applyBorder="1" applyAlignment="1">
      <alignment horizontal="left" vertical="center" wrapText="1"/>
    </xf>
    <xf numFmtId="164" fontId="19" fillId="7" borderId="1" xfId="5" applyNumberFormat="1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center" vertical="center" wrapText="1"/>
    </xf>
    <xf numFmtId="164" fontId="42" fillId="0" borderId="0" xfId="0" applyNumberFormat="1" applyFont="1" applyAlignment="1">
      <alignment horizontal="left" vertical="center" wrapText="1" indent="1"/>
    </xf>
    <xf numFmtId="164" fontId="27" fillId="0" borderId="10" xfId="0" applyNumberFormat="1" applyFont="1" applyBorder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10" xfId="0" applyNumberFormat="1" applyFont="1" applyFill="1" applyBorder="1" applyAlignment="1">
      <alignment horizontal="right" vertical="center" wrapText="1" indent="4"/>
    </xf>
    <xf numFmtId="164" fontId="20" fillId="6" borderId="0" xfId="0" applyNumberFormat="1" applyFont="1" applyFill="1" applyBorder="1" applyAlignment="1">
      <alignment horizontal="right" vertical="center" wrapText="1" indent="4"/>
    </xf>
    <xf numFmtId="164" fontId="38" fillId="6" borderId="3" xfId="0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right" vertical="center" wrapText="1" indent="12"/>
    </xf>
    <xf numFmtId="0" fontId="27" fillId="0" borderId="10" xfId="0" applyFont="1" applyBorder="1" applyAlignment="1">
      <alignment vertical="center"/>
    </xf>
    <xf numFmtId="164" fontId="20" fillId="0" borderId="3" xfId="0" applyNumberFormat="1" applyFont="1" applyFill="1" applyBorder="1" applyAlignment="1">
      <alignment horizontal="left" vertical="center" indent="1"/>
    </xf>
    <xf numFmtId="164" fontId="20" fillId="0" borderId="10" xfId="0" applyNumberFormat="1" applyFont="1" applyFill="1" applyBorder="1" applyAlignment="1">
      <alignment horizontal="right" vertical="center" wrapText="1" indent="4"/>
    </xf>
    <xf numFmtId="164" fontId="20" fillId="0" borderId="0" xfId="0" applyNumberFormat="1" applyFont="1" applyFill="1" applyBorder="1" applyAlignment="1">
      <alignment horizontal="right" vertical="center" wrapText="1" indent="4"/>
    </xf>
    <xf numFmtId="164" fontId="38" fillId="0" borderId="3" xfId="0" applyNumberFormat="1" applyFont="1" applyFill="1" applyBorder="1" applyAlignment="1">
      <alignment horizontal="right" vertical="center" wrapText="1" indent="4"/>
    </xf>
    <xf numFmtId="164" fontId="20" fillId="0" borderId="10" xfId="0" applyNumberFormat="1" applyFont="1" applyFill="1" applyBorder="1" applyAlignment="1">
      <alignment horizontal="left" vertical="center" indent="1"/>
    </xf>
    <xf numFmtId="164" fontId="20" fillId="0" borderId="3" xfId="0" applyNumberFormat="1" applyFont="1" applyFill="1" applyBorder="1" applyAlignment="1">
      <alignment horizontal="right" vertical="center" wrapText="1" indent="12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0" fontId="32" fillId="0" borderId="0" xfId="0" applyFont="1" applyFill="1" applyAlignment="1">
      <alignment horizontal="center" vertical="center" wrapText="1"/>
    </xf>
    <xf numFmtId="0" fontId="27" fillId="0" borderId="0" xfId="8" applyFont="1" applyAlignment="1">
      <alignment vertical="center"/>
    </xf>
    <xf numFmtId="0" fontId="23" fillId="0" borderId="0" xfId="8" applyFont="1" applyAlignment="1">
      <alignment vertical="center"/>
    </xf>
    <xf numFmtId="0" fontId="18" fillId="0" borderId="0" xfId="8" applyFont="1" applyFill="1" applyAlignment="1">
      <alignment vertical="center"/>
    </xf>
    <xf numFmtId="164" fontId="19" fillId="7" borderId="1" xfId="8" applyNumberFormat="1" applyFont="1" applyFill="1" applyBorder="1" applyAlignment="1">
      <alignment horizontal="right" vertical="center" wrapText="1" indent="3"/>
    </xf>
    <xf numFmtId="164" fontId="19" fillId="7" borderId="7" xfId="8" applyNumberFormat="1" applyFont="1" applyFill="1" applyBorder="1" applyAlignment="1">
      <alignment horizontal="right" vertical="center" wrapText="1" indent="4"/>
    </xf>
    <xf numFmtId="164" fontId="19" fillId="7" borderId="13" xfId="8" applyNumberFormat="1" applyFont="1" applyFill="1" applyBorder="1" applyAlignment="1">
      <alignment horizontal="right" vertical="center" wrapText="1" indent="4"/>
    </xf>
    <xf numFmtId="3" fontId="19" fillId="7" borderId="1" xfId="8" applyNumberFormat="1" applyFont="1" applyFill="1" applyBorder="1" applyAlignment="1">
      <alignment horizontal="center" vertical="center"/>
    </xf>
    <xf numFmtId="164" fontId="38" fillId="0" borderId="14" xfId="8" applyNumberFormat="1" applyFont="1" applyFill="1" applyBorder="1" applyAlignment="1">
      <alignment horizontal="right" vertical="center" wrapText="1" indent="3"/>
    </xf>
    <xf numFmtId="164" fontId="20" fillId="0" borderId="9" xfId="8" applyNumberFormat="1" applyFont="1" applyFill="1" applyBorder="1" applyAlignment="1">
      <alignment horizontal="right" vertical="center" wrapText="1" indent="4"/>
    </xf>
    <xf numFmtId="164" fontId="20" fillId="0" borderId="8" xfId="8" applyNumberFormat="1" applyFont="1" applyFill="1" applyBorder="1" applyAlignment="1">
      <alignment horizontal="right" vertical="center" wrapText="1" indent="4"/>
    </xf>
    <xf numFmtId="49" fontId="44" fillId="0" borderId="10" xfId="6" applyNumberFormat="1" applyFont="1" applyFill="1" applyBorder="1" applyAlignment="1">
      <alignment horizontal="left" vertical="center" wrapText="1" indent="1"/>
    </xf>
    <xf numFmtId="0" fontId="24" fillId="0" borderId="0" xfId="8" applyFont="1" applyAlignment="1">
      <alignment vertical="center"/>
    </xf>
    <xf numFmtId="164" fontId="19" fillId="7" borderId="8" xfId="8" applyNumberFormat="1" applyFont="1" applyFill="1" applyBorder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30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29" fillId="0" borderId="0" xfId="8" applyFont="1" applyAlignment="1">
      <alignment vertical="center"/>
    </xf>
    <xf numFmtId="164" fontId="46" fillId="0" borderId="0" xfId="0" applyNumberFormat="1" applyFont="1" applyAlignment="1">
      <alignment horizontal="center" vertical="center"/>
    </xf>
    <xf numFmtId="164" fontId="47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 vertical="center"/>
    </xf>
    <xf numFmtId="164" fontId="45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164" fontId="46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Border="1" applyAlignment="1">
      <alignment horizontal="center" vertical="center" wrapText="1"/>
    </xf>
    <xf numFmtId="164" fontId="50" fillId="0" borderId="14" xfId="0" applyNumberFormat="1" applyFont="1" applyBorder="1" applyAlignment="1">
      <alignment horizontal="left" vertical="center"/>
    </xf>
    <xf numFmtId="164" fontId="49" fillId="7" borderId="1" xfId="0" applyNumberFormat="1" applyFont="1" applyFill="1" applyBorder="1" applyAlignment="1">
      <alignment horizontal="center" vertical="center"/>
    </xf>
    <xf numFmtId="164" fontId="50" fillId="0" borderId="3" xfId="0" applyNumberFormat="1" applyFont="1" applyBorder="1" applyAlignment="1">
      <alignment horizontal="left" vertical="center"/>
    </xf>
    <xf numFmtId="49" fontId="51" fillId="0" borderId="8" xfId="0" applyNumberFormat="1" applyFont="1" applyBorder="1" applyAlignment="1">
      <alignment horizontal="left" vertical="center" wrapText="1" indent="1"/>
    </xf>
    <xf numFmtId="164" fontId="52" fillId="0" borderId="8" xfId="2" applyNumberFormat="1" applyFont="1" applyFill="1" applyBorder="1" applyAlignment="1">
      <alignment horizontal="center" vertical="center" wrapText="1"/>
    </xf>
    <xf numFmtId="164" fontId="52" fillId="0" borderId="17" xfId="2" applyNumberFormat="1" applyFont="1" applyFill="1" applyBorder="1" applyAlignment="1">
      <alignment horizontal="center" vertical="center" wrapText="1"/>
    </xf>
    <xf numFmtId="164" fontId="53" fillId="0" borderId="3" xfId="2" applyNumberFormat="1" applyFont="1" applyFill="1" applyBorder="1" applyAlignment="1">
      <alignment horizontal="right" vertical="center" wrapText="1" indent="1"/>
    </xf>
    <xf numFmtId="49" fontId="51" fillId="6" borderId="10" xfId="0" applyNumberFormat="1" applyFont="1" applyFill="1" applyBorder="1" applyAlignment="1">
      <alignment horizontal="left" vertical="center" wrapText="1" indent="1"/>
    </xf>
    <xf numFmtId="164" fontId="52" fillId="6" borderId="10" xfId="2" applyNumberFormat="1" applyFont="1" applyFill="1" applyBorder="1" applyAlignment="1">
      <alignment horizontal="center" vertical="center" wrapText="1"/>
    </xf>
    <xf numFmtId="164" fontId="52" fillId="6" borderId="0" xfId="2" applyNumberFormat="1" applyFont="1" applyFill="1" applyBorder="1" applyAlignment="1">
      <alignment horizontal="center" vertical="center" wrapText="1"/>
    </xf>
    <xf numFmtId="164" fontId="53" fillId="6" borderId="3" xfId="2" applyNumberFormat="1" applyFont="1" applyFill="1" applyBorder="1" applyAlignment="1">
      <alignment horizontal="right" vertical="center" wrapText="1" indent="1"/>
    </xf>
    <xf numFmtId="49" fontId="51" fillId="0" borderId="10" xfId="0" applyNumberFormat="1" applyFont="1" applyBorder="1" applyAlignment="1">
      <alignment horizontal="left" vertical="center" wrapText="1" indent="1"/>
    </xf>
    <xf numFmtId="164" fontId="52" fillId="0" borderId="10" xfId="2" applyNumberFormat="1" applyFont="1" applyFill="1" applyBorder="1" applyAlignment="1">
      <alignment horizontal="center" vertical="center" wrapText="1"/>
    </xf>
    <xf numFmtId="164" fontId="52" fillId="0" borderId="0" xfId="2" applyNumberFormat="1" applyFont="1" applyFill="1" applyBorder="1" applyAlignment="1">
      <alignment horizontal="center" vertical="center" wrapText="1"/>
    </xf>
    <xf numFmtId="164" fontId="50" fillId="0" borderId="3" xfId="0" applyNumberFormat="1" applyFont="1" applyFill="1" applyBorder="1" applyAlignment="1">
      <alignment horizontal="left" vertical="center"/>
    </xf>
    <xf numFmtId="164" fontId="47" fillId="0" borderId="0" xfId="0" applyNumberFormat="1" applyFont="1" applyBorder="1" applyAlignment="1">
      <alignment vertical="center"/>
    </xf>
    <xf numFmtId="164" fontId="50" fillId="0" borderId="0" xfId="0" applyNumberFormat="1" applyFont="1" applyBorder="1" applyAlignment="1">
      <alignment horizontal="left" vertical="center"/>
    </xf>
    <xf numFmtId="164" fontId="49" fillId="7" borderId="13" xfId="2" applyNumberFormat="1" applyFont="1" applyFill="1" applyBorder="1" applyAlignment="1">
      <alignment horizontal="center" vertical="center" wrapText="1"/>
    </xf>
    <xf numFmtId="164" fontId="49" fillId="7" borderId="7" xfId="2" applyNumberFormat="1" applyFont="1" applyFill="1" applyBorder="1" applyAlignment="1">
      <alignment horizontal="center" vertical="center" wrapText="1"/>
    </xf>
    <xf numFmtId="164" fontId="49" fillId="7" borderId="1" xfId="2" applyNumberFormat="1" applyFont="1" applyFill="1" applyBorder="1" applyAlignment="1">
      <alignment horizontal="right" vertical="center" wrapText="1" indent="1"/>
    </xf>
    <xf numFmtId="49" fontId="54" fillId="0" borderId="0" xfId="0" applyNumberFormat="1" applyFont="1" applyBorder="1" applyAlignment="1">
      <alignment horizontal="left" vertical="center"/>
    </xf>
    <xf numFmtId="49" fontId="54" fillId="0" borderId="0" xfId="0" applyNumberFormat="1" applyFont="1" applyBorder="1" applyAlignment="1">
      <alignment horizontal="justify" vertical="center" wrapText="1"/>
    </xf>
    <xf numFmtId="0" fontId="54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164" fontId="47" fillId="0" borderId="0" xfId="0" applyNumberFormat="1" applyFont="1" applyAlignment="1"/>
    <xf numFmtId="0" fontId="55" fillId="0" borderId="0" xfId="0" applyFont="1" applyFill="1" applyAlignment="1">
      <alignment horizontal="center" vertical="center"/>
    </xf>
    <xf numFmtId="164" fontId="57" fillId="0" borderId="0" xfId="0" applyNumberFormat="1" applyFont="1" applyAlignment="1"/>
    <xf numFmtId="164" fontId="57" fillId="0" borderId="0" xfId="0" applyNumberFormat="1" applyFont="1" applyAlignment="1">
      <alignment vertical="center"/>
    </xf>
    <xf numFmtId="164" fontId="50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7" fillId="0" borderId="0" xfId="0" applyNumberFormat="1" applyFont="1" applyBorder="1" applyAlignment="1">
      <alignment horizontal="left" vertical="center"/>
    </xf>
    <xf numFmtId="164" fontId="58" fillId="2" borderId="0" xfId="0" applyNumberFormat="1" applyFont="1" applyFill="1" applyBorder="1" applyAlignment="1">
      <alignment horizontal="left" vertical="center"/>
    </xf>
    <xf numFmtId="164" fontId="47" fillId="0" borderId="0" xfId="0" applyNumberFormat="1" applyFont="1" applyBorder="1" applyAlignment="1">
      <alignment horizontal="center" vertical="center"/>
    </xf>
    <xf numFmtId="164" fontId="47" fillId="0" borderId="0" xfId="0" applyNumberFormat="1" applyFont="1" applyAlignment="1">
      <alignment horizontal="left" vertical="center"/>
    </xf>
    <xf numFmtId="164" fontId="58" fillId="2" borderId="0" xfId="0" applyNumberFormat="1" applyFont="1" applyFill="1" applyBorder="1" applyAlignment="1">
      <alignment horizontal="center" vertical="center"/>
    </xf>
    <xf numFmtId="164" fontId="38" fillId="0" borderId="3" xfId="0" applyNumberFormat="1" applyFont="1" applyBorder="1" applyAlignment="1">
      <alignment horizontal="right" vertical="center" wrapText="1" indent="6"/>
    </xf>
    <xf numFmtId="0" fontId="60" fillId="0" borderId="0" xfId="0" applyFont="1" applyAlignment="1">
      <alignment vertical="center"/>
    </xf>
    <xf numFmtId="0" fontId="60" fillId="0" borderId="0" xfId="0" applyFont="1" applyAlignment="1">
      <alignment vertical="top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65" fillId="7" borderId="12" xfId="0" applyFont="1" applyFill="1" applyBorder="1" applyAlignment="1">
      <alignment horizontal="center" vertical="center" wrapText="1"/>
    </xf>
    <xf numFmtId="49" fontId="66" fillId="0" borderId="8" xfId="0" applyNumberFormat="1" applyFont="1" applyBorder="1" applyAlignment="1">
      <alignment horizontal="left" vertical="center" wrapText="1" indent="1"/>
    </xf>
    <xf numFmtId="164" fontId="67" fillId="0" borderId="8" xfId="2" applyNumberFormat="1" applyFont="1" applyFill="1" applyBorder="1" applyAlignment="1">
      <alignment horizontal="right" vertical="center" wrapText="1" indent="2"/>
    </xf>
    <xf numFmtId="164" fontId="67" fillId="0" borderId="17" xfId="2" applyNumberFormat="1" applyFont="1" applyFill="1" applyBorder="1" applyAlignment="1">
      <alignment horizontal="right" vertical="center" wrapText="1" indent="2"/>
    </xf>
    <xf numFmtId="164" fontId="68" fillId="0" borderId="14" xfId="2" applyNumberFormat="1" applyFont="1" applyFill="1" applyBorder="1" applyAlignment="1">
      <alignment horizontal="right" vertical="center" wrapText="1" indent="1"/>
    </xf>
    <xf numFmtId="0" fontId="60" fillId="0" borderId="0" xfId="0" applyFont="1" applyFill="1" applyAlignment="1">
      <alignment vertical="center"/>
    </xf>
    <xf numFmtId="49" fontId="66" fillId="6" borderId="10" xfId="0" applyNumberFormat="1" applyFont="1" applyFill="1" applyBorder="1" applyAlignment="1">
      <alignment horizontal="left" vertical="center" wrapText="1" indent="1"/>
    </xf>
    <xf numFmtId="164" fontId="67" fillId="6" borderId="10" xfId="2" applyNumberFormat="1" applyFont="1" applyFill="1" applyBorder="1" applyAlignment="1">
      <alignment horizontal="right" vertical="center" wrapText="1" indent="2"/>
    </xf>
    <xf numFmtId="164" fontId="67" fillId="6" borderId="0" xfId="2" applyNumberFormat="1" applyFont="1" applyFill="1" applyBorder="1" applyAlignment="1">
      <alignment horizontal="right" vertical="center" wrapText="1" indent="2"/>
    </xf>
    <xf numFmtId="164" fontId="68" fillId="6" borderId="3" xfId="2" applyNumberFormat="1" applyFont="1" applyFill="1" applyBorder="1" applyAlignment="1">
      <alignment horizontal="right" vertical="center" wrapText="1" indent="1"/>
    </xf>
    <xf numFmtId="49" fontId="66" fillId="0" borderId="10" xfId="0" applyNumberFormat="1" applyFont="1" applyBorder="1" applyAlignment="1">
      <alignment horizontal="left" vertical="center" wrapText="1" indent="1"/>
    </xf>
    <xf numFmtId="164" fontId="67" fillId="0" borderId="10" xfId="2" applyNumberFormat="1" applyFont="1" applyFill="1" applyBorder="1" applyAlignment="1">
      <alignment horizontal="right" vertical="center" wrapText="1" indent="2"/>
    </xf>
    <xf numFmtId="164" fontId="67" fillId="0" borderId="0" xfId="2" applyNumberFormat="1" applyFont="1" applyFill="1" applyBorder="1" applyAlignment="1">
      <alignment horizontal="right" vertical="center" wrapText="1" indent="2"/>
    </xf>
    <xf numFmtId="164" fontId="68" fillId="0" borderId="3" xfId="2" applyNumberFormat="1" applyFont="1" applyFill="1" applyBorder="1" applyAlignment="1">
      <alignment horizontal="right" vertical="center" wrapText="1" indent="1"/>
    </xf>
    <xf numFmtId="0" fontId="62" fillId="0" borderId="0" xfId="0" applyFont="1" applyAlignment="1">
      <alignment vertical="center"/>
    </xf>
    <xf numFmtId="0" fontId="62" fillId="0" borderId="0" xfId="0" applyFont="1" applyAlignment="1">
      <alignment vertical="top"/>
    </xf>
    <xf numFmtId="0" fontId="65" fillId="7" borderId="1" xfId="0" applyFont="1" applyFill="1" applyBorder="1" applyAlignment="1">
      <alignment horizontal="center" vertical="center"/>
    </xf>
    <xf numFmtId="164" fontId="65" fillId="7" borderId="13" xfId="2" applyNumberFormat="1" applyFont="1" applyFill="1" applyBorder="1" applyAlignment="1">
      <alignment horizontal="right" vertical="center" wrapText="1" indent="2"/>
    </xf>
    <xf numFmtId="164" fontId="65" fillId="7" borderId="7" xfId="2" applyNumberFormat="1" applyFont="1" applyFill="1" applyBorder="1" applyAlignment="1">
      <alignment horizontal="right" vertical="center" wrapText="1" indent="2"/>
    </xf>
    <xf numFmtId="164" fontId="65" fillId="7" borderId="1" xfId="2" applyNumberFormat="1" applyFont="1" applyFill="1" applyBorder="1" applyAlignment="1">
      <alignment horizontal="right" vertical="center" wrapText="1" indent="1"/>
    </xf>
    <xf numFmtId="49" fontId="69" fillId="0" borderId="0" xfId="0" applyNumberFormat="1" applyFont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3" fontId="62" fillId="0" borderId="14" xfId="0" applyNumberFormat="1" applyFont="1" applyFill="1" applyBorder="1" applyAlignment="1">
      <alignment horizontal="left" vertical="top"/>
    </xf>
    <xf numFmtId="164" fontId="62" fillId="0" borderId="8" xfId="0" applyNumberFormat="1" applyFont="1" applyFill="1" applyBorder="1" applyAlignment="1">
      <alignment horizontal="center" vertical="center"/>
    </xf>
    <xf numFmtId="3" fontId="62" fillId="0" borderId="3" xfId="0" applyNumberFormat="1" applyFont="1" applyFill="1" applyBorder="1" applyAlignment="1">
      <alignment horizontal="left" vertical="top"/>
    </xf>
    <xf numFmtId="164" fontId="62" fillId="0" borderId="10" xfId="0" applyNumberFormat="1" applyFont="1" applyFill="1" applyBorder="1" applyAlignment="1">
      <alignment horizontal="center" vertical="center"/>
    </xf>
    <xf numFmtId="10" fontId="62" fillId="0" borderId="0" xfId="3" applyNumberFormat="1" applyFont="1" applyFill="1" applyAlignment="1">
      <alignment vertical="center"/>
    </xf>
    <xf numFmtId="0" fontId="69" fillId="0" borderId="0" xfId="0" applyFont="1" applyFill="1" applyAlignment="1">
      <alignment vertical="center"/>
    </xf>
    <xf numFmtId="0" fontId="62" fillId="0" borderId="0" xfId="0" applyFont="1" applyFill="1" applyAlignment="1">
      <alignment vertical="top"/>
    </xf>
    <xf numFmtId="164" fontId="62" fillId="0" borderId="0" xfId="0" applyNumberFormat="1" applyFont="1" applyFill="1" applyAlignment="1">
      <alignment vertical="center"/>
    </xf>
    <xf numFmtId="3" fontId="62" fillId="0" borderId="0" xfId="0" applyNumberFormat="1" applyFont="1" applyFill="1" applyBorder="1" applyAlignment="1">
      <alignment horizontal="left" vertical="top"/>
    </xf>
    <xf numFmtId="164" fontId="62" fillId="0" borderId="0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164" fontId="6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60" fillId="0" borderId="0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49" fontId="25" fillId="0" borderId="0" xfId="0" quotePrefix="1" applyNumberFormat="1" applyFont="1" applyFill="1" applyBorder="1" applyAlignment="1">
      <alignment horizontal="center" vertical="center" wrapText="1"/>
    </xf>
    <xf numFmtId="164" fontId="71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49" fontId="18" fillId="0" borderId="0" xfId="7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 wrapText="1"/>
    </xf>
    <xf numFmtId="49" fontId="25" fillId="0" borderId="0" xfId="0" quotePrefix="1" applyNumberFormat="1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/>
    </xf>
    <xf numFmtId="164" fontId="19" fillId="7" borderId="14" xfId="0" applyNumberFormat="1" applyFont="1" applyFill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7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64" fontId="35" fillId="0" borderId="0" xfId="0" applyNumberFormat="1" applyFont="1" applyAlignment="1">
      <alignment horizontal="left" vertical="center" wrapText="1" indent="1"/>
    </xf>
    <xf numFmtId="164" fontId="19" fillId="7" borderId="22" xfId="0" applyNumberFormat="1" applyFont="1" applyFill="1" applyBorder="1" applyAlignment="1">
      <alignment horizontal="center" vertical="center"/>
    </xf>
    <xf numFmtId="164" fontId="19" fillId="7" borderId="18" xfId="0" applyNumberFormat="1" applyFont="1" applyFill="1" applyBorder="1" applyAlignment="1">
      <alignment horizontal="center" vertical="center"/>
    </xf>
    <xf numFmtId="164" fontId="19" fillId="7" borderId="21" xfId="0" applyNumberFormat="1" applyFont="1" applyFill="1" applyBorder="1" applyAlignment="1">
      <alignment horizontal="center" vertical="center"/>
    </xf>
    <xf numFmtId="164" fontId="19" fillId="7" borderId="20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0" fontId="32" fillId="0" borderId="0" xfId="0" applyFont="1" applyFill="1" applyAlignment="1">
      <alignment horizontal="center" vertical="center" wrapText="1"/>
    </xf>
    <xf numFmtId="164" fontId="54" fillId="0" borderId="0" xfId="0" applyNumberFormat="1" applyFont="1" applyAlignment="1">
      <alignment horizontal="left" vertical="center" wrapText="1"/>
    </xf>
    <xf numFmtId="164" fontId="45" fillId="0" borderId="0" xfId="0" applyNumberFormat="1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 wrapText="1"/>
    </xf>
    <xf numFmtId="49" fontId="45" fillId="0" borderId="0" xfId="0" quotePrefix="1" applyNumberFormat="1" applyFont="1" applyBorder="1" applyAlignment="1">
      <alignment horizontal="center" vertical="center" wrapText="1"/>
    </xf>
    <xf numFmtId="164" fontId="49" fillId="7" borderId="22" xfId="0" applyNumberFormat="1" applyFont="1" applyFill="1" applyBorder="1" applyAlignment="1">
      <alignment horizontal="center" vertical="center"/>
    </xf>
    <xf numFmtId="164" fontId="49" fillId="7" borderId="18" xfId="0" applyNumberFormat="1" applyFont="1" applyFill="1" applyBorder="1" applyAlignment="1">
      <alignment horizontal="center" vertical="center"/>
    </xf>
    <xf numFmtId="164" fontId="49" fillId="7" borderId="13" xfId="0" applyNumberFormat="1" applyFont="1" applyFill="1" applyBorder="1" applyAlignment="1">
      <alignment horizontal="center" vertical="center"/>
    </xf>
    <xf numFmtId="164" fontId="49" fillId="7" borderId="7" xfId="0" applyNumberFormat="1" applyFont="1" applyFill="1" applyBorder="1" applyAlignment="1">
      <alignment horizontal="center" vertical="center"/>
    </xf>
    <xf numFmtId="164" fontId="45" fillId="0" borderId="0" xfId="0" quotePrefix="1" applyNumberFormat="1" applyFont="1" applyAlignment="1">
      <alignment horizontal="center" vertical="center" wrapText="1"/>
    </xf>
    <xf numFmtId="0" fontId="56" fillId="0" borderId="0" xfId="0" applyFont="1" applyFill="1" applyAlignment="1">
      <alignment horizontal="center" vertical="center" wrapText="1"/>
    </xf>
    <xf numFmtId="49" fontId="57" fillId="0" borderId="0" xfId="0" applyNumberFormat="1" applyFont="1" applyAlignment="1">
      <alignment horizontal="left" wrapText="1" indent="9"/>
    </xf>
    <xf numFmtId="164" fontId="57" fillId="0" borderId="0" xfId="0" applyNumberFormat="1" applyFont="1" applyAlignment="1">
      <alignment horizontal="left" vertical="center" wrapText="1" indent="1"/>
    </xf>
    <xf numFmtId="49" fontId="57" fillId="0" borderId="0" xfId="0" applyNumberFormat="1" applyFont="1" applyAlignment="1">
      <alignment horizontal="left" vertical="center" wrapText="1" indent="9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0" borderId="0" xfId="0" quotePrefix="1" applyFont="1" applyAlignment="1">
      <alignment horizontal="center" vertical="center" wrapText="1"/>
    </xf>
    <xf numFmtId="49" fontId="64" fillId="0" borderId="5" xfId="0" quotePrefix="1" applyNumberFormat="1" applyFont="1" applyBorder="1" applyAlignment="1">
      <alignment horizontal="center" vertical="top" wrapText="1"/>
    </xf>
    <xf numFmtId="0" fontId="65" fillId="7" borderId="14" xfId="0" applyFont="1" applyFill="1" applyBorder="1" applyAlignment="1">
      <alignment horizontal="center" vertical="center" wrapText="1"/>
    </xf>
    <xf numFmtId="0" fontId="65" fillId="7" borderId="3" xfId="0" applyFont="1" applyFill="1" applyBorder="1" applyAlignment="1">
      <alignment horizontal="center" vertical="center" wrapText="1"/>
    </xf>
    <xf numFmtId="0" fontId="65" fillId="7" borderId="13" xfId="0" applyFont="1" applyFill="1" applyBorder="1" applyAlignment="1">
      <alignment horizontal="center" vertical="center" wrapText="1"/>
    </xf>
    <xf numFmtId="0" fontId="65" fillId="7" borderId="7" xfId="0" applyFont="1" applyFill="1" applyBorder="1" applyAlignment="1">
      <alignment horizontal="center" vertical="center" wrapText="1"/>
    </xf>
    <xf numFmtId="0" fontId="65" fillId="7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5" xfId="0" quotePrefix="1" applyNumberFormat="1" applyFont="1" applyBorder="1" applyAlignment="1">
      <alignment horizontal="center" vertical="top" wrapText="1"/>
    </xf>
    <xf numFmtId="49" fontId="22" fillId="0" borderId="5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center" vertical="center" wrapText="1"/>
    </xf>
    <xf numFmtId="49" fontId="25" fillId="0" borderId="5" xfId="0" quotePrefix="1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top" wrapText="1"/>
    </xf>
    <xf numFmtId="164" fontId="19" fillId="7" borderId="13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top"/>
    </xf>
    <xf numFmtId="49" fontId="25" fillId="0" borderId="0" xfId="0" quotePrefix="1" applyNumberFormat="1" applyFont="1" applyBorder="1" applyAlignment="1">
      <alignment horizontal="center" vertical="center" wrapText="1"/>
    </xf>
    <xf numFmtId="164" fontId="42" fillId="0" borderId="0" xfId="0" applyNumberFormat="1" applyFont="1" applyAlignment="1">
      <alignment horizontal="left" vertical="center" wrapText="1"/>
    </xf>
    <xf numFmtId="49" fontId="22" fillId="0" borderId="0" xfId="0" quotePrefix="1" applyNumberFormat="1" applyFont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164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164" fontId="19" fillId="7" borderId="2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19" fillId="7" borderId="14" xfId="8" applyFont="1" applyFill="1" applyBorder="1" applyAlignment="1">
      <alignment horizontal="center" vertical="center" wrapText="1"/>
    </xf>
    <xf numFmtId="0" fontId="19" fillId="7" borderId="11" xfId="8" applyFont="1" applyFill="1" applyBorder="1" applyAlignment="1">
      <alignment horizontal="center" vertical="center" wrapText="1"/>
    </xf>
    <xf numFmtId="164" fontId="19" fillId="7" borderId="13" xfId="8" applyNumberFormat="1" applyFont="1" applyFill="1" applyBorder="1" applyAlignment="1">
      <alignment horizontal="center" vertical="center" wrapText="1"/>
    </xf>
    <xf numFmtId="164" fontId="19" fillId="7" borderId="7" xfId="8" applyNumberFormat="1" applyFont="1" applyFill="1" applyBorder="1" applyAlignment="1">
      <alignment horizontal="center" vertical="center" wrapText="1"/>
    </xf>
    <xf numFmtId="164" fontId="19" fillId="7" borderId="14" xfId="8" applyNumberFormat="1" applyFont="1" applyFill="1" applyBorder="1" applyAlignment="1">
      <alignment horizontal="center" vertical="center" wrapText="1"/>
    </xf>
    <xf numFmtId="164" fontId="19" fillId="7" borderId="3" xfId="8" applyNumberFormat="1" applyFont="1" applyFill="1" applyBorder="1" applyAlignment="1">
      <alignment horizontal="center" vertical="center" wrapText="1"/>
    </xf>
  </cellXfs>
  <cellStyles count="9"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FF3B3B"/>
      <color rgb="FFF6383D"/>
      <color rgb="FFDA251D"/>
      <color rgb="FFF74F53"/>
      <color rgb="FFF97B7E"/>
      <color rgb="FFFF6D6D"/>
      <color rgb="FFC7090E"/>
      <color rgb="FFFCB6BB"/>
      <color rgb="FFFED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>
                <a:latin typeface="Helvetica Condensed" panose="020B0606020202030204" pitchFamily="34" charset="0"/>
              </a:rPr>
              <a:t>Perú: Tipo de notificaciones,</a:t>
            </a:r>
            <a:r>
              <a:rPr lang="es-PE" sz="800" baseline="0">
                <a:latin typeface="Helvetica Condensed" panose="020B0606020202030204" pitchFamily="34" charset="0"/>
              </a:rPr>
              <a:t> enero 2022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4115137980662018"/>
          <c:y val="5.6911806385383241E-2"/>
        </c:manualLayout>
      </c:layout>
      <c:overlay val="0"/>
    </c:title>
    <c:autoTitleDeleted val="0"/>
    <c:view3D>
      <c:rotX val="20"/>
      <c:rotY val="18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8912244600029898"/>
                  <c:y val="6.222269537620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-4.446087398302867E-2"/>
                  <c:y val="-7.64566200027746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1453086364863242"/>
                  <c:y val="3.9010454939483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22052820090385"/>
                  <c:y val="0.13858358476865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0200279833077"/>
                      <c:h val="0.17146247069581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3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#,##0_);_(* \(#,##0\);_(* "-"_);_(@_)</c:formatCode>
                <c:ptCount val="4"/>
                <c:pt idx="0">
                  <c:v>7</c:v>
                </c:pt>
                <c:pt idx="1">
                  <c:v>1103</c:v>
                </c:pt>
                <c:pt idx="2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cs typeface="Calibri"/>
              </a:rPr>
              <a:t>Perú: Notificaciones de accidentes de trabajo por actividad económica, enero 2021</a:t>
            </a:r>
          </a:p>
        </c:rich>
      </c:tx>
      <c:layout>
        <c:manualLayout>
          <c:xMode val="edge"/>
          <c:yMode val="edge"/>
          <c:x val="0.13150483379910743"/>
          <c:y val="3.3005726501596895E-2"/>
        </c:manualLayout>
      </c:layout>
      <c:overlay val="0"/>
      <c:spPr>
        <a:noFill/>
        <a:ln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864181998048"/>
          <c:y val="0.3498554312002562"/>
          <c:w val="0.55605469732803314"/>
          <c:h val="0.43128454692891965"/>
        </c:manualLayout>
      </c:layout>
      <c:pie3DChart>
        <c:varyColors val="1"/>
        <c:ser>
          <c:idx val="1"/>
          <c:order val="1"/>
          <c:explosion val="5"/>
          <c:dLbls>
            <c:dLbl>
              <c:idx val="0"/>
              <c:layout>
                <c:manualLayout>
                  <c:x val="1.4795765803480737E-2"/>
                  <c:y val="-6.766088318922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5-4867-A67F-3AA4E24A959E}"/>
                </c:ext>
              </c:extLst>
            </c:dLbl>
            <c:dLbl>
              <c:idx val="1"/>
              <c:layout>
                <c:manualLayout>
                  <c:x val="3.6085284409072736E-2"/>
                  <c:y val="1.34354042913239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5-4867-A67F-3AA4E24A959E}"/>
                </c:ext>
              </c:extLst>
            </c:dLbl>
            <c:dLbl>
              <c:idx val="2"/>
              <c:layout>
                <c:manualLayout>
                  <c:x val="4.9906488713405174E-2"/>
                  <c:y val="7.4991843813317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5-4867-A67F-3AA4E24A959E}"/>
                </c:ext>
              </c:extLst>
            </c:dLbl>
            <c:dLbl>
              <c:idx val="3"/>
              <c:layout>
                <c:manualLayout>
                  <c:x val="-4.0955749123031612E-2"/>
                  <c:y val="2.8037116019003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5-4867-A67F-3AA4E24A959E}"/>
                </c:ext>
              </c:extLst>
            </c:dLbl>
            <c:dLbl>
              <c:idx val="4"/>
              <c:layout>
                <c:manualLayout>
                  <c:x val="-5.3518395096338621E-2"/>
                  <c:y val="5.5918152660495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5-4867-A67F-3AA4E24A959E}"/>
                </c:ext>
              </c:extLst>
            </c:dLbl>
            <c:dLbl>
              <c:idx val="5"/>
              <c:layout>
                <c:manualLayout>
                  <c:x val="-6.1458348112248921E-2"/>
                  <c:y val="1.8039123939695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5-4867-A67F-3AA4E24A959E}"/>
                </c:ext>
              </c:extLst>
            </c:dLbl>
            <c:dLbl>
              <c:idx val="6"/>
              <c:layout>
                <c:manualLayout>
                  <c:x val="-5.9185672374841743E-2"/>
                  <c:y val="-3.4456380673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5-4867-A67F-3AA4E24A959E}"/>
                </c:ext>
              </c:extLst>
            </c:dLbl>
            <c:dLbl>
              <c:idx val="7"/>
              <c:layout>
                <c:manualLayout>
                  <c:x val="-3.221835905226067E-2"/>
                  <c:y val="-0.1380847296692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5-4867-A67F-3AA4E24A959E}"/>
                </c:ext>
              </c:extLst>
            </c:dLbl>
            <c:dLbl>
              <c:idx val="8"/>
              <c:layout>
                <c:manualLayout>
                  <c:x val="-1.0138652144240371E-2"/>
                  <c:y val="-0.14788537747127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5-4867-A67F-3AA4E24A959E}"/>
                </c:ext>
              </c:extLst>
            </c:dLbl>
            <c:dLbl>
              <c:idx val="9"/>
              <c:layout>
                <c:manualLayout>
                  <c:x val="3.0313891374330996E-2"/>
                  <c:y val="-0.14452333527937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1-43A0-A217-92072D4EF41E}"/>
                </c:ext>
              </c:extLst>
            </c:dLbl>
            <c:dLbl>
              <c:idx val="10"/>
              <c:layout>
                <c:manualLayout>
                  <c:x val="8.4312951756151139E-2"/>
                  <c:y val="-0.10221791891276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3A0-A217-92072D4EF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70" b="1">
                    <a:latin typeface="Helvetica Condensed" panose="020B060602020203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'C-10'!$T$4:$T$14</c:f>
              <c:strCache>
                <c:ptCount val="11"/>
                <c:pt idx="0">
                  <c:v> D </c:v>
                </c:pt>
                <c:pt idx="1">
                  <c:v> K </c:v>
                </c:pt>
                <c:pt idx="2">
                  <c:v> I </c:v>
                </c:pt>
                <c:pt idx="3">
                  <c:v> G </c:v>
                </c:pt>
                <c:pt idx="4">
                  <c:v> F </c:v>
                </c:pt>
                <c:pt idx="5">
                  <c:v> N </c:v>
                </c:pt>
                <c:pt idx="6">
                  <c:v> C </c:v>
                </c:pt>
                <c:pt idx="7">
                  <c:v> O </c:v>
                </c:pt>
                <c:pt idx="8">
                  <c:v> L </c:v>
                </c:pt>
                <c:pt idx="9">
                  <c:v> H </c:v>
                </c:pt>
                <c:pt idx="10">
                  <c:v> OTRAS </c:v>
                </c:pt>
              </c:strCache>
            </c:strRef>
          </c:cat>
          <c:val>
            <c:numRef>
              <c:f>'C-10'!$U$4:$U$14</c:f>
              <c:numCache>
                <c:formatCode>_(* #,##0_);_(* \(#,##0\);_(* "-"_);_(@_)</c:formatCode>
                <c:ptCount val="11"/>
                <c:pt idx="0">
                  <c:v>286</c:v>
                </c:pt>
                <c:pt idx="1">
                  <c:v>168</c:v>
                </c:pt>
                <c:pt idx="2">
                  <c:v>127</c:v>
                </c:pt>
                <c:pt idx="3">
                  <c:v>123</c:v>
                </c:pt>
                <c:pt idx="4">
                  <c:v>113</c:v>
                </c:pt>
                <c:pt idx="5">
                  <c:v>77</c:v>
                </c:pt>
                <c:pt idx="6">
                  <c:v>75</c:v>
                </c:pt>
                <c:pt idx="7">
                  <c:v>58</c:v>
                </c:pt>
                <c:pt idx="8">
                  <c:v>34</c:v>
                </c:pt>
                <c:pt idx="9">
                  <c:v>15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55-4867-A67F-3AA4E24A959E}"/>
            </c:ext>
          </c:extLst>
        </c:ser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C855-4867-A67F-3AA4E24A9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C855-4867-A67F-3AA4E24A9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C855-4867-A67F-3AA4E24A9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C855-4867-A67F-3AA4E24A9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C855-4867-A67F-3AA4E24A9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C855-4867-A67F-3AA4E24A959E}"/>
              </c:ext>
            </c:extLst>
          </c:dPt>
          <c:dLbls>
            <c:dLbl>
              <c:idx val="0"/>
              <c:layout>
                <c:manualLayout>
                  <c:x val="-1.5503103911571382E-2"/>
                  <c:y val="-9.6727306350133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5-4867-A67F-3AA4E24A959E}"/>
                </c:ext>
              </c:extLst>
            </c:dLbl>
            <c:dLbl>
              <c:idx val="1"/>
              <c:layout>
                <c:manualLayout>
                  <c:x val="8.5623501029188864E-2"/>
                  <c:y val="4.1641078169484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867-A67F-3AA4E24A959E}"/>
                </c:ext>
              </c:extLst>
            </c:dLbl>
            <c:dLbl>
              <c:idx val="2"/>
              <c:layout>
                <c:manualLayout>
                  <c:x val="-1.6354786300292138E-2"/>
                  <c:y val="1.70741535795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5-4867-A67F-3AA4E24A959E}"/>
                </c:ext>
              </c:extLst>
            </c:dLbl>
            <c:dLbl>
              <c:idx val="3"/>
              <c:layout>
                <c:manualLayout>
                  <c:x val="-2.2760274726412288E-2"/>
                  <c:y val="-7.7003534245524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867-A67F-3AA4E24A959E}"/>
                </c:ext>
              </c:extLst>
            </c:dLbl>
            <c:dLbl>
              <c:idx val="4"/>
              <c:layout>
                <c:manualLayout>
                  <c:x val="-1.1339492847981886E-2"/>
                  <c:y val="-7.802160942439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5-4867-A67F-3AA4E24A959E}"/>
                </c:ext>
              </c:extLst>
            </c:dLbl>
            <c:dLbl>
              <c:idx val="5"/>
              <c:layout>
                <c:manualLayout>
                  <c:x val="2.5813080995910485E-2"/>
                  <c:y val="-8.7741030528156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5-4867-A67F-3AA4E24A959E}"/>
                </c:ext>
              </c:extLst>
            </c:dLbl>
            <c:dLbl>
              <c:idx val="6"/>
              <c:layout>
                <c:manualLayout>
                  <c:x val="5.1538988768819884E-2"/>
                  <c:y val="-2.818609168316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55-4867-A67F-3AA4E24A95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'C-10'!$T$4:$T$14</c:f>
              <c:strCache>
                <c:ptCount val="11"/>
                <c:pt idx="0">
                  <c:v> D </c:v>
                </c:pt>
                <c:pt idx="1">
                  <c:v> K </c:v>
                </c:pt>
                <c:pt idx="2">
                  <c:v> I </c:v>
                </c:pt>
                <c:pt idx="3">
                  <c:v> G </c:v>
                </c:pt>
                <c:pt idx="4">
                  <c:v> F </c:v>
                </c:pt>
                <c:pt idx="5">
                  <c:v> N </c:v>
                </c:pt>
                <c:pt idx="6">
                  <c:v> C </c:v>
                </c:pt>
                <c:pt idx="7">
                  <c:v> O </c:v>
                </c:pt>
                <c:pt idx="8">
                  <c:v> L </c:v>
                </c:pt>
                <c:pt idx="9">
                  <c:v> H </c:v>
                </c:pt>
                <c:pt idx="10">
                  <c:v> OTRAS </c:v>
                </c:pt>
              </c:strCache>
            </c:strRef>
          </c:cat>
          <c:val>
            <c:numRef>
              <c:f>'C-5'!#REF!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55-4867-A67F-3AA4E24A95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19050">
      <a:solidFill>
        <a:schemeClr val="accent1">
          <a:lumMod val="75000"/>
        </a:schemeClr>
      </a:solidFill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mortales según  forma del accidente, enero 2022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533535951376726"/>
          <c:y val="7.7244538059855289E-2"/>
        </c:manualLayout>
      </c:layout>
      <c:overlay val="1"/>
    </c:title>
    <c:autoTitleDeleted val="0"/>
    <c:view3D>
      <c:rotX val="30"/>
      <c:rotY val="30"/>
      <c:depthPercent val="100"/>
      <c:rAngAx val="1"/>
    </c:view3D>
    <c:floor>
      <c:thickness val="0"/>
    </c:floor>
    <c:sideWall>
      <c:thickness val="0"/>
      <c:spPr>
        <a:noFill/>
        <a:ln w="0">
          <a:noFill/>
        </a:ln>
      </c:spPr>
    </c:sideWall>
    <c:backWall>
      <c:thickness val="0"/>
      <c:spPr>
        <a:noFill/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25900709705067143"/>
          <c:y val="0.19228980606924412"/>
          <c:w val="0.66482517728373669"/>
          <c:h val="0.630002351815243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383D"/>
              </a:solidFill>
            </c:spPr>
            <c:extLst>
              <c:ext xmlns:c16="http://schemas.microsoft.com/office/drawing/2014/chart" uri="{C3380CC4-5D6E-409C-BE32-E72D297353CC}">
                <c16:uniqueId val="{00000002-7934-48D9-9195-B9A4818620B5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7934-48D9-9195-B9A4818620B5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7934-48D9-9195-B9A4818620B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934-48D9-9195-B9A4818620B5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934-48D9-9195-B9A4818620B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934-48D9-9195-B9A4818620B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7934-48D9-9195-B9A4818620B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7934-48D9-9195-B9A4818620B5}"/>
              </c:ext>
            </c:extLst>
          </c:dPt>
          <c:dLbls>
            <c:dLbl>
              <c:idx val="0"/>
              <c:layout>
                <c:manualLayout>
                  <c:x val="0.16138776513572795"/>
                  <c:y val="-7.3978701207057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4-48D9-9195-B9A4818620B5}"/>
                </c:ext>
              </c:extLst>
            </c:dLbl>
            <c:dLbl>
              <c:idx val="1"/>
              <c:layout>
                <c:manualLayout>
                  <c:x val="0.16364310490145229"/>
                  <c:y val="-4.9780509115460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4-48D9-9195-B9A4818620B5}"/>
                </c:ext>
              </c:extLst>
            </c:dLbl>
            <c:dLbl>
              <c:idx val="2"/>
              <c:layout>
                <c:manualLayout>
                  <c:x val="0.30794983025273481"/>
                  <c:y val="-9.8170720006078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4-48D9-9195-B9A4818620B5}"/>
                </c:ext>
              </c:extLst>
            </c:dLbl>
            <c:dLbl>
              <c:idx val="3"/>
              <c:layout>
                <c:manualLayout>
                  <c:x val="0.17020570804649188"/>
                  <c:y val="-1.578869660128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4-48D9-9195-B9A4818620B5}"/>
                </c:ext>
              </c:extLst>
            </c:dLbl>
            <c:dLbl>
              <c:idx val="4"/>
              <c:layout>
                <c:manualLayout>
                  <c:x val="0.30816975021218407"/>
                  <c:y val="-1.3089168245275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4-48D9-9195-B9A4818620B5}"/>
                </c:ext>
              </c:extLst>
            </c:dLbl>
            <c:dLbl>
              <c:idx val="5"/>
              <c:layout>
                <c:manualLayout>
                  <c:x val="0.30388862614832879"/>
                  <c:y val="-1.2620379877957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4-48D9-9195-B9A4818620B5}"/>
                </c:ext>
              </c:extLst>
            </c:dLbl>
            <c:dLbl>
              <c:idx val="6"/>
              <c:layout>
                <c:manualLayout>
                  <c:x val="0.31212186048532198"/>
                  <c:y val="-1.098042956993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4-48D9-9195-B9A4818620B5}"/>
                </c:ext>
              </c:extLst>
            </c:dLbl>
            <c:dLbl>
              <c:idx val="7"/>
              <c:layout>
                <c:manualLayout>
                  <c:x val="8.309769872545178E-2"/>
                  <c:y val="-7.8255369930363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4-48D9-9195-B9A4818620B5}"/>
                </c:ext>
              </c:extLst>
            </c:dLbl>
            <c:dLbl>
              <c:idx val="8"/>
              <c:layout>
                <c:manualLayout>
                  <c:x val="0.31484095599851258"/>
                  <c:y val="-1.377343857302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4-48D9-9195-B9A4818620B5}"/>
                </c:ext>
              </c:extLst>
            </c:dLbl>
            <c:dLbl>
              <c:idx val="9"/>
              <c:layout>
                <c:manualLayout>
                  <c:x val="4.287472138907554E-2"/>
                  <c:y val="-7.2144654473409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4-48D9-9195-B9A4818620B5}"/>
                </c:ext>
              </c:extLst>
            </c:dLbl>
            <c:dLbl>
              <c:idx val="10"/>
              <c:layout>
                <c:manualLayout>
                  <c:x val="7.1071215009571725E-2"/>
                  <c:y val="1.4351621301424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3-4A03-8B4E-65283D9D9EF9}"/>
                </c:ext>
              </c:extLst>
            </c:dLbl>
            <c:dLbl>
              <c:idx val="11"/>
              <c:layout>
                <c:manualLayout>
                  <c:x val="4.4834513676898571E-2"/>
                  <c:y val="-5.2225097572519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3-4A03-8B4E-65283D9D9EF9}"/>
                </c:ext>
              </c:extLst>
            </c:dLbl>
            <c:dLbl>
              <c:idx val="12"/>
              <c:layout>
                <c:manualLayout>
                  <c:x val="0.32202541307245969"/>
                  <c:y val="-4.5049286921807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3-4A03-8B4E-65283D9D9EF9}"/>
                </c:ext>
              </c:extLst>
            </c:dLbl>
            <c:dLbl>
              <c:idx val="13"/>
              <c:layout>
                <c:manualLayout>
                  <c:x val="8.2944775659752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3-4A03-8B4E-65283D9D9EF9}"/>
                </c:ext>
              </c:extLst>
            </c:dLbl>
            <c:dLbl>
              <c:idx val="14"/>
              <c:layout>
                <c:manualLayout>
                  <c:x val="5.1042938867540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83-4A03-8B4E-65283D9D9EF9}"/>
                </c:ext>
              </c:extLst>
            </c:dLbl>
            <c:dLbl>
              <c:idx val="15"/>
              <c:layout>
                <c:manualLayout>
                  <c:x val="8.5071564779233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3-4A03-8B4E-65283D9D9EF9}"/>
                </c:ext>
              </c:extLst>
            </c:dLbl>
            <c:dLbl>
              <c:idx val="16"/>
              <c:layout>
                <c:manualLayout>
                  <c:x val="0.29137010936887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3-4A03-8B4E-65283D9D9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'C-12'!$A$8:$A$12</c:f>
              <c:strCache>
                <c:ptCount val="5"/>
                <c:pt idx="0">
                  <c:v>CAIDA DE OBJETOS</c:v>
                </c:pt>
                <c:pt idx="1">
                  <c:v>CAIDA DE PERSONAL DE ALTURA</c:v>
                </c:pt>
                <c:pt idx="2">
                  <c:v>CHOQUE DE VEHICULOS</c:v>
                </c:pt>
                <c:pt idx="3">
                  <c:v>CONTACTO CON ELECTRICIDAD</c:v>
                </c:pt>
                <c:pt idx="4">
                  <c:v>OTRAS FORMAS</c:v>
                </c:pt>
              </c:strCache>
            </c:strRef>
          </c:cat>
          <c:val>
            <c:numRef>
              <c:f>'C-12'!$H$8:$H$12</c:f>
              <c:numCache>
                <c:formatCode>_(* #,##0_);_(* \(#,##0\);_(* "-"_);_(@_)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34-48D9-9195-B9A48186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gapDepth val="274"/>
        <c:shape val="box"/>
        <c:axId val="500129784"/>
        <c:axId val="500136840"/>
        <c:axId val="0"/>
      </c:bar3DChart>
      <c:catAx>
        <c:axId val="50012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MX"/>
          </a:p>
        </c:txPr>
        <c:crossAx val="500136840"/>
        <c:crosses val="autoZero"/>
        <c:auto val="1"/>
        <c:lblAlgn val="ctr"/>
        <c:lblOffset val="100"/>
        <c:noMultiLvlLbl val="0"/>
      </c:catAx>
      <c:valAx>
        <c:axId val="500136840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500129784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rgbClr val="4F81BD">
          <a:lumMod val="75000"/>
        </a:srgbClr>
      </a:solidFill>
    </a:ln>
    <a:effectLst>
      <a:innerShdw blurRad="63500" dist="50800" dir="2700000">
        <a:srgbClr val="4F81BD">
          <a:lumMod val="75000"/>
          <a:alpha val="50000"/>
        </a:srgb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u="none" strike="noStrike" baseline="0">
                <a:effectLst/>
              </a:rPr>
              <a:t>Perú: Notificaciones de accidentes de trabajo mortales por actividad económica, enero 2021</a:t>
            </a:r>
            <a:endParaRPr lang="es-PE" sz="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8893016528275"/>
          <c:y val="0.37077910485992943"/>
          <c:w val="0.6085539836087297"/>
          <c:h val="0.46483067463608263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24-463F-B1C2-85C0E2BE0B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24-463F-B1C2-85C0E2BE0B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24-463F-B1C2-85C0E2BE0B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24-463F-B1C2-85C0E2BE0B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24-463F-B1C2-85C0E2BE0B71}"/>
              </c:ext>
            </c:extLst>
          </c:dPt>
          <c:dLbls>
            <c:dLbl>
              <c:idx val="0"/>
              <c:layout>
                <c:manualLayout>
                  <c:x val="2.8000010680708176E-2"/>
                  <c:y val="-5.9744409292549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4-463F-B1C2-85C0E2BE0B71}"/>
                </c:ext>
              </c:extLst>
            </c:dLbl>
            <c:dLbl>
              <c:idx val="1"/>
              <c:layout>
                <c:manualLayout>
                  <c:x val="5.9649979122738457E-2"/>
                  <c:y val="4.99300030510856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4-463F-B1C2-85C0E2BE0B71}"/>
                </c:ext>
              </c:extLst>
            </c:dLbl>
            <c:dLbl>
              <c:idx val="2"/>
              <c:layout>
                <c:manualLayout>
                  <c:x val="2.7375246599890459E-2"/>
                  <c:y val="6.51226294127623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4-463F-B1C2-85C0E2BE0B71}"/>
                </c:ext>
              </c:extLst>
            </c:dLbl>
            <c:dLbl>
              <c:idx val="3"/>
              <c:layout>
                <c:manualLayout>
                  <c:x val="-1.5774662313552301E-2"/>
                  <c:y val="5.07968674201908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4-463F-B1C2-85C0E2BE0B71}"/>
                </c:ext>
              </c:extLst>
            </c:dLbl>
            <c:dLbl>
              <c:idx val="4"/>
              <c:layout>
                <c:manualLayout>
                  <c:x val="-2.5665194289738173E-2"/>
                  <c:y val="-3.53352312371830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4-463F-B1C2-85C0E2BE0B71}"/>
                </c:ext>
              </c:extLst>
            </c:dLbl>
            <c:dLbl>
              <c:idx val="5"/>
              <c:layout>
                <c:manualLayout>
                  <c:x val="-2.4575093767961118E-2"/>
                  <c:y val="-1.7964198627266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24-463F-B1C2-85C0E2BE0B71}"/>
                </c:ext>
              </c:extLst>
            </c:dLbl>
            <c:dLbl>
              <c:idx val="6"/>
              <c:layout>
                <c:manualLayout>
                  <c:x val="-3.3364797789952862E-2"/>
                  <c:y val="-5.2532155501985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24-463F-B1C2-85C0E2BE0B71}"/>
                </c:ext>
              </c:extLst>
            </c:dLbl>
            <c:dLbl>
              <c:idx val="7"/>
              <c:layout>
                <c:manualLayout>
                  <c:x val="-2.2897690333302783E-2"/>
                  <c:y val="-4.5635898754041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24-463F-B1C2-85C0E2BE0B71}"/>
                </c:ext>
              </c:extLst>
            </c:dLbl>
            <c:dLbl>
              <c:idx val="8"/>
              <c:layout>
                <c:manualLayout>
                  <c:x val="1.9137686295582341E-2"/>
                  <c:y val="-8.043529240610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4-463F-B1C2-85C0E2BE0B71}"/>
                </c:ext>
              </c:extLst>
            </c:dLbl>
            <c:dLbl>
              <c:idx val="9"/>
              <c:layout>
                <c:manualLayout>
                  <c:x val="2.5688758771778678E-2"/>
                  <c:y val="-4.976429894406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419-895D-E8669E1E3F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'C-12'!$B$7:$G$7</c:f>
              <c:strCache>
                <c:ptCount val="6"/>
                <c:pt idx="0">
                  <c:v> A </c:v>
                </c:pt>
                <c:pt idx="1">
                  <c:v> B </c:v>
                </c:pt>
                <c:pt idx="2">
                  <c:v> D </c:v>
                </c:pt>
                <c:pt idx="3">
                  <c:v> G </c:v>
                </c:pt>
                <c:pt idx="4">
                  <c:v> I </c:v>
                </c:pt>
                <c:pt idx="5">
                  <c:v> K </c:v>
                </c:pt>
              </c:strCache>
            </c:strRef>
          </c:cat>
          <c:val>
            <c:numRef>
              <c:f>'C-12'!$B$13:$G$13</c:f>
              <c:numCache>
                <c:formatCode>_(* #,##0_);_(* \(#,##0\);_(*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4-463F-B1C2-85C0E2BE0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mortales según agente causante, enero 2022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367166275967335"/>
          <c:y val="6.2803759481320082E-2"/>
        </c:manualLayout>
      </c:layout>
      <c:overlay val="1"/>
      <c:spPr>
        <a:solidFill>
          <a:sysClr val="window" lastClr="FFFFFF"/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16891406860427"/>
          <c:y val="0.14512758793443722"/>
          <c:w val="0.46631244089972568"/>
          <c:h val="0.7218431948838641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5BC1-4E5A-9A7E-B0AA0E5E2FE2}"/>
              </c:ext>
            </c:extLst>
          </c:dPt>
          <c:dPt>
            <c:idx val="1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01-5BC1-4E5A-9A7E-B0AA0E5E2FE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5BC1-4E5A-9A7E-B0AA0E5E2F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C1-4E5A-9A7E-B0AA0E5E2F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BC1-4E5A-9A7E-B0AA0E5E2F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5BC1-4E5A-9A7E-B0AA0E5E2F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C1-4E5A-9A7E-B0AA0E5E2FE2}"/>
              </c:ext>
            </c:extLst>
          </c:dPt>
          <c:dLbls>
            <c:dLbl>
              <c:idx val="0"/>
              <c:layout>
                <c:manualLayout>
                  <c:x val="5.6121747323390593E-3"/>
                  <c:y val="-1.239704284100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E5A-9A7E-B0AA0E5E2FE2}"/>
                </c:ext>
              </c:extLst>
            </c:dLbl>
            <c:dLbl>
              <c:idx val="1"/>
              <c:layout>
                <c:manualLayout>
                  <c:x val="4.1097036783445551E-3"/>
                  <c:y val="-1.4304848555141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E5A-9A7E-B0AA0E5E2FE2}"/>
                </c:ext>
              </c:extLst>
            </c:dLbl>
            <c:dLbl>
              <c:idx val="2"/>
              <c:layout>
                <c:manualLayout>
                  <c:x val="8.0834042901827899E-3"/>
                  <c:y val="-1.269207142887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E5A-9A7E-B0AA0E5E2FE2}"/>
                </c:ext>
              </c:extLst>
            </c:dLbl>
            <c:dLbl>
              <c:idx val="3"/>
              <c:layout>
                <c:manualLayout>
                  <c:x val="8.0834053390836293E-3"/>
                  <c:y val="-8.044154121377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E5A-9A7E-B0AA0E5E2FE2}"/>
                </c:ext>
              </c:extLst>
            </c:dLbl>
            <c:dLbl>
              <c:idx val="4"/>
              <c:layout>
                <c:manualLayout>
                  <c:x val="2.1366607235753423E-3"/>
                  <c:y val="-5.494143842892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E5A-9A7E-B0AA0E5E2FE2}"/>
                </c:ext>
              </c:extLst>
            </c:dLbl>
            <c:dLbl>
              <c:idx val="5"/>
              <c:layout>
                <c:manualLayout>
                  <c:x val="7.8048437925192461E-3"/>
                  <c:y val="-9.117706440541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E5A-9A7E-B0AA0E5E2FE2}"/>
                </c:ext>
              </c:extLst>
            </c:dLbl>
            <c:dLbl>
              <c:idx val="6"/>
              <c:layout>
                <c:manualLayout>
                  <c:x val="-2.0823900301873287E-4"/>
                  <c:y val="-5.6169199225704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E5A-9A7E-B0AA0E5E2FE2}"/>
                </c:ext>
              </c:extLst>
            </c:dLbl>
            <c:dLbl>
              <c:idx val="7"/>
              <c:layout>
                <c:manualLayout>
                  <c:x val="7.9434764731114577E-3"/>
                  <c:y val="-1.140752641591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E5A-9A7E-B0AA0E5E2FE2}"/>
                </c:ext>
              </c:extLst>
            </c:dLbl>
            <c:dLbl>
              <c:idx val="8"/>
              <c:layout>
                <c:manualLayout>
                  <c:x val="-2.4132279145768223E-3"/>
                  <c:y val="-1.4391865253945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E5A-9A7E-B0AA0E5E2FE2}"/>
                </c:ext>
              </c:extLst>
            </c:dLbl>
            <c:dLbl>
              <c:idx val="9"/>
              <c:layout>
                <c:manualLayout>
                  <c:x val="2.7154105491370836E-3"/>
                  <c:y val="-4.3977038495170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E5A-9A7E-B0AA0E5E2FE2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3-44B9-963D-43D6CCF884C7}"/>
                </c:ext>
              </c:extLst>
            </c:dLbl>
            <c:dLbl>
              <c:idx val="11"/>
              <c:layout>
                <c:manualLayout>
                  <c:x val="-4.1354735548677964E-3"/>
                  <c:y val="-7.94044372145907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23-44B9-963D-43D6CCF884C7}"/>
                </c:ext>
              </c:extLst>
            </c:dLbl>
            <c:dLbl>
              <c:idx val="15"/>
              <c:layout>
                <c:manualLayout>
                  <c:x val="-2.0677367774339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3-44B9-963D-43D6CCF88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'C-13'!$A$8:$A$10</c:f>
              <c:strCache>
                <c:ptCount val="3"/>
                <c:pt idx="0">
                  <c:v>ELECTRICIDAD</c:v>
                </c:pt>
                <c:pt idx="1">
                  <c:v>VEHICULOS O MEDIOS DE TRANSPORTE EN GENERAL</c:v>
                </c:pt>
                <c:pt idx="2">
                  <c:v>OTROS</c:v>
                </c:pt>
              </c:strCache>
            </c:strRef>
          </c:cat>
          <c:val>
            <c:numRef>
              <c:f>'C-13'!$H$8:$H$10</c:f>
              <c:numCache>
                <c:formatCode>_(* #,##0_);_(* \(#,##0\);_(* "-"_);_(@_)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1-4E5A-9A7E-B0AA0E5E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gapDepth val="344"/>
        <c:shape val="box"/>
        <c:axId val="500130960"/>
        <c:axId val="500130176"/>
        <c:axId val="0"/>
      </c:bar3DChart>
      <c:catAx>
        <c:axId val="5001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MX"/>
          </a:p>
        </c:txPr>
        <c:crossAx val="500130176"/>
        <c:crosses val="autoZero"/>
        <c:auto val="0"/>
        <c:lblAlgn val="ctr"/>
        <c:lblOffset val="100"/>
        <c:noMultiLvlLbl val="0"/>
      </c:catAx>
      <c:valAx>
        <c:axId val="50013017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013096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/>
      </a:solidFill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incidentes peligrosos, según forma del incidente, enero 2022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view3D>
      <c:rotX val="3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46122376168054"/>
          <c:y val="0.21396669175657868"/>
          <c:w val="0.42701415644362228"/>
          <c:h val="0.4062553570986905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3AA-47A9-A204-AEBF2CE987FD}"/>
              </c:ext>
            </c:extLst>
          </c:dPt>
          <c:dLbls>
            <c:dLbl>
              <c:idx val="0"/>
              <c:layout>
                <c:manualLayout>
                  <c:x val="7.343612198480616E-2"/>
                  <c:y val="-0.12353310002916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0206516268372398"/>
                  <c:y val="0.12425838436862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9.7320808535696204E-2"/>
                  <c:y val="0.25402799650043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-0.17436122177954846"/>
                  <c:y val="-5.7374073224795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0.17139789956922874"/>
                  <c:y val="-9.982473024205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32086132405957074"/>
                  <c:y val="0.232143482064741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2607968130390898"/>
                  <c:y val="0.122573017622333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3032994092254036"/>
                  <c:y val="-7.0647710702828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21980209824642519"/>
                  <c:y val="-2.5932633420822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0.12955333763528157"/>
                  <c:y val="-7.5401844443906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baseline="0">
                    <a:latin typeface="Helvetica Condensed" panose="020B060602020203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'C-16'!$A$7:$A$10</c:f>
              <c:strCache>
                <c:ptCount val="4"/>
                <c:pt idx="0">
                  <c:v>ATRAPAMIENTO SIN DAÑO (DENTRO, FUERA, ENTRE, DEBAJO)</c:v>
                </c:pt>
                <c:pt idx="1">
                  <c:v>DERRUMBES (ZANJAS, TALUDES, CALZADURAS, EXCAVACIONES, ETC)</c:v>
                </c:pt>
                <c:pt idx="2">
                  <c:v>DESPLOME DE RUMAS DE CARGAS ALMACENADAS</c:v>
                </c:pt>
                <c:pt idx="3">
                  <c:v>OTROS</c:v>
                </c:pt>
              </c:strCache>
            </c:strRef>
          </c:cat>
          <c:val>
            <c:numRef>
              <c:f>'C-16'!$B$7:$B$10</c:f>
              <c:numCache>
                <c:formatCode>_(* #,##0_);_(* \(#,##0\);_(* "-"_);_(@_)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>
      <a:solidFill>
        <a:schemeClr val="accent1">
          <a:lumMod val="75000"/>
        </a:schemeClr>
      </a:solidFill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según actividad  económica, enero 2022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2054647727690461"/>
          <c:y val="5.9868894622334017E-2"/>
        </c:manualLayout>
      </c:layout>
      <c:overlay val="0"/>
    </c:title>
    <c:autoTitleDeleted val="0"/>
    <c:view3D>
      <c:rotX val="20"/>
      <c:rotY val="15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9992558101357"/>
          <c:y val="0.40845413531931585"/>
          <c:w val="0.49079465167391412"/>
          <c:h val="0.410053351654820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D-4480-B794-913009CD4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D-4480-B794-913009CD4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D-4480-B794-913009CD4B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D-4480-B794-913009CD4B0B}"/>
              </c:ext>
            </c:extLst>
          </c:dPt>
          <c:dLbls>
            <c:dLbl>
              <c:idx val="0"/>
              <c:layout>
                <c:manualLayout>
                  <c:x val="0"/>
                  <c:y val="2.44680162729191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806307248418846"/>
                      <c:h val="0.179359597544503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BD-4480-B794-913009CD4B0B}"/>
                </c:ext>
              </c:extLst>
            </c:dLbl>
            <c:dLbl>
              <c:idx val="1"/>
              <c:layout>
                <c:manualLayout>
                  <c:x val="9.9162303280703624E-4"/>
                  <c:y val="-7.3143819606764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6571270072896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BD-4480-B794-913009CD4B0B}"/>
                </c:ext>
              </c:extLst>
            </c:dLbl>
            <c:dLbl>
              <c:idx val="2"/>
              <c:layout>
                <c:manualLayout>
                  <c:x val="9.7329191938835546E-3"/>
                  <c:y val="-6.509855145137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9053257133191"/>
                      <c:h val="0.2073868172383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0BD-4480-B794-913009CD4B0B}"/>
                </c:ext>
              </c:extLst>
            </c:dLbl>
            <c:dLbl>
              <c:idx val="3"/>
              <c:layout>
                <c:manualLayout>
                  <c:x val="-0.16745207089530592"/>
                  <c:y val="-9.9162653025734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9739497722322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D-4480-B794-913009CD4B0B}"/>
                </c:ext>
              </c:extLst>
            </c:dLbl>
            <c:dLbl>
              <c:idx val="4"/>
              <c:layout>
                <c:manualLayout>
                  <c:x val="1.7715273963941455E-2"/>
                  <c:y val="-0.25675621151030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96438570547765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0BD-4480-B794-913009CD4B0B}"/>
                </c:ext>
              </c:extLst>
            </c:dLbl>
            <c:dLbl>
              <c:idx val="5"/>
              <c:layout>
                <c:manualLayout>
                  <c:x val="4.2636789539564152E-2"/>
                  <c:y val="-0.14206816189165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6119748454054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D-4480-B794-913009CD4B0B}"/>
                </c:ext>
              </c:extLst>
            </c:dLbl>
            <c:dLbl>
              <c:idx val="6"/>
              <c:layout>
                <c:manualLayout>
                  <c:x val="6.8959998142886558E-2"/>
                  <c:y val="-9.7427275327900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D-4480-B794-913009CD4B0B}"/>
                </c:ext>
              </c:extLst>
            </c:dLbl>
            <c:dLbl>
              <c:idx val="7"/>
              <c:layout>
                <c:manualLayout>
                  <c:x val="0.11398589039370141"/>
                  <c:y val="2.4744219150605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95455718512375"/>
                      <c:h val="0.17076253022864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D-4480-B794-913009CD4B0B}"/>
                </c:ext>
              </c:extLst>
            </c:dLbl>
            <c:dLbl>
              <c:idx val="8"/>
              <c:layout>
                <c:manualLayout>
                  <c:x val="6.2921126371240671E-2"/>
                  <c:y val="0.1650852063635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BD-4480-B794-913009CD4B0B}"/>
                </c:ext>
              </c:extLst>
            </c:dLbl>
            <c:dLbl>
              <c:idx val="9"/>
              <c:layout>
                <c:manualLayout>
                  <c:x val="1.0792882574464917E-2"/>
                  <c:y val="0.15000080879319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B-49F0-9AC4-CDC5C4B7F1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'C-2'!$I$6:$I$15</c:f>
              <c:strCache>
                <c:ptCount val="10"/>
                <c:pt idx="0">
                  <c:v> INDUSTRIAS MANUFACTURERAS </c:v>
                </c:pt>
                <c:pt idx="1">
                  <c:v> ACTIVIDADES INMOBILIARIAS, EMPRESARIALES Y 
DE ALQUILER </c:v>
                </c:pt>
                <c:pt idx="2">
                  <c:v> TRANSPORTE, ALMACENAMIENTO Y 
COMUNICACIONES </c:v>
                </c:pt>
                <c:pt idx="3">
                  <c:v> COMERCIO AL POR MAYOR Y AL POR MENOR, 
REP. VEHÍC. AUTOM. </c:v>
                </c:pt>
                <c:pt idx="4">
                  <c:v> CONSTRUCCIÓN </c:v>
                </c:pt>
                <c:pt idx="5">
                  <c:v> SERVICIOS SOCIALES Y DE SALUD </c:v>
                </c:pt>
                <c:pt idx="6">
                  <c:v> EXPLOTACIÓN DE MINAS Y CANTERAS  </c:v>
                </c:pt>
                <c:pt idx="7">
                  <c:v> OTRAS ACTIV. SERV. COMUNITARIOS, SOCIALES
Y PERSONALES </c:v>
                </c:pt>
                <c:pt idx="8">
                  <c:v> ADMINISTRACIÓN PÚBLICA Y DEFENSA </c:v>
                </c:pt>
                <c:pt idx="9">
                  <c:v> OTRAS </c:v>
                </c:pt>
              </c:strCache>
            </c:strRef>
          </c:cat>
          <c:val>
            <c:numRef>
              <c:f>'C-2'!$J$6:$J$15</c:f>
              <c:numCache>
                <c:formatCode>General</c:formatCode>
                <c:ptCount val="10"/>
                <c:pt idx="0">
                  <c:v>291</c:v>
                </c:pt>
                <c:pt idx="1">
                  <c:v>172</c:v>
                </c:pt>
                <c:pt idx="2">
                  <c:v>130</c:v>
                </c:pt>
                <c:pt idx="3">
                  <c:v>125</c:v>
                </c:pt>
                <c:pt idx="4">
                  <c:v>116</c:v>
                </c:pt>
                <c:pt idx="5">
                  <c:v>80</c:v>
                </c:pt>
                <c:pt idx="6">
                  <c:v>79</c:v>
                </c:pt>
                <c:pt idx="7">
                  <c:v>60</c:v>
                </c:pt>
                <c:pt idx="8">
                  <c:v>35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D-4480-B794-913009CD4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según categoría ocupacional, enero 2022</a:t>
            </a:r>
            <a:endParaRPr lang="es-PE" sz="800" baseline="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25314072074944299"/>
          <c:y val="2.3361987357568042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8425217021905"/>
          <c:y val="0.10220879059982649"/>
          <c:w val="0.7548289355811183"/>
          <c:h val="0.8191973632201494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-2.8239424349483034E-3"/>
                  <c:y val="9.46652210706282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6.50481458717475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'C-3'!$A$8:$A$17</c:f>
              <c:strCache>
                <c:ptCount val="10"/>
                <c:pt idx="0">
                  <c:v> AGRICULTOR </c:v>
                </c:pt>
                <c:pt idx="1">
                  <c:v> CAPATAZ </c:v>
                </c:pt>
                <c:pt idx="2">
                  <c:v> EMPLEADO </c:v>
                </c:pt>
                <c:pt idx="3">
                  <c:v> FUNCIONARIO </c:v>
                </c:pt>
                <c:pt idx="4">
                  <c:v> OBRERO </c:v>
                </c:pt>
                <c:pt idx="5">
                  <c:v> OFICIAL </c:v>
                </c:pt>
                <c:pt idx="6">
                  <c:v> OPERARIO </c:v>
                </c:pt>
                <c:pt idx="7">
                  <c:v> PEÓN </c:v>
                </c:pt>
                <c:pt idx="8">
                  <c:v> OTROS </c:v>
                </c:pt>
                <c:pt idx="9">
                  <c:v> NO DETERMINADO </c:v>
                </c:pt>
              </c:strCache>
            </c:strRef>
          </c:cat>
          <c:val>
            <c:numRef>
              <c:f>'C-3'!$E$8:$E$17</c:f>
              <c:numCache>
                <c:formatCode>_(* #,##0_);_(* \(#,##0\);_(* "-"_);_(@_)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155</c:v>
                </c:pt>
                <c:pt idx="3">
                  <c:v>0</c:v>
                </c:pt>
                <c:pt idx="4">
                  <c:v>44</c:v>
                </c:pt>
                <c:pt idx="5">
                  <c:v>4</c:v>
                </c:pt>
                <c:pt idx="6">
                  <c:v>229</c:v>
                </c:pt>
                <c:pt idx="7">
                  <c:v>9</c:v>
                </c:pt>
                <c:pt idx="8">
                  <c:v>124</c:v>
                </c:pt>
                <c:pt idx="9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gapDepth val="384"/>
        <c:shape val="cylinder"/>
        <c:axId val="500125864"/>
        <c:axId val="500133312"/>
        <c:axId val="0"/>
      </c:bar3DChart>
      <c:catAx>
        <c:axId val="500125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>
                <a:latin typeface="Helvetica Condensed" panose="020B0606020202030204" pitchFamily="34" charset="0"/>
              </a:defRPr>
            </a:pPr>
            <a:endParaRPr lang="es-MX"/>
          </a:p>
        </c:txPr>
        <c:crossAx val="500133312"/>
        <c:crosses val="autoZero"/>
        <c:auto val="1"/>
        <c:lblAlgn val="ctr"/>
        <c:lblOffset val="100"/>
        <c:noMultiLvlLbl val="0"/>
      </c:catAx>
      <c:valAx>
        <c:axId val="500133312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MX"/>
          </a:p>
        </c:txPr>
        <c:crossAx val="500125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forma del accidente, enero 2022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388686798867749"/>
          <c:y val="4.0346894740661998E-2"/>
        </c:manualLayout>
      </c:layout>
      <c:overlay val="0"/>
    </c:title>
    <c:autoTitleDeleted val="0"/>
    <c:view3D>
      <c:rotX val="2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85739816680519"/>
          <c:y val="0.40026362796763088"/>
          <c:w val="0.47112514979941916"/>
          <c:h val="0.3783052873460811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F-418C-B4A1-D00E0883E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F-418C-B4A1-D00E0883E7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F-418C-B4A1-D00E0883E7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F-418C-B4A1-D00E0883E7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DF-418C-B4A1-D00E0883E7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F-418C-B4A1-D00E0883E7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F-418C-B4A1-D00E0883E72A}"/>
              </c:ext>
            </c:extLst>
          </c:dPt>
          <c:dPt>
            <c:idx val="7"/>
            <c:bubble3D val="0"/>
            <c:explosion val="0"/>
            <c:extLst>
              <c:ext xmlns:c16="http://schemas.microsoft.com/office/drawing/2014/chart" uri="{C3380CC4-5D6E-409C-BE32-E72D297353CC}">
                <c16:uniqueId val="{00000007-E7DF-418C-B4A1-D00E0883E72A}"/>
              </c:ext>
            </c:extLst>
          </c:dPt>
          <c:dLbls>
            <c:dLbl>
              <c:idx val="0"/>
              <c:layout>
                <c:manualLayout>
                  <c:x val="-4.7936960076684881E-2"/>
                  <c:y val="2.21802192813961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F-418C-B4A1-D00E0883E72A}"/>
                </c:ext>
              </c:extLst>
            </c:dLbl>
            <c:dLbl>
              <c:idx val="1"/>
              <c:layout>
                <c:manualLayout>
                  <c:x val="-6.0085688975094781E-2"/>
                  <c:y val="-9.80701488386197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F-418C-B4A1-D00E0883E72A}"/>
                </c:ext>
              </c:extLst>
            </c:dLbl>
            <c:dLbl>
              <c:idx val="2"/>
              <c:layout>
                <c:manualLayout>
                  <c:x val="-4.0068693744920544E-2"/>
                  <c:y val="-0.116655209909800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F-418C-B4A1-D00E0883E72A}"/>
                </c:ext>
              </c:extLst>
            </c:dLbl>
            <c:dLbl>
              <c:idx val="3"/>
              <c:layout>
                <c:manualLayout>
                  <c:x val="0.12986141667120188"/>
                  <c:y val="-0.200958036818014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F-418C-B4A1-D00E0883E72A}"/>
                </c:ext>
              </c:extLst>
            </c:dLbl>
            <c:dLbl>
              <c:idx val="4"/>
              <c:layout>
                <c:manualLayout>
                  <c:x val="0.1387362404317308"/>
                  <c:y val="-0.15863344920315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F-418C-B4A1-D00E0883E72A}"/>
                </c:ext>
              </c:extLst>
            </c:dLbl>
            <c:dLbl>
              <c:idx val="5"/>
              <c:layout>
                <c:manualLayout>
                  <c:x val="0.12793239454991209"/>
                  <c:y val="-4.8946241920195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F-418C-B4A1-D00E0883E72A}"/>
                </c:ext>
              </c:extLst>
            </c:dLbl>
            <c:dLbl>
              <c:idx val="6"/>
              <c:layout>
                <c:manualLayout>
                  <c:x val="0.13117328391393832"/>
                  <c:y val="4.5498982844630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F-418C-B4A1-D00E0883E72A}"/>
                </c:ext>
              </c:extLst>
            </c:dLbl>
            <c:dLbl>
              <c:idx val="7"/>
              <c:layout>
                <c:manualLayout>
                  <c:x val="-0.12757501200496843"/>
                  <c:y val="0.17925884488631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F-418C-B4A1-D00E0883E72A}"/>
                </c:ext>
              </c:extLst>
            </c:dLbl>
            <c:dLbl>
              <c:idx val="8"/>
              <c:layout>
                <c:manualLayout>
                  <c:x val="8.0847064321233716E-2"/>
                  <c:y val="0.209667781538413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F-418C-B4A1-D00E0883E72A}"/>
                </c:ext>
              </c:extLst>
            </c:dLbl>
            <c:dLbl>
              <c:idx val="9"/>
              <c:layout>
                <c:manualLayout>
                  <c:x val="-8.6475935476578683E-2"/>
                  <c:y val="0.102415034737692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F-418C-B4A1-D00E0883E72A}"/>
                </c:ext>
              </c:extLst>
            </c:dLbl>
            <c:dLbl>
              <c:idx val="10"/>
              <c:layout>
                <c:manualLayout>
                  <c:x val="-0.15557699472920969"/>
                  <c:y val="0.151688812335957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87D-8EA0-A6CE339E7C5C}"/>
                </c:ext>
              </c:extLst>
            </c:dLbl>
            <c:dLbl>
              <c:idx val="11"/>
              <c:layout>
                <c:manualLayout>
                  <c:x val="-0.12551008008491879"/>
                  <c:y val="4.9019028871390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485-9975-74D4CF220A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'C-5'!$U$4:$U$13</c:f>
              <c:strCache>
                <c:ptCount val="10"/>
                <c:pt idx="0">
                  <c:v> GOLPES POR OBJETOS (EXCEPTO CAIDAS) </c:v>
                </c:pt>
                <c:pt idx="1">
                  <c:v> ESFUERZOS FISICOS O FALSOS MOVIMIENTOS </c:v>
                </c:pt>
                <c:pt idx="2">
                  <c:v> CAIDA DE OBJETOS </c:v>
                </c:pt>
                <c:pt idx="3">
                  <c:v> CAIDA DE PERSONAS A NIVEL </c:v>
                </c:pt>
                <c:pt idx="4">
                  <c:v> APRISIONAMIENTO O ATRAPAMIENTO </c:v>
                </c:pt>
                <c:pt idx="5">
                  <c:v> CAIDA DE PERSONAL DE ALTURA </c:v>
                </c:pt>
                <c:pt idx="6">
                  <c:v> CHOQUE CONTRA OBJETO </c:v>
                </c:pt>
                <c:pt idx="7">
                  <c:v> CONTACTO CON PRODUCTOS QUIMICOS </c:v>
                </c:pt>
                <c:pt idx="8">
                  <c:v> PISADAS SOBRE OBJETO </c:v>
                </c:pt>
                <c:pt idx="9">
                  <c:v> OTRAS </c:v>
                </c:pt>
              </c:strCache>
            </c:strRef>
          </c:cat>
          <c:val>
            <c:numRef>
              <c:f>'C-5'!$V$4:$V$13</c:f>
              <c:numCache>
                <c:formatCode>_(* #,##0_);_(* \(#,##0\);_(* "-"_);_(@_)</c:formatCode>
                <c:ptCount val="10"/>
                <c:pt idx="0">
                  <c:v>147</c:v>
                </c:pt>
                <c:pt idx="1">
                  <c:v>107</c:v>
                </c:pt>
                <c:pt idx="2">
                  <c:v>95</c:v>
                </c:pt>
                <c:pt idx="3">
                  <c:v>83</c:v>
                </c:pt>
                <c:pt idx="4">
                  <c:v>56</c:v>
                </c:pt>
                <c:pt idx="5">
                  <c:v>49</c:v>
                </c:pt>
                <c:pt idx="6">
                  <c:v>31</c:v>
                </c:pt>
                <c:pt idx="7">
                  <c:v>14</c:v>
                </c:pt>
                <c:pt idx="8">
                  <c:v>12</c:v>
                </c:pt>
                <c:pt idx="9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DF-418C-B4A1-D00E0883E7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agente causante, enero 2022</a:t>
            </a:r>
          </a:p>
        </c:rich>
      </c:tx>
      <c:layout>
        <c:manualLayout>
          <c:xMode val="edge"/>
          <c:yMode val="edge"/>
          <c:x val="0.19346949972305522"/>
          <c:y val="4.230132533049992E-2"/>
        </c:manualLayout>
      </c:layout>
      <c:overlay val="1"/>
    </c:title>
    <c:autoTitleDeleted val="0"/>
    <c:view3D>
      <c:rotX val="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285479854291436"/>
          <c:y val="0.13595231460047083"/>
          <c:w val="0.48527363649704791"/>
          <c:h val="0.7641721250496427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2546166756798466E-2"/>
                  <c:y val="8.84716357825025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737-8A4B-B62E1CD2A321}"/>
                </c:ext>
              </c:extLst>
            </c:dLbl>
            <c:dLbl>
              <c:idx val="1"/>
              <c:layout>
                <c:manualLayout>
                  <c:x val="4.1046888044546981E-2"/>
                  <c:y val="1.2280496243209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737-8A4B-B62E1CD2A321}"/>
                </c:ext>
              </c:extLst>
            </c:dLbl>
            <c:dLbl>
              <c:idx val="2"/>
              <c:layout>
                <c:manualLayout>
                  <c:x val="0.24581528570282887"/>
                  <c:y val="2.0680647939355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737-8A4B-B62E1CD2A321}"/>
                </c:ext>
              </c:extLst>
            </c:dLbl>
            <c:dLbl>
              <c:idx val="3"/>
              <c:layout>
                <c:manualLayout>
                  <c:x val="7.9478740425188696E-2"/>
                  <c:y val="1.4162497242956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4-4737-8A4B-B62E1CD2A321}"/>
                </c:ext>
              </c:extLst>
            </c:dLbl>
            <c:dLbl>
              <c:idx val="4"/>
              <c:layout>
                <c:manualLayout>
                  <c:x val="5.56749695135891E-2"/>
                  <c:y val="-6.114632520651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4-4737-8A4B-B62E1CD2A321}"/>
                </c:ext>
              </c:extLst>
            </c:dLbl>
            <c:dLbl>
              <c:idx val="5"/>
              <c:layout>
                <c:manualLayout>
                  <c:x val="5.3509028999378656E-2"/>
                  <c:y val="-1.291245180035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4-4737-8A4B-B62E1CD2A321}"/>
                </c:ext>
              </c:extLst>
            </c:dLbl>
            <c:dLbl>
              <c:idx val="6"/>
              <c:layout>
                <c:manualLayout>
                  <c:x val="5.0080610043014367E-2"/>
                  <c:y val="-4.7005173492797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4-4737-8A4B-B62E1CD2A321}"/>
                </c:ext>
              </c:extLst>
            </c:dLbl>
            <c:dLbl>
              <c:idx val="7"/>
              <c:layout>
                <c:manualLayout>
                  <c:x val="4.7223169522433349E-2"/>
                  <c:y val="-4.6598074123912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4-4737-8A4B-B62E1CD2A321}"/>
                </c:ext>
              </c:extLst>
            </c:dLbl>
            <c:dLbl>
              <c:idx val="8"/>
              <c:layout>
                <c:manualLayout>
                  <c:x val="3.2030338997734796E-2"/>
                  <c:y val="-4.7001472589444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4-4737-8A4B-B62E1CD2A321}"/>
                </c:ext>
              </c:extLst>
            </c:dLbl>
            <c:dLbl>
              <c:idx val="9"/>
              <c:layout>
                <c:manualLayout>
                  <c:x val="2.7256818365284534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4-4737-8A4B-B62E1CD2A321}"/>
                </c:ext>
              </c:extLst>
            </c:dLbl>
            <c:dLbl>
              <c:idx val="10"/>
              <c:layout>
                <c:manualLayout>
                  <c:x val="3.5081970407757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4-4737-8A4B-B62E1CD2A321}"/>
                </c:ext>
              </c:extLst>
            </c:dLbl>
            <c:dLbl>
              <c:idx val="11"/>
              <c:layout>
                <c:manualLayout>
                  <c:x val="2.9135490079830552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4-4737-8A4B-B62E1CD2A321}"/>
                </c:ext>
              </c:extLst>
            </c:dLbl>
            <c:dLbl>
              <c:idx val="12"/>
              <c:layout>
                <c:manualLayout>
                  <c:x val="2.7450286725913112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4-4737-8A4B-B62E1CD2A321}"/>
                </c:ext>
              </c:extLst>
            </c:dLbl>
            <c:dLbl>
              <c:idx val="13"/>
              <c:layout>
                <c:manualLayout>
                  <c:x val="2.61813624783671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14-4737-8A4B-B62E1CD2A321}"/>
                </c:ext>
              </c:extLst>
            </c:dLbl>
            <c:dLbl>
              <c:idx val="1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14-4737-8A4B-B62E1CD2A321}"/>
                </c:ext>
              </c:extLst>
            </c:dLbl>
            <c:dLbl>
              <c:idx val="1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14-4737-8A4B-B62E1CD2A321}"/>
                </c:ext>
              </c:extLst>
            </c:dLbl>
            <c:dLbl>
              <c:idx val="16"/>
              <c:layout>
                <c:manualLayout>
                  <c:x val="1.5344271080938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14-4737-8A4B-B62E1CD2A321}"/>
                </c:ext>
              </c:extLst>
            </c:dLbl>
            <c:dLbl>
              <c:idx val="17"/>
              <c:layout>
                <c:manualLayout>
                  <c:x val="1.6400971466991026E-2"/>
                  <c:y val="-4.7358813866809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14-4737-8A4B-B62E1CD2A321}"/>
                </c:ext>
              </c:extLst>
            </c:dLbl>
            <c:dLbl>
              <c:idx val="18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14-4737-8A4B-B62E1CD2A321}"/>
                </c:ext>
              </c:extLst>
            </c:dLbl>
            <c:dLbl>
              <c:idx val="19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14-4737-8A4B-B62E1CD2A321}"/>
                </c:ext>
              </c:extLst>
            </c:dLbl>
            <c:dLbl>
              <c:idx val="20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14-4737-8A4B-B62E1CD2A321}"/>
                </c:ext>
              </c:extLst>
            </c:dLbl>
            <c:dLbl>
              <c:idx val="21"/>
              <c:layout>
                <c:manualLayout>
                  <c:x val="1.0250607166869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14-4737-8A4B-B62E1CD2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'C-6'!$U$5:$U$19</c:f>
              <c:strCache>
                <c:ptCount val="15"/>
                <c:pt idx="0">
                  <c:v> NO DETERMINADO </c:v>
                </c:pt>
                <c:pt idx="1">
                  <c:v> OTROS AGENTES CAUSANTES * </c:v>
                </c:pt>
                <c:pt idx="2">
                  <c:v> OTROS </c:v>
                </c:pt>
                <c:pt idx="3">
                  <c:v> HERRAMIENTAS (PORTATILES, MANUALES, MECÁNICOS, ELÉCTRICAS, NEUMÁTICAS, ETC.) </c:v>
                </c:pt>
                <c:pt idx="4">
                  <c:v> MAQUINAS Y EQUIPOS EN GENERAL </c:v>
                </c:pt>
                <c:pt idx="5">
                  <c:v> PISO </c:v>
                </c:pt>
                <c:pt idx="6">
                  <c:v> ESCALERA </c:v>
                </c:pt>
                <c:pt idx="7">
                  <c:v> VEHICULOS O MEDIOS DE TRANSPORTE EN GENERAL </c:v>
                </c:pt>
                <c:pt idx="8">
                  <c:v> MATERIAS PRIMAS </c:v>
                </c:pt>
                <c:pt idx="9">
                  <c:v> RECIPIENTES </c:v>
                </c:pt>
                <c:pt idx="10">
                  <c:v> ABERTURAS, PUERTAS,PORTONES, PERSIANAS </c:v>
                </c:pt>
                <c:pt idx="11">
                  <c:v> ANDAMIOS </c:v>
                </c:pt>
                <c:pt idx="12">
                  <c:v> MUEBLES EN GENERAL </c:v>
                </c:pt>
                <c:pt idx="13">
                  <c:v> PRODUCTOS ELABORADOS </c:v>
                </c:pt>
                <c:pt idx="14">
                  <c:v> SUSTANCIAS QUIMICAS - PLAGUICIDAS </c:v>
                </c:pt>
              </c:strCache>
            </c:strRef>
          </c:cat>
          <c:val>
            <c:numRef>
              <c:f>'C-6'!$V$5:$V$19</c:f>
              <c:numCache>
                <c:formatCode>_(* #,##0_);_(* \(#,##0\);_(* "-"_);_(@_)</c:formatCode>
                <c:ptCount val="15"/>
                <c:pt idx="0">
                  <c:v>23</c:v>
                </c:pt>
                <c:pt idx="1">
                  <c:v>40</c:v>
                </c:pt>
                <c:pt idx="2">
                  <c:v>656</c:v>
                </c:pt>
                <c:pt idx="3">
                  <c:v>124</c:v>
                </c:pt>
                <c:pt idx="4">
                  <c:v>70</c:v>
                </c:pt>
                <c:pt idx="5">
                  <c:v>46</c:v>
                </c:pt>
                <c:pt idx="6">
                  <c:v>45</c:v>
                </c:pt>
                <c:pt idx="7">
                  <c:v>22</c:v>
                </c:pt>
                <c:pt idx="8">
                  <c:v>20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14-4737-8A4B-B62E1CD2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322"/>
        <c:shape val="cylinder"/>
        <c:axId val="500134880"/>
        <c:axId val="500135272"/>
        <c:axId val="0"/>
      </c:bar3DChart>
      <c:catAx>
        <c:axId val="50013488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3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MX"/>
          </a:p>
        </c:txPr>
        <c:crossAx val="500135272"/>
        <c:crosses val="autoZero"/>
        <c:auto val="1"/>
        <c:lblAlgn val="ctr"/>
        <c:lblOffset val="100"/>
        <c:noMultiLvlLbl val="0"/>
      </c:catAx>
      <c:valAx>
        <c:axId val="500135272"/>
        <c:scaling>
          <c:orientation val="minMax"/>
          <c:max val="5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013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según parte del cuerpo lesionada, enero 2022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659096945876377"/>
          <c:y val="0"/>
        </c:manualLayout>
      </c:layout>
      <c:overlay val="0"/>
    </c:title>
    <c:autoTitleDeleted val="0"/>
    <c:view3D>
      <c:rotX val="30"/>
      <c:rotY val="2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619252603251151"/>
          <c:y val="0.47256296809700815"/>
          <c:w val="0.38025623619167553"/>
          <c:h val="0.31304959118407077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8.7752757879887441E-2"/>
                  <c:y val="4.1407685035271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2-49A1-9DF6-05767F188CD6}"/>
                </c:ext>
              </c:extLst>
            </c:dLbl>
            <c:dLbl>
              <c:idx val="1"/>
              <c:layout>
                <c:manualLayout>
                  <c:x val="-0.14328774327309307"/>
                  <c:y val="1.0234840259991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2-49A1-9DF6-05767F188CD6}"/>
                </c:ext>
              </c:extLst>
            </c:dLbl>
            <c:dLbl>
              <c:idx val="2"/>
              <c:layout>
                <c:manualLayout>
                  <c:x val="-0.27913972538202431"/>
                  <c:y val="-0.14493497217509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2-49A1-9DF6-05767F188CD6}"/>
                </c:ext>
              </c:extLst>
            </c:dLbl>
            <c:dLbl>
              <c:idx val="3"/>
              <c:layout>
                <c:manualLayout>
                  <c:x val="-0.10162258875456061"/>
                  <c:y val="-0.126034061688651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2-49A1-9DF6-05767F188CD6}"/>
                </c:ext>
              </c:extLst>
            </c:dLbl>
            <c:dLbl>
              <c:idx val="4"/>
              <c:layout>
                <c:manualLayout>
                  <c:x val="8.5157908253831571E-2"/>
                  <c:y val="-0.31854905968665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2-49A1-9DF6-05767F188CD6}"/>
                </c:ext>
              </c:extLst>
            </c:dLbl>
            <c:dLbl>
              <c:idx val="5"/>
              <c:layout>
                <c:manualLayout>
                  <c:x val="0.17869557757613222"/>
                  <c:y val="-0.306887183594027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2-49A1-9DF6-05767F188CD6}"/>
                </c:ext>
              </c:extLst>
            </c:dLbl>
            <c:dLbl>
              <c:idx val="6"/>
              <c:layout>
                <c:manualLayout>
                  <c:x val="0.1739570890106818"/>
                  <c:y val="-0.116475919186594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2-49A1-9DF6-05767F188CD6}"/>
                </c:ext>
              </c:extLst>
            </c:dLbl>
            <c:dLbl>
              <c:idx val="7"/>
              <c:layout>
                <c:manualLayout>
                  <c:x val="0.17841652557598978"/>
                  <c:y val="7.3651965640571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2-49A1-9DF6-05767F188CD6}"/>
                </c:ext>
              </c:extLst>
            </c:dLbl>
            <c:dLbl>
              <c:idx val="8"/>
              <c:layout>
                <c:manualLayout>
                  <c:x val="0.23112260698881731"/>
                  <c:y val="0.1228591018295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32-49A1-9DF6-05767F188CD6}"/>
                </c:ext>
              </c:extLst>
            </c:dLbl>
            <c:dLbl>
              <c:idx val="9"/>
              <c:layout>
                <c:manualLayout>
                  <c:x val="0.16004700504689165"/>
                  <c:y val="0.158990228703448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32-49A1-9DF6-05767F188CD6}"/>
                </c:ext>
              </c:extLst>
            </c:dLbl>
            <c:dLbl>
              <c:idx val="10"/>
              <c:layout>
                <c:manualLayout>
                  <c:x val="-8.5260853191239105E-2"/>
                  <c:y val="0.198037630965140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OJOS (CON INCLUSIÓN DE LOS PARPADOS, LA ORBITA Y EL NERVIO OPTICO)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355-8451-9F5F464AD43E}"/>
                </c:ext>
              </c:extLst>
            </c:dLbl>
            <c:dLbl>
              <c:idx val="11"/>
              <c:layout>
                <c:manualLayout>
                  <c:x val="-0.10682319088267074"/>
                  <c:y val="-1.6798758641500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83-43BD-9B3D-A0E901C9FC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500" b="1">
                    <a:latin typeface="Helvetica Condensed" panose="020B060602020203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 (2)'!$F$45:$F$56</c:f>
              <c:strCache>
                <c:ptCount val="12"/>
                <c:pt idx="0">
                  <c:v>DEDOS DE LA MANO</c:v>
                </c:pt>
                <c:pt idx="1">
                  <c:v>MANO (CON EXCEPCION DE LOS DEDOS SOLOS)</c:v>
                </c:pt>
                <c:pt idx="2">
                  <c:v>OJOS (CON INCLUSION DE LOS PARPADOS, LA ORBITA Y EL NERVIO OPTICO)</c:v>
                </c:pt>
                <c:pt idx="3">
                  <c:v>PIE (CON EXCEPCION DE LOS DEDOS)</c:v>
                </c:pt>
                <c:pt idx="4">
                  <c:v>RODILLA</c:v>
                </c:pt>
                <c:pt idx="5">
                  <c:v>REGION LUMBOSACRA (COLUMNA VERTEBRAL Y MUSCULAR ADYACENTES)</c:v>
                </c:pt>
                <c:pt idx="6">
                  <c:v>UBICACIONES MULTIPLES, COMPROMISO DE DOS O MAS ZONAS AFECTADAS ESPECIFICADAS EN LA TABLA</c:v>
                </c:pt>
                <c:pt idx="7">
                  <c:v>CABEZA, UBICACIONES MULTIPLES</c:v>
                </c:pt>
                <c:pt idx="8">
                  <c:v>PIERNA</c:v>
                </c:pt>
                <c:pt idx="9">
                  <c:v>TOBILLO</c:v>
                </c:pt>
                <c:pt idx="10">
                  <c:v>BRAZO</c:v>
                </c:pt>
                <c:pt idx="11">
                  <c:v>OTROS</c:v>
                </c:pt>
              </c:strCache>
            </c:strRef>
          </c:cat>
          <c:val>
            <c:numRef>
              <c:f>'C-7 (2)'!$G$45:$G$56</c:f>
              <c:numCache>
                <c:formatCode>_(* #,##0_);_(* \(#,##0\);_(* "-"_);_(@_)</c:formatCode>
                <c:ptCount val="12"/>
                <c:pt idx="0">
                  <c:v>164</c:v>
                </c:pt>
                <c:pt idx="1">
                  <c:v>96</c:v>
                </c:pt>
                <c:pt idx="2">
                  <c:v>81</c:v>
                </c:pt>
                <c:pt idx="3">
                  <c:v>59</c:v>
                </c:pt>
                <c:pt idx="4">
                  <c:v>59</c:v>
                </c:pt>
                <c:pt idx="5">
                  <c:v>51</c:v>
                </c:pt>
                <c:pt idx="6">
                  <c:v>42</c:v>
                </c:pt>
                <c:pt idx="7">
                  <c:v>39</c:v>
                </c:pt>
                <c:pt idx="8">
                  <c:v>36</c:v>
                </c:pt>
                <c:pt idx="9">
                  <c:v>33</c:v>
                </c:pt>
                <c:pt idx="10">
                  <c:v>30</c:v>
                </c:pt>
                <c:pt idx="1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32-49A1-9DF6-05767F188C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naturaleza de la lesión, enero 2022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2702214718202051"/>
          <c:y val="3.39114381121903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09377511905676"/>
          <c:y val="0.13952779270763252"/>
          <c:w val="0.79895262369178943"/>
          <c:h val="0.323874834218478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'C-8'!$A$8:$A$24</c:f>
              <c:strCache>
                <c:ptCount val="17"/>
                <c:pt idx="0">
                  <c:v>AMPUTACIONES</c:v>
                </c:pt>
                <c:pt idx="1">
                  <c:v>ASFIXIA</c:v>
                </c:pt>
                <c:pt idx="2">
                  <c:v>CONTUSIONES</c:v>
                </c:pt>
                <c:pt idx="3">
                  <c:v>CUERPO EXTRAÑO EN OJOS</c:v>
                </c:pt>
                <c:pt idx="4">
                  <c:v>EFECTOS DE ELECTRICIDAD</c:v>
                </c:pt>
                <c:pt idx="5">
                  <c:v>ENUCREACION (PERDIDA OCULAR)</c:v>
                </c:pt>
                <c:pt idx="6">
                  <c:v>FRACTURAS</c:v>
                </c:pt>
                <c:pt idx="7">
                  <c:v>HERIDA DE TEJIDOS</c:v>
                </c:pt>
                <c:pt idx="8">
                  <c:v>HERIDAS CONTUSAS (POR GOLPES O DE BORDES IRREGULA)</c:v>
                </c:pt>
                <c:pt idx="9">
                  <c:v>HERIDAS CORTANTES</c:v>
                </c:pt>
                <c:pt idx="10">
                  <c:v>HERIDAS PUNZANTES</c:v>
                </c:pt>
                <c:pt idx="11">
                  <c:v>INTOXICACIONES POR OTRAS SUSTANCIAS QUIMICAS</c:v>
                </c:pt>
                <c:pt idx="12">
                  <c:v>LUXACIONES</c:v>
                </c:pt>
                <c:pt idx="13">
                  <c:v>QUEMADURAS</c:v>
                </c:pt>
                <c:pt idx="14">
                  <c:v>TORCEDURAS Y ESQUINCES</c:v>
                </c:pt>
                <c:pt idx="15">
                  <c:v>TRAUMATISMOS INTERNOS</c:v>
                </c:pt>
                <c:pt idx="16">
                  <c:v>OTROS</c:v>
                </c:pt>
              </c:strCache>
            </c:strRef>
          </c:cat>
          <c:val>
            <c:numRef>
              <c:f>'C-8'!$D$8:$D$24</c:f>
              <c:numCache>
                <c:formatCode>_(* #,##0_);_(* \(#,##0\);_(* "-"_);_(@_)</c:formatCode>
                <c:ptCount val="17"/>
                <c:pt idx="0">
                  <c:v>8</c:v>
                </c:pt>
                <c:pt idx="1">
                  <c:v>1</c:v>
                </c:pt>
                <c:pt idx="2">
                  <c:v>289</c:v>
                </c:pt>
                <c:pt idx="3">
                  <c:v>47</c:v>
                </c:pt>
                <c:pt idx="4">
                  <c:v>2</c:v>
                </c:pt>
                <c:pt idx="5">
                  <c:v>2</c:v>
                </c:pt>
                <c:pt idx="6">
                  <c:v>48</c:v>
                </c:pt>
                <c:pt idx="7">
                  <c:v>4</c:v>
                </c:pt>
                <c:pt idx="8">
                  <c:v>46</c:v>
                </c:pt>
                <c:pt idx="9">
                  <c:v>79</c:v>
                </c:pt>
                <c:pt idx="10">
                  <c:v>24</c:v>
                </c:pt>
                <c:pt idx="11">
                  <c:v>3</c:v>
                </c:pt>
                <c:pt idx="12">
                  <c:v>6</c:v>
                </c:pt>
                <c:pt idx="13">
                  <c:v>25</c:v>
                </c:pt>
                <c:pt idx="14">
                  <c:v>87</c:v>
                </c:pt>
                <c:pt idx="15">
                  <c:v>42</c:v>
                </c:pt>
                <c:pt idx="16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cylinder"/>
        <c:axId val="500132920"/>
        <c:axId val="500129392"/>
        <c:axId val="0"/>
      </c:bar3DChart>
      <c:catAx>
        <c:axId val="50013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600" b="1" baseline="0">
                <a:latin typeface="Helvetica Condensed" panose="020B0606020202030204" pitchFamily="34" charset="0"/>
              </a:defRPr>
            </a:pPr>
            <a:endParaRPr lang="es-MX"/>
          </a:p>
        </c:txPr>
        <c:crossAx val="500129392"/>
        <c:crosses val="autoZero"/>
        <c:auto val="1"/>
        <c:lblAlgn val="ctr"/>
        <c:lblOffset val="100"/>
        <c:noMultiLvlLbl val="0"/>
      </c:catAx>
      <c:valAx>
        <c:axId val="50012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MX"/>
          </a:p>
        </c:txPr>
        <c:crossAx val="5001329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 Notificaciones de  accidentes de trabajo, según consecuencias del accidente, enero 2022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FF2B2E"/>
              </a:solidFill>
              <a:ln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rgbClr val="FFFF00"/>
              </a:solidFill>
              <a:ln w="38100" cap="flat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rgbClr val="FF0000">
                  <a:alpha val="67000"/>
                </a:srgb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 cap="rnd">
                <a:miter lim="800000"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sunse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EC7B-4F0D-849E-6C50C56DD47D}"/>
              </c:ext>
            </c:extLst>
          </c:dPt>
          <c:dLbls>
            <c:dLbl>
              <c:idx val="0"/>
              <c:layout>
                <c:manualLayout>
                  <c:x val="9.300491173692433E-3"/>
                  <c:y val="0.11460203948696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2.141678346472544E-2"/>
                  <c:y val="-0.239455796214789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1.0548609036828646E-2"/>
                  <c:y val="-2.5592658710091771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0"/>
                  <c:y val="-8.40416659216136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9.8159123604086148E-17"/>
                  <c:y val="0.1086344837804077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-5.4300197734740367E-2"/>
                  <c:y val="-0.19874835843347999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 INCAPACITANTE
</a:t>
                    </a:r>
                    <a:fld id="{0A82109D-DB2F-4CBB-BC98-3D31BC032EF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06775939977834"/>
                      <c:h val="9.556244966467300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1.1175302907307276E-2"/>
                  <c:y val="-2.300808999900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>
                    <a:latin typeface="Helvetica Condensed" panose="020B060602020203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'C-9'!$G$7:$G$11</c:f>
              <c:strCache>
                <c:ptCount val="5"/>
                <c:pt idx="0">
                  <c:v> ACCIDENTE MORTAL </c:v>
                </c:pt>
                <c:pt idx="1">
                  <c:v> ACCIDENTE LEVE </c:v>
                </c:pt>
                <c:pt idx="2">
                  <c:v> TOTAL TEMPORAL </c:v>
                </c:pt>
                <c:pt idx="3">
                  <c:v> TOTAL PERMANENTE </c:v>
                </c:pt>
                <c:pt idx="4">
                  <c:v> PARCIAL PERMANENTE </c:v>
                </c:pt>
              </c:strCache>
            </c:strRef>
          </c:cat>
          <c:val>
            <c:numRef>
              <c:f>'C-9'!$H$7:$H$11</c:f>
              <c:numCache>
                <c:formatCode>_(* #,##0_);_(* \(#,##0\);_(* "-"_);_(@_)</c:formatCode>
                <c:ptCount val="5"/>
                <c:pt idx="0">
                  <c:v>7</c:v>
                </c:pt>
                <c:pt idx="1">
                  <c:v>608</c:v>
                </c:pt>
                <c:pt idx="2">
                  <c:v>357</c:v>
                </c:pt>
                <c:pt idx="3">
                  <c:v>0</c:v>
                </c:pt>
                <c:pt idx="4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3"/>
        <c:secondPieSize val="114"/>
        <c:serLines/>
      </c:ofPie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33</xdr:row>
      <xdr:rowOff>86097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104775</xdr:colOff>
      <xdr:row>31</xdr:row>
      <xdr:rowOff>105146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104775</xdr:colOff>
      <xdr:row>32</xdr:row>
      <xdr:rowOff>105150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104775</xdr:colOff>
      <xdr:row>30</xdr:row>
      <xdr:rowOff>105151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104775</xdr:colOff>
      <xdr:row>29</xdr:row>
      <xdr:rowOff>105149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167415</xdr:colOff>
      <xdr:row>31</xdr:row>
      <xdr:rowOff>146957</xdr:rowOff>
    </xdr:from>
    <xdr:to>
      <xdr:col>14</xdr:col>
      <xdr:colOff>0</xdr:colOff>
      <xdr:row>44</xdr:row>
      <xdr:rowOff>39884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205155</xdr:colOff>
      <xdr:row>13</xdr:row>
      <xdr:rowOff>81353</xdr:rowOff>
    </xdr:from>
    <xdr:to>
      <xdr:col>7</xdr:col>
      <xdr:colOff>329711</xdr:colOff>
      <xdr:row>28</xdr:row>
      <xdr:rowOff>102577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740019</xdr:colOff>
      <xdr:row>29</xdr:row>
      <xdr:rowOff>51288</xdr:rowOff>
    </xdr:from>
    <xdr:to>
      <xdr:col>6</xdr:col>
      <xdr:colOff>439615</xdr:colOff>
      <xdr:row>49</xdr:row>
      <xdr:rowOff>65942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52554</xdr:colOff>
      <xdr:row>11</xdr:row>
      <xdr:rowOff>69805</xdr:rowOff>
    </xdr:from>
    <xdr:to>
      <xdr:col>7</xdr:col>
      <xdr:colOff>446690</xdr:colOff>
      <xdr:row>29</xdr:row>
      <xdr:rowOff>45983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506804</xdr:colOff>
      <xdr:row>12</xdr:row>
      <xdr:rowOff>73268</xdr:rowOff>
    </xdr:from>
    <xdr:to>
      <xdr:col>1</xdr:col>
      <xdr:colOff>710712</xdr:colOff>
      <xdr:row>29</xdr:row>
      <xdr:rowOff>139211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</xdr:row>
      <xdr:rowOff>0</xdr:rowOff>
    </xdr:from>
    <xdr:to>
      <xdr:col>5</xdr:col>
      <xdr:colOff>104775</xdr:colOff>
      <xdr:row>24</xdr:row>
      <xdr:rowOff>223676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3724275"/>
          <a:ext cx="104775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96045</xdr:colOff>
      <xdr:row>25</xdr:row>
      <xdr:rowOff>139211</xdr:rowOff>
    </xdr:from>
    <xdr:to>
      <xdr:col>5</xdr:col>
      <xdr:colOff>600806</xdr:colOff>
      <xdr:row>41</xdr:row>
      <xdr:rowOff>41434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18477</xdr:colOff>
      <xdr:row>25</xdr:row>
      <xdr:rowOff>141123</xdr:rowOff>
    </xdr:from>
    <xdr:to>
      <xdr:col>2</xdr:col>
      <xdr:colOff>14654</xdr:colOff>
      <xdr:row>41</xdr:row>
      <xdr:rowOff>42193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95163</xdr:rowOff>
    </xdr:from>
    <xdr:to>
      <xdr:col>4</xdr:col>
      <xdr:colOff>1110154</xdr:colOff>
      <xdr:row>32</xdr:row>
      <xdr:rowOff>43229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1073810</xdr:colOff>
      <xdr:row>28</xdr:row>
      <xdr:rowOff>97480</xdr:rowOff>
    </xdr:from>
    <xdr:to>
      <xdr:col>15</xdr:col>
      <xdr:colOff>70020</xdr:colOff>
      <xdr:row>40</xdr:row>
      <xdr:rowOff>27078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41</xdr:row>
      <xdr:rowOff>17838</xdr:rowOff>
    </xdr:from>
    <xdr:to>
      <xdr:col>17</xdr:col>
      <xdr:colOff>456181</xdr:colOff>
      <xdr:row>57</xdr:row>
      <xdr:rowOff>140804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44</xdr:row>
      <xdr:rowOff>7329</xdr:rowOff>
    </xdr:from>
    <xdr:to>
      <xdr:col>2</xdr:col>
      <xdr:colOff>359018</xdr:colOff>
      <xdr:row>51</xdr:row>
      <xdr:rowOff>196363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37497</xdr:colOff>
      <xdr:row>26</xdr:row>
      <xdr:rowOff>65941</xdr:rowOff>
    </xdr:from>
    <xdr:to>
      <xdr:col>3</xdr:col>
      <xdr:colOff>586586</xdr:colOff>
      <xdr:row>43</xdr:row>
      <xdr:rowOff>146538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591206</xdr:colOff>
      <xdr:row>16</xdr:row>
      <xdr:rowOff>100124</xdr:rowOff>
    </xdr:from>
    <xdr:to>
      <xdr:col>4</xdr:col>
      <xdr:colOff>283615</xdr:colOff>
      <xdr:row>29</xdr:row>
      <xdr:rowOff>91926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N39"/>
  <sheetViews>
    <sheetView showGridLines="0" view="pageBreakPreview" zoomScale="160" zoomScaleNormal="190" zoomScaleSheetLayoutView="160" workbookViewId="0">
      <selection activeCell="F24" sqref="F24"/>
    </sheetView>
  </sheetViews>
  <sheetFormatPr baseColWidth="10" defaultColWidth="11.44140625" defaultRowHeight="29.25" customHeight="1" x14ac:dyDescent="0.25"/>
  <cols>
    <col min="1" max="1" width="2.88671875" style="56" customWidth="1"/>
    <col min="2" max="2" width="19" style="56" customWidth="1"/>
    <col min="3" max="3" width="13.109375" style="56" customWidth="1"/>
    <col min="4" max="4" width="13.5546875" style="56" customWidth="1"/>
    <col min="5" max="5" width="13.44140625" style="56" customWidth="1"/>
    <col min="6" max="6" width="15" style="56" customWidth="1"/>
    <col min="7" max="7" width="15.6640625" style="56" customWidth="1"/>
    <col min="8" max="8" width="2" style="56" customWidth="1"/>
    <col min="9" max="9" width="1.88671875" style="56" customWidth="1"/>
    <col min="10" max="16384" width="11.44140625" style="56"/>
  </cols>
  <sheetData>
    <row r="1" spans="1:12" ht="13.5" customHeight="1" x14ac:dyDescent="0.25">
      <c r="A1" s="399" t="s">
        <v>246</v>
      </c>
      <c r="B1" s="399"/>
      <c r="C1" s="399"/>
      <c r="D1" s="399"/>
      <c r="E1" s="399"/>
      <c r="F1" s="399"/>
      <c r="G1" s="399"/>
      <c r="H1" s="399"/>
      <c r="I1" s="55"/>
    </row>
    <row r="2" spans="1:12" ht="13.5" customHeight="1" x14ac:dyDescent="0.25">
      <c r="A2" s="54"/>
      <c r="B2" s="54" t="s">
        <v>120</v>
      </c>
      <c r="C2" s="54"/>
      <c r="D2" s="54"/>
      <c r="E2" s="54"/>
      <c r="F2" s="54"/>
      <c r="G2" s="54"/>
      <c r="H2" s="54"/>
      <c r="J2" s="56" t="s">
        <v>249</v>
      </c>
    </row>
    <row r="3" spans="1:12" s="57" customFormat="1" ht="13.5" customHeight="1" x14ac:dyDescent="0.25">
      <c r="A3" s="400" t="s">
        <v>226</v>
      </c>
      <c r="B3" s="400"/>
      <c r="C3" s="400"/>
      <c r="D3" s="400"/>
      <c r="E3" s="400"/>
      <c r="F3" s="400"/>
      <c r="G3" s="400"/>
      <c r="H3" s="400"/>
      <c r="I3" s="56"/>
      <c r="J3" s="56"/>
      <c r="K3" s="56"/>
      <c r="L3" s="56"/>
    </row>
    <row r="4" spans="1:12" s="57" customFormat="1" ht="13.5" customHeight="1" x14ac:dyDescent="0.25">
      <c r="B4" s="406" t="s">
        <v>316</v>
      </c>
      <c r="C4" s="406"/>
      <c r="D4" s="406"/>
      <c r="E4" s="406"/>
      <c r="F4" s="406"/>
      <c r="G4" s="406"/>
      <c r="H4" s="256"/>
      <c r="I4" s="56"/>
      <c r="J4" s="56"/>
      <c r="K4" s="56"/>
      <c r="L4" s="56"/>
    </row>
    <row r="5" spans="1:12" s="57" customFormat="1" ht="13.5" customHeight="1" thickBot="1" x14ac:dyDescent="0.3">
      <c r="A5" s="395"/>
      <c r="B5" s="395"/>
      <c r="C5" s="395"/>
      <c r="D5" s="395"/>
      <c r="E5" s="395"/>
      <c r="F5" s="395"/>
      <c r="G5" s="395"/>
      <c r="H5" s="395"/>
      <c r="J5" s="56" t="s">
        <v>248</v>
      </c>
      <c r="K5" s="56"/>
      <c r="L5" s="56"/>
    </row>
    <row r="6" spans="1:12" s="57" customFormat="1" ht="15" customHeight="1" thickBot="1" x14ac:dyDescent="0.3">
      <c r="B6" s="404" t="s">
        <v>225</v>
      </c>
      <c r="C6" s="401" t="s">
        <v>39</v>
      </c>
      <c r="D6" s="402"/>
      <c r="E6" s="402"/>
      <c r="F6" s="403"/>
      <c r="G6" s="404" t="s">
        <v>0</v>
      </c>
      <c r="I6" s="56"/>
      <c r="J6" s="56"/>
      <c r="K6" s="56"/>
      <c r="L6" s="56"/>
    </row>
    <row r="7" spans="1:12" s="57" customFormat="1" ht="21" customHeight="1" thickBot="1" x14ac:dyDescent="0.3">
      <c r="B7" s="405"/>
      <c r="C7" s="210" t="s">
        <v>34</v>
      </c>
      <c r="D7" s="211" t="s">
        <v>33</v>
      </c>
      <c r="E7" s="210" t="s">
        <v>62</v>
      </c>
      <c r="F7" s="210" t="s">
        <v>35</v>
      </c>
      <c r="G7" s="405"/>
      <c r="I7" s="56"/>
      <c r="J7" s="56"/>
      <c r="K7" s="252"/>
      <c r="L7" s="56"/>
    </row>
    <row r="8" spans="1:12" s="57" customFormat="1" ht="10.5" customHeight="1" x14ac:dyDescent="0.25">
      <c r="B8" s="38" t="s">
        <v>174</v>
      </c>
      <c r="C8" s="39">
        <v>0</v>
      </c>
      <c r="D8" s="40">
        <v>0</v>
      </c>
      <c r="E8" s="40">
        <v>0</v>
      </c>
      <c r="F8" s="41">
        <v>0</v>
      </c>
      <c r="G8" s="196">
        <f>SUM(C8:F8)</f>
        <v>0</v>
      </c>
      <c r="H8" s="56"/>
      <c r="I8" s="56"/>
      <c r="J8" s="56"/>
      <c r="K8" s="252"/>
      <c r="L8" s="253"/>
    </row>
    <row r="9" spans="1:12" s="57" customFormat="1" ht="9" customHeight="1" x14ac:dyDescent="0.25">
      <c r="B9" s="42" t="s">
        <v>264</v>
      </c>
      <c r="C9" s="43">
        <v>1</v>
      </c>
      <c r="D9" s="44">
        <v>16</v>
      </c>
      <c r="E9" s="44">
        <v>2</v>
      </c>
      <c r="F9" s="45">
        <v>0</v>
      </c>
      <c r="G9" s="197">
        <f t="shared" ref="G9:G33" si="0">SUM(C9:F9)</f>
        <v>19</v>
      </c>
      <c r="H9" s="56"/>
      <c r="J9" s="56"/>
      <c r="K9" s="252"/>
      <c r="L9" s="253"/>
    </row>
    <row r="10" spans="1:12" s="57" customFormat="1" ht="9" customHeight="1" x14ac:dyDescent="0.25">
      <c r="B10" s="46" t="s">
        <v>175</v>
      </c>
      <c r="C10" s="47">
        <v>0</v>
      </c>
      <c r="D10" s="48">
        <v>0</v>
      </c>
      <c r="E10" s="48">
        <v>0</v>
      </c>
      <c r="F10" s="49">
        <v>0</v>
      </c>
      <c r="G10" s="198">
        <f t="shared" si="0"/>
        <v>0</v>
      </c>
      <c r="H10" s="56"/>
      <c r="I10" s="56"/>
      <c r="J10" s="56"/>
      <c r="K10" s="252"/>
      <c r="L10" s="253"/>
    </row>
    <row r="11" spans="1:12" s="57" customFormat="1" ht="9" customHeight="1" x14ac:dyDescent="0.25">
      <c r="B11" s="42" t="s">
        <v>51</v>
      </c>
      <c r="C11" s="43">
        <v>1</v>
      </c>
      <c r="D11" s="44">
        <v>106</v>
      </c>
      <c r="E11" s="44">
        <v>4</v>
      </c>
      <c r="F11" s="45">
        <v>0</v>
      </c>
      <c r="G11" s="197">
        <f t="shared" si="0"/>
        <v>111</v>
      </c>
      <c r="H11" s="56"/>
      <c r="I11" s="56"/>
      <c r="J11" s="56"/>
      <c r="K11" s="252"/>
      <c r="L11" s="253"/>
    </row>
    <row r="12" spans="1:12" s="57" customFormat="1" ht="9" customHeight="1" x14ac:dyDescent="0.25">
      <c r="B12" s="46" t="s">
        <v>165</v>
      </c>
      <c r="C12" s="47">
        <v>0</v>
      </c>
      <c r="D12" s="48">
        <v>1</v>
      </c>
      <c r="E12" s="48">
        <v>0</v>
      </c>
      <c r="F12" s="49">
        <v>0</v>
      </c>
      <c r="G12" s="198">
        <f>SUM(C12:F12)</f>
        <v>1</v>
      </c>
      <c r="H12" s="56"/>
      <c r="I12" s="56"/>
      <c r="J12" s="56"/>
      <c r="K12" s="252"/>
      <c r="L12" s="253"/>
    </row>
    <row r="13" spans="1:12" s="57" customFormat="1" ht="9" customHeight="1" x14ac:dyDescent="0.25">
      <c r="B13" s="42" t="s">
        <v>176</v>
      </c>
      <c r="C13" s="43">
        <v>0</v>
      </c>
      <c r="D13" s="44">
        <v>7</v>
      </c>
      <c r="E13" s="44">
        <v>1</v>
      </c>
      <c r="F13" s="45">
        <v>0</v>
      </c>
      <c r="G13" s="197">
        <f>SUM(C13:F13)</f>
        <v>8</v>
      </c>
      <c r="H13" s="56"/>
      <c r="I13" s="56"/>
      <c r="J13" s="56"/>
      <c r="K13" s="252"/>
      <c r="L13" s="253"/>
    </row>
    <row r="14" spans="1:12" ht="9" customHeight="1" x14ac:dyDescent="0.25">
      <c r="B14" s="46" t="s">
        <v>56</v>
      </c>
      <c r="C14" s="47">
        <v>0</v>
      </c>
      <c r="D14" s="48">
        <v>90</v>
      </c>
      <c r="E14" s="48">
        <v>1</v>
      </c>
      <c r="F14" s="49">
        <v>0</v>
      </c>
      <c r="G14" s="198">
        <f t="shared" si="0"/>
        <v>91</v>
      </c>
      <c r="K14" s="252"/>
      <c r="L14" s="253"/>
    </row>
    <row r="15" spans="1:12" ht="9" customHeight="1" x14ac:dyDescent="0.25">
      <c r="B15" s="42" t="s">
        <v>55</v>
      </c>
      <c r="C15" s="43">
        <v>0</v>
      </c>
      <c r="D15" s="44">
        <v>5</v>
      </c>
      <c r="E15" s="44">
        <v>0</v>
      </c>
      <c r="F15" s="45">
        <v>0</v>
      </c>
      <c r="G15" s="197">
        <f t="shared" si="0"/>
        <v>5</v>
      </c>
      <c r="K15" s="252"/>
      <c r="L15" s="253"/>
    </row>
    <row r="16" spans="1:12" s="57" customFormat="1" ht="9" customHeight="1" x14ac:dyDescent="0.25">
      <c r="B16" s="46" t="s">
        <v>58</v>
      </c>
      <c r="C16" s="47">
        <v>0</v>
      </c>
      <c r="D16" s="48">
        <v>1</v>
      </c>
      <c r="E16" s="48">
        <v>0</v>
      </c>
      <c r="F16" s="49">
        <v>0</v>
      </c>
      <c r="G16" s="198">
        <f>SUM(C16:F16)</f>
        <v>1</v>
      </c>
      <c r="H16" s="56"/>
      <c r="I16" s="56"/>
      <c r="J16" s="56"/>
      <c r="K16" s="252"/>
      <c r="L16" s="253"/>
    </row>
    <row r="17" spans="2:14" s="57" customFormat="1" ht="9" customHeight="1" x14ac:dyDescent="0.25">
      <c r="B17" s="42" t="s">
        <v>172</v>
      </c>
      <c r="C17" s="43">
        <v>0</v>
      </c>
      <c r="D17" s="44">
        <v>1</v>
      </c>
      <c r="E17" s="44">
        <v>0</v>
      </c>
      <c r="F17" s="45">
        <v>0</v>
      </c>
      <c r="G17" s="197">
        <f t="shared" si="0"/>
        <v>1</v>
      </c>
      <c r="H17" s="56"/>
      <c r="I17" s="56"/>
      <c r="J17" s="56"/>
      <c r="K17" s="252"/>
      <c r="L17" s="253"/>
    </row>
    <row r="18" spans="2:14" s="57" customFormat="1" ht="9" customHeight="1" x14ac:dyDescent="0.25">
      <c r="B18" s="46" t="s">
        <v>53</v>
      </c>
      <c r="C18" s="47">
        <v>1</v>
      </c>
      <c r="D18" s="48">
        <v>9</v>
      </c>
      <c r="E18" s="48">
        <v>1</v>
      </c>
      <c r="F18" s="49">
        <v>0</v>
      </c>
      <c r="G18" s="198">
        <f>SUM(C18:F18)</f>
        <v>11</v>
      </c>
      <c r="H18" s="56"/>
      <c r="I18" s="56"/>
      <c r="J18" s="56"/>
      <c r="K18" s="252"/>
      <c r="L18" s="253"/>
    </row>
    <row r="19" spans="2:14" s="57" customFormat="1" ht="9" customHeight="1" x14ac:dyDescent="0.25">
      <c r="B19" s="42" t="s">
        <v>178</v>
      </c>
      <c r="C19" s="43">
        <v>0</v>
      </c>
      <c r="D19" s="44">
        <v>3</v>
      </c>
      <c r="E19" s="44">
        <v>0</v>
      </c>
      <c r="F19" s="45">
        <v>0</v>
      </c>
      <c r="G19" s="197">
        <f>SUM(C19:F19)</f>
        <v>3</v>
      </c>
      <c r="H19" s="56"/>
      <c r="I19" s="56"/>
      <c r="J19" s="56"/>
      <c r="K19" s="252"/>
      <c r="L19" s="253"/>
    </row>
    <row r="20" spans="2:14" s="57" customFormat="1" ht="9" customHeight="1" x14ac:dyDescent="0.25">
      <c r="B20" s="46" t="s">
        <v>61</v>
      </c>
      <c r="C20" s="47">
        <v>2</v>
      </c>
      <c r="D20" s="48">
        <v>12</v>
      </c>
      <c r="E20" s="48">
        <v>0</v>
      </c>
      <c r="F20" s="49">
        <v>0</v>
      </c>
      <c r="G20" s="198">
        <f t="shared" si="0"/>
        <v>14</v>
      </c>
      <c r="H20" s="56"/>
      <c r="I20" s="56"/>
      <c r="J20" s="56"/>
      <c r="K20" s="252"/>
      <c r="L20" s="253"/>
    </row>
    <row r="21" spans="2:14" s="57" customFormat="1" ht="9" customHeight="1" x14ac:dyDescent="0.25">
      <c r="B21" s="42" t="s">
        <v>60</v>
      </c>
      <c r="C21" s="43">
        <v>0</v>
      </c>
      <c r="D21" s="44">
        <v>0</v>
      </c>
      <c r="E21" s="44">
        <v>0</v>
      </c>
      <c r="F21" s="45">
        <v>0</v>
      </c>
      <c r="G21" s="197">
        <f t="shared" si="0"/>
        <v>0</v>
      </c>
      <c r="H21" s="56"/>
      <c r="I21" s="56"/>
      <c r="J21" s="56"/>
      <c r="K21" s="252"/>
      <c r="L21" s="253"/>
    </row>
    <row r="22" spans="2:14" s="57" customFormat="1" ht="11.25" customHeight="1" x14ac:dyDescent="0.25">
      <c r="B22" s="46" t="s">
        <v>119</v>
      </c>
      <c r="C22" s="47">
        <v>1</v>
      </c>
      <c r="D22" s="48">
        <v>809</v>
      </c>
      <c r="E22" s="48">
        <v>8</v>
      </c>
      <c r="F22" s="49">
        <v>2</v>
      </c>
      <c r="G22" s="198">
        <f t="shared" si="0"/>
        <v>820</v>
      </c>
      <c r="H22" s="56"/>
      <c r="I22" s="56"/>
      <c r="J22" s="56"/>
      <c r="K22" s="252"/>
      <c r="L22" s="253"/>
    </row>
    <row r="23" spans="2:14" ht="9" customHeight="1" x14ac:dyDescent="0.25">
      <c r="B23" s="42" t="s">
        <v>57</v>
      </c>
      <c r="C23" s="43">
        <v>1</v>
      </c>
      <c r="D23" s="44">
        <v>18</v>
      </c>
      <c r="E23" s="44">
        <v>1</v>
      </c>
      <c r="F23" s="45">
        <v>1</v>
      </c>
      <c r="G23" s="197">
        <f t="shared" si="0"/>
        <v>21</v>
      </c>
      <c r="K23" s="252"/>
      <c r="L23" s="253"/>
    </row>
    <row r="24" spans="2:14" ht="9" customHeight="1" x14ac:dyDescent="0.25">
      <c r="B24" s="46" t="s">
        <v>54</v>
      </c>
      <c r="C24" s="47">
        <v>0</v>
      </c>
      <c r="D24" s="48">
        <v>0</v>
      </c>
      <c r="E24" s="48">
        <v>0</v>
      </c>
      <c r="F24" s="49">
        <v>0</v>
      </c>
      <c r="G24" s="198">
        <f t="shared" si="0"/>
        <v>0</v>
      </c>
      <c r="H24" s="55"/>
      <c r="J24" s="203"/>
      <c r="K24" s="252"/>
      <c r="L24" s="253"/>
    </row>
    <row r="25" spans="2:14" ht="9" customHeight="1" x14ac:dyDescent="0.25">
      <c r="B25" s="42" t="s">
        <v>177</v>
      </c>
      <c r="C25" s="43">
        <v>0</v>
      </c>
      <c r="D25" s="44">
        <v>1</v>
      </c>
      <c r="E25" s="44">
        <v>0</v>
      </c>
      <c r="F25" s="45">
        <v>0</v>
      </c>
      <c r="G25" s="197">
        <f t="shared" si="0"/>
        <v>1</v>
      </c>
      <c r="K25" s="252"/>
      <c r="L25" s="253"/>
    </row>
    <row r="26" spans="2:14" ht="9" customHeight="1" x14ac:dyDescent="0.25">
      <c r="B26" s="46" t="s">
        <v>52</v>
      </c>
      <c r="C26" s="47">
        <v>0</v>
      </c>
      <c r="D26" s="48">
        <v>0</v>
      </c>
      <c r="E26" s="48">
        <v>1</v>
      </c>
      <c r="F26" s="49">
        <v>0</v>
      </c>
      <c r="G26" s="198">
        <f t="shared" si="0"/>
        <v>1</v>
      </c>
      <c r="K26" s="252"/>
      <c r="L26" s="253"/>
    </row>
    <row r="27" spans="2:14" ht="9" customHeight="1" x14ac:dyDescent="0.25">
      <c r="B27" s="42" t="s">
        <v>49</v>
      </c>
      <c r="C27" s="43">
        <v>0</v>
      </c>
      <c r="D27" s="44">
        <v>7</v>
      </c>
      <c r="E27" s="44">
        <v>0</v>
      </c>
      <c r="F27" s="45">
        <v>0</v>
      </c>
      <c r="G27" s="197">
        <f>SUM(C27:F27)</f>
        <v>7</v>
      </c>
      <c r="K27" s="252"/>
      <c r="L27" s="253"/>
    </row>
    <row r="28" spans="2:14" ht="9" customHeight="1" x14ac:dyDescent="0.25">
      <c r="B28" s="46" t="s">
        <v>50</v>
      </c>
      <c r="C28" s="47">
        <v>0</v>
      </c>
      <c r="D28" s="48">
        <v>14</v>
      </c>
      <c r="E28" s="48">
        <v>0</v>
      </c>
      <c r="F28" s="49">
        <v>0</v>
      </c>
      <c r="G28" s="198">
        <f t="shared" si="0"/>
        <v>14</v>
      </c>
      <c r="J28" s="204"/>
      <c r="K28" s="252"/>
      <c r="L28" s="253"/>
    </row>
    <row r="29" spans="2:14" ht="9" customHeight="1" x14ac:dyDescent="0.25">
      <c r="B29" s="42" t="s">
        <v>171</v>
      </c>
      <c r="C29" s="43">
        <v>0</v>
      </c>
      <c r="D29" s="44">
        <v>0</v>
      </c>
      <c r="E29" s="44">
        <v>0</v>
      </c>
      <c r="F29" s="45">
        <v>0</v>
      </c>
      <c r="G29" s="197">
        <f t="shared" si="0"/>
        <v>0</v>
      </c>
      <c r="K29" s="252"/>
      <c r="L29" s="253"/>
    </row>
    <row r="30" spans="2:14" ht="9" customHeight="1" x14ac:dyDescent="0.25">
      <c r="B30" s="46" t="s">
        <v>170</v>
      </c>
      <c r="C30" s="47">
        <v>0</v>
      </c>
      <c r="D30" s="48">
        <v>0</v>
      </c>
      <c r="E30" s="48">
        <v>0</v>
      </c>
      <c r="F30" s="49">
        <v>0</v>
      </c>
      <c r="G30" s="198">
        <f>SUM(C30:F30)</f>
        <v>0</v>
      </c>
      <c r="K30" s="252"/>
      <c r="L30" s="253"/>
    </row>
    <row r="31" spans="2:14" ht="9" customHeight="1" x14ac:dyDescent="0.25">
      <c r="B31" s="42" t="s">
        <v>48</v>
      </c>
      <c r="C31" s="43">
        <v>0</v>
      </c>
      <c r="D31" s="44">
        <v>3</v>
      </c>
      <c r="E31" s="44">
        <v>0</v>
      </c>
      <c r="F31" s="45">
        <v>0</v>
      </c>
      <c r="G31" s="197">
        <f t="shared" si="0"/>
        <v>3</v>
      </c>
      <c r="K31" s="252"/>
      <c r="L31" s="253"/>
    </row>
    <row r="32" spans="2:14" ht="9" customHeight="1" x14ac:dyDescent="0.25">
      <c r="B32" s="46" t="s">
        <v>155</v>
      </c>
      <c r="C32" s="47">
        <v>0</v>
      </c>
      <c r="D32" s="48">
        <v>0</v>
      </c>
      <c r="E32" s="48">
        <v>0</v>
      </c>
      <c r="F32" s="49">
        <v>0</v>
      </c>
      <c r="G32" s="198">
        <f>SUM(C32:F32)</f>
        <v>0</v>
      </c>
      <c r="J32" s="255">
        <f>(C22+D22)/($C$34+$D$34)</f>
        <v>0.72972972972972971</v>
      </c>
      <c r="K32" s="255">
        <f>(C11+D11)/SUM($C$34:$D$34)</f>
        <v>9.6396396396396397E-2</v>
      </c>
      <c r="L32" s="255">
        <f>(C14+D14)/SUM($C$34:$D$34)</f>
        <v>8.1081081081081086E-2</v>
      </c>
      <c r="M32" s="255">
        <f>(C28+D28)/SUM($C$34:$D$34)</f>
        <v>1.2612612612612612E-2</v>
      </c>
      <c r="N32" s="255">
        <f>(C23+D23)/SUM($C$34:$D$34)</f>
        <v>1.7117117117117116E-2</v>
      </c>
    </row>
    <row r="33" spans="2:12" ht="10.5" customHeight="1" thickBot="1" x14ac:dyDescent="0.3">
      <c r="B33" s="50" t="s">
        <v>59</v>
      </c>
      <c r="C33" s="51">
        <v>0</v>
      </c>
      <c r="D33" s="52">
        <v>0</v>
      </c>
      <c r="E33" s="52">
        <v>0</v>
      </c>
      <c r="F33" s="53">
        <v>0</v>
      </c>
      <c r="G33" s="199">
        <f t="shared" si="0"/>
        <v>0</v>
      </c>
      <c r="K33" s="252"/>
      <c r="L33" s="253"/>
    </row>
    <row r="34" spans="2:12" ht="18" customHeight="1" thickBot="1" x14ac:dyDescent="0.3">
      <c r="B34" s="212" t="s">
        <v>0</v>
      </c>
      <c r="C34" s="213">
        <f>SUM(C8:C33)</f>
        <v>7</v>
      </c>
      <c r="D34" s="214">
        <f>SUM(D8:D33)</f>
        <v>1103</v>
      </c>
      <c r="E34" s="214">
        <f>SUM(E8:E33)</f>
        <v>19</v>
      </c>
      <c r="F34" s="215">
        <f>SUM(F8:F33)</f>
        <v>3</v>
      </c>
      <c r="G34" s="215">
        <f>SUM(G8:G33)</f>
        <v>1132</v>
      </c>
      <c r="J34" s="203"/>
    </row>
    <row r="35" spans="2:12" ht="13.5" customHeight="1" x14ac:dyDescent="0.25">
      <c r="B35" s="398" t="s">
        <v>32</v>
      </c>
      <c r="C35" s="398"/>
      <c r="D35" s="398"/>
      <c r="E35" s="398"/>
      <c r="F35" s="398"/>
      <c r="G35" s="398"/>
      <c r="H35" s="398"/>
    </row>
    <row r="36" spans="2:12" ht="15.6" x14ac:dyDescent="0.25"/>
    <row r="37" spans="2:12" ht="15.6" x14ac:dyDescent="0.25">
      <c r="C37" s="254"/>
      <c r="D37" s="254"/>
      <c r="E37" s="254"/>
    </row>
    <row r="38" spans="2:12" ht="15.6" x14ac:dyDescent="0.25"/>
    <row r="39" spans="2:12" ht="15.6" x14ac:dyDescent="0.25"/>
  </sheetData>
  <mergeCells count="7">
    <mergeCell ref="B35:H35"/>
    <mergeCell ref="A1:H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orientation="landscape" r:id="rId1"/>
  <headerFooter alignWithMargins="0"/>
  <ignoredErrors>
    <ignoredError sqref="G26:G32 G12 G20:G24 G14:G16 G17:G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M46"/>
  <sheetViews>
    <sheetView showGridLines="0" view="pageBreakPreview" topLeftCell="A19" zoomScale="145" zoomScaleNormal="145" zoomScaleSheetLayoutView="145" workbookViewId="0">
      <selection activeCell="F24" sqref="F24"/>
    </sheetView>
  </sheetViews>
  <sheetFormatPr baseColWidth="10" defaultColWidth="11.44140625" defaultRowHeight="13.2" x14ac:dyDescent="0.25"/>
  <cols>
    <col min="1" max="1" width="37" style="59" customWidth="1"/>
    <col min="2" max="5" width="12.88671875" style="59" customWidth="1"/>
    <col min="6" max="6" width="11.44140625" style="59" customWidth="1"/>
    <col min="7" max="7" width="25.88671875" style="59" customWidth="1"/>
    <col min="8" max="8" width="10.109375" style="59" customWidth="1"/>
    <col min="9" max="9" width="9.88671875" style="59" customWidth="1"/>
    <col min="10" max="10" width="35.5546875" style="59" customWidth="1"/>
    <col min="11" max="16384" width="11.44140625" style="59"/>
  </cols>
  <sheetData>
    <row r="1" spans="1:13" s="108" customFormat="1" ht="18" x14ac:dyDescent="0.25">
      <c r="A1" s="407" t="s">
        <v>242</v>
      </c>
      <c r="B1" s="407"/>
      <c r="C1" s="407"/>
      <c r="D1" s="407"/>
      <c r="E1" s="407"/>
    </row>
    <row r="2" spans="1:13" ht="14.4" x14ac:dyDescent="0.25">
      <c r="A2" s="81" t="s">
        <v>120</v>
      </c>
      <c r="B2" s="75"/>
      <c r="C2" s="75"/>
      <c r="D2" s="75"/>
      <c r="E2" s="75"/>
    </row>
    <row r="3" spans="1:13" ht="27" customHeight="1" x14ac:dyDescent="0.25">
      <c r="A3" s="409" t="s">
        <v>159</v>
      </c>
      <c r="B3" s="409"/>
      <c r="C3" s="409"/>
      <c r="D3" s="409"/>
      <c r="E3" s="409"/>
      <c r="F3" s="117"/>
    </row>
    <row r="4" spans="1:13" ht="18" x14ac:dyDescent="0.25">
      <c r="A4" s="416" t="s">
        <v>316</v>
      </c>
      <c r="B4" s="409"/>
      <c r="C4" s="409"/>
      <c r="D4" s="409"/>
      <c r="E4" s="409"/>
      <c r="F4" s="117"/>
    </row>
    <row r="5" spans="1:13" ht="13.5" customHeight="1" thickBot="1" x14ac:dyDescent="0.3">
      <c r="A5" s="475"/>
      <c r="B5" s="475"/>
      <c r="C5" s="475"/>
      <c r="D5" s="476"/>
      <c r="E5" s="476"/>
      <c r="F5" s="118"/>
      <c r="G5" s="119"/>
      <c r="H5" s="119"/>
      <c r="I5" s="119"/>
      <c r="J5" s="119"/>
    </row>
    <row r="6" spans="1:13" ht="18" customHeight="1" thickBot="1" x14ac:dyDescent="0.3">
      <c r="A6" s="404" t="s">
        <v>15</v>
      </c>
      <c r="B6" s="401" t="s">
        <v>118</v>
      </c>
      <c r="C6" s="402"/>
      <c r="D6" s="477" t="s">
        <v>0</v>
      </c>
      <c r="E6" s="478"/>
      <c r="F6" s="92"/>
      <c r="G6" s="120"/>
      <c r="H6" s="120"/>
      <c r="I6" s="119"/>
      <c r="J6" s="119"/>
    </row>
    <row r="7" spans="1:13" ht="18" customHeight="1" thickBot="1" x14ac:dyDescent="0.3">
      <c r="A7" s="408"/>
      <c r="B7" s="233" t="s">
        <v>116</v>
      </c>
      <c r="C7" s="233" t="s">
        <v>117</v>
      </c>
      <c r="D7" s="217" t="s">
        <v>160</v>
      </c>
      <c r="E7" s="218" t="s">
        <v>161</v>
      </c>
      <c r="F7" s="92"/>
      <c r="G7" s="121" t="s">
        <v>21</v>
      </c>
      <c r="H7" s="120">
        <f>+D14</f>
        <v>7</v>
      </c>
      <c r="I7" s="122">
        <f>+H7/$H$13</f>
        <v>6.3063063063063061E-3</v>
      </c>
      <c r="J7" s="123"/>
    </row>
    <row r="8" spans="1:13" s="129" customFormat="1" ht="15.6" x14ac:dyDescent="0.25">
      <c r="A8" s="124" t="s">
        <v>24</v>
      </c>
      <c r="B8" s="125">
        <v>489</v>
      </c>
      <c r="C8" s="126">
        <v>119</v>
      </c>
      <c r="D8" s="125">
        <f t="shared" ref="D8:D14" si="0">SUM(B8:C8)</f>
        <v>608</v>
      </c>
      <c r="E8" s="127">
        <f t="shared" ref="E8:E15" si="1">+D8/$D$15*100</f>
        <v>54.77477477477477</v>
      </c>
      <c r="F8" s="128"/>
      <c r="G8" s="120" t="s">
        <v>16</v>
      </c>
      <c r="H8" s="120">
        <f>+D8</f>
        <v>608</v>
      </c>
      <c r="I8" s="122">
        <f>+H8/$H$13</f>
        <v>0.5477477477477477</v>
      </c>
      <c r="J8" s="123"/>
    </row>
    <row r="9" spans="1:13" s="129" customFormat="1" ht="15.6" x14ac:dyDescent="0.25">
      <c r="A9" s="130" t="s">
        <v>25</v>
      </c>
      <c r="B9" s="131">
        <f>SUM(B10:B13)</f>
        <v>424</v>
      </c>
      <c r="C9" s="132">
        <f>SUM(C10:C13)</f>
        <v>71</v>
      </c>
      <c r="D9" s="131">
        <f t="shared" si="0"/>
        <v>495</v>
      </c>
      <c r="E9" s="133">
        <f t="shared" si="1"/>
        <v>44.594594594594597</v>
      </c>
      <c r="F9" s="128"/>
      <c r="G9" s="134" t="s">
        <v>23</v>
      </c>
      <c r="H9" s="135">
        <f>+D11</f>
        <v>357</v>
      </c>
      <c r="I9" s="122">
        <f>+H9/$H$13</f>
        <v>0.32162162162162161</v>
      </c>
      <c r="J9" s="136" t="s">
        <v>17</v>
      </c>
      <c r="K9" s="120">
        <f>SUM(H9:H12)</f>
        <v>495</v>
      </c>
      <c r="L9" s="137"/>
      <c r="M9" s="138">
        <f>+K9/($H$7+$H$8+$K$9)</f>
        <v>0.44594594594594594</v>
      </c>
    </row>
    <row r="10" spans="1:13" s="119" customFormat="1" ht="15.6" x14ac:dyDescent="0.25">
      <c r="A10" s="105" t="s">
        <v>19</v>
      </c>
      <c r="B10" s="139">
        <v>120</v>
      </c>
      <c r="C10" s="140">
        <v>18</v>
      </c>
      <c r="D10" s="139">
        <f t="shared" si="0"/>
        <v>138</v>
      </c>
      <c r="E10" s="141">
        <f t="shared" si="1"/>
        <v>12.432432432432433</v>
      </c>
      <c r="F10" s="142"/>
      <c r="G10" s="134" t="s">
        <v>222</v>
      </c>
      <c r="H10" s="135">
        <f>+D12</f>
        <v>0</v>
      </c>
      <c r="I10" s="122">
        <f>+H12/$H$13</f>
        <v>0</v>
      </c>
    </row>
    <row r="11" spans="1:13" s="119" customFormat="1" ht="15.6" x14ac:dyDescent="0.25">
      <c r="A11" s="171" t="s">
        <v>18</v>
      </c>
      <c r="B11" s="200">
        <v>304</v>
      </c>
      <c r="C11" s="201">
        <v>53</v>
      </c>
      <c r="D11" s="200">
        <f t="shared" si="0"/>
        <v>357</v>
      </c>
      <c r="E11" s="202">
        <f t="shared" si="1"/>
        <v>32.162162162162161</v>
      </c>
      <c r="F11" s="142"/>
      <c r="G11" s="134" t="s">
        <v>22</v>
      </c>
      <c r="H11" s="135">
        <f>+D10</f>
        <v>138</v>
      </c>
      <c r="I11" s="122">
        <f>+H13/$H$13</f>
        <v>1</v>
      </c>
    </row>
    <row r="12" spans="1:13" s="119" customFormat="1" ht="15.6" x14ac:dyDescent="0.25">
      <c r="A12" s="105" t="s">
        <v>20</v>
      </c>
      <c r="B12" s="139">
        <v>0</v>
      </c>
      <c r="C12" s="140">
        <v>0</v>
      </c>
      <c r="D12" s="139">
        <f t="shared" si="0"/>
        <v>0</v>
      </c>
      <c r="E12" s="141">
        <f t="shared" si="1"/>
        <v>0</v>
      </c>
      <c r="F12" s="143"/>
      <c r="G12" s="134" t="s">
        <v>124</v>
      </c>
      <c r="H12" s="135">
        <f>+D13</f>
        <v>0</v>
      </c>
      <c r="I12" s="122"/>
    </row>
    <row r="13" spans="1:13" s="119" customFormat="1" x14ac:dyDescent="0.25">
      <c r="A13" s="171" t="s">
        <v>190</v>
      </c>
      <c r="B13" s="200">
        <v>0</v>
      </c>
      <c r="C13" s="201">
        <v>0</v>
      </c>
      <c r="D13" s="200">
        <f t="shared" si="0"/>
        <v>0</v>
      </c>
      <c r="E13" s="202">
        <f t="shared" si="1"/>
        <v>0</v>
      </c>
      <c r="F13" s="143"/>
      <c r="G13" s="129"/>
      <c r="H13" s="129">
        <f>+K9+H7+H8</f>
        <v>1110</v>
      </c>
      <c r="I13" s="144"/>
    </row>
    <row r="14" spans="1:13" s="119" customFormat="1" ht="13.8" thickBot="1" x14ac:dyDescent="0.3">
      <c r="A14" s="124" t="s">
        <v>26</v>
      </c>
      <c r="B14" s="125">
        <v>6</v>
      </c>
      <c r="C14" s="145">
        <v>1</v>
      </c>
      <c r="D14" s="125">
        <f t="shared" si="0"/>
        <v>7</v>
      </c>
      <c r="E14" s="127">
        <f t="shared" si="1"/>
        <v>0.63063063063063063</v>
      </c>
      <c r="F14" s="142"/>
      <c r="G14" s="80"/>
      <c r="H14" s="80"/>
      <c r="I14" s="144"/>
    </row>
    <row r="15" spans="1:13" s="129" customFormat="1" ht="18" customHeight="1" thickBot="1" x14ac:dyDescent="0.3">
      <c r="A15" s="206" t="s">
        <v>0</v>
      </c>
      <c r="B15" s="236">
        <f>SUM(B8+B9+B14)</f>
        <v>919</v>
      </c>
      <c r="C15" s="237">
        <f>SUM(C8+C9+C14)</f>
        <v>191</v>
      </c>
      <c r="D15" s="236">
        <f>SUM(D8+D9+D14)</f>
        <v>1110</v>
      </c>
      <c r="E15" s="238">
        <f t="shared" si="1"/>
        <v>100</v>
      </c>
      <c r="F15" s="128"/>
      <c r="G15" s="59"/>
      <c r="H15" s="59"/>
    </row>
    <row r="16" spans="1:13" s="80" customFormat="1" x14ac:dyDescent="0.25">
      <c r="A16" s="59"/>
      <c r="B16" s="146"/>
      <c r="C16" s="146"/>
      <c r="D16" s="146"/>
      <c r="E16" s="146"/>
      <c r="G16" s="59"/>
      <c r="H16" s="59"/>
    </row>
    <row r="17" spans="1:5" ht="36" customHeight="1" x14ac:dyDescent="0.25">
      <c r="B17" s="146"/>
      <c r="C17" s="146"/>
      <c r="D17" s="146"/>
      <c r="E17" s="146"/>
    </row>
    <row r="18" spans="1:5" x14ac:dyDescent="0.25">
      <c r="B18" s="146"/>
      <c r="C18" s="146"/>
      <c r="D18" s="146"/>
      <c r="E18" s="146"/>
    </row>
    <row r="19" spans="1:5" ht="18" customHeight="1" x14ac:dyDescent="0.25">
      <c r="B19" s="146"/>
      <c r="C19" s="146"/>
      <c r="D19" s="146"/>
      <c r="E19" s="146"/>
    </row>
    <row r="20" spans="1:5" ht="19.5" customHeight="1" x14ac:dyDescent="0.25">
      <c r="B20" s="146"/>
      <c r="C20" s="146"/>
      <c r="D20" s="146"/>
      <c r="E20" s="146"/>
    </row>
    <row r="21" spans="1:5" ht="19.5" customHeight="1" x14ac:dyDescent="0.25">
      <c r="B21" s="146"/>
      <c r="C21" s="146"/>
      <c r="D21" s="146"/>
      <c r="E21" s="146"/>
    </row>
    <row r="22" spans="1:5" ht="19.5" customHeight="1" x14ac:dyDescent="0.25">
      <c r="B22" s="146"/>
      <c r="C22" s="146"/>
      <c r="D22" s="146"/>
      <c r="E22" s="146"/>
    </row>
    <row r="23" spans="1:5" ht="19.5" customHeight="1" x14ac:dyDescent="0.25">
      <c r="B23" s="146"/>
      <c r="C23" s="146"/>
      <c r="D23" s="146"/>
      <c r="E23" s="146"/>
    </row>
    <row r="24" spans="1:5" ht="19.5" customHeight="1" x14ac:dyDescent="0.25">
      <c r="B24" s="146"/>
      <c r="C24" s="146"/>
      <c r="D24" s="146"/>
      <c r="E24" s="146"/>
    </row>
    <row r="25" spans="1:5" ht="19.5" customHeight="1" x14ac:dyDescent="0.25"/>
    <row r="26" spans="1:5" ht="20.100000000000001" customHeight="1" x14ac:dyDescent="0.25"/>
    <row r="27" spans="1:5" ht="20.100000000000001" customHeight="1" x14ac:dyDescent="0.25"/>
    <row r="28" spans="1:5" ht="20.100000000000001" customHeight="1" x14ac:dyDescent="0.25"/>
    <row r="29" spans="1:5" ht="20.100000000000001" customHeight="1" x14ac:dyDescent="0.25"/>
    <row r="30" spans="1:5" ht="19.5" customHeight="1" x14ac:dyDescent="0.25"/>
    <row r="31" spans="1:5" ht="14.25" customHeight="1" x14ac:dyDescent="0.25">
      <c r="A31" s="469" t="s">
        <v>32</v>
      </c>
      <c r="B31" s="469"/>
      <c r="C31" s="469"/>
      <c r="D31" s="469"/>
      <c r="E31" s="469"/>
    </row>
    <row r="32" spans="1:5" ht="13.5" customHeight="1" x14ac:dyDescent="0.25"/>
    <row r="33" spans="1:1" ht="20.100000000000001" customHeight="1" x14ac:dyDescent="0.25"/>
    <row r="34" spans="1:1" ht="20.100000000000001" customHeight="1" x14ac:dyDescent="0.25"/>
    <row r="35" spans="1:1" ht="20.100000000000001" customHeight="1" x14ac:dyDescent="0.25"/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>
      <c r="A44" s="58"/>
    </row>
    <row r="45" spans="1:1" ht="20.100000000000001" customHeight="1" x14ac:dyDescent="0.25">
      <c r="A45" s="58"/>
    </row>
    <row r="46" spans="1:1" ht="20.100000000000001" customHeight="1" x14ac:dyDescent="0.25"/>
  </sheetData>
  <mergeCells count="8">
    <mergeCell ref="A31:E31"/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B9:C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AK97"/>
  <sheetViews>
    <sheetView showGridLines="0" tabSelected="1" view="pageBreakPreview" zoomScale="145" zoomScaleNormal="145" zoomScaleSheetLayoutView="145" workbookViewId="0">
      <selection activeCell="F24" sqref="F24"/>
    </sheetView>
  </sheetViews>
  <sheetFormatPr baseColWidth="10" defaultColWidth="11.44140625" defaultRowHeight="13.2" x14ac:dyDescent="0.25"/>
  <cols>
    <col min="1" max="1" width="17.5546875" style="59" customWidth="1"/>
    <col min="2" max="3" width="5.109375" style="59" customWidth="1"/>
    <col min="4" max="4" width="6.109375" style="59" bestFit="1" customWidth="1"/>
    <col min="5" max="5" width="5.88671875" style="59" customWidth="1"/>
    <col min="6" max="6" width="5.109375" style="59" customWidth="1"/>
    <col min="7" max="8" width="5.5546875" style="59" customWidth="1"/>
    <col min="9" max="9" width="5.5546875" style="59" bestFit="1" customWidth="1"/>
    <col min="10" max="11" width="5.5546875" style="59" customWidth="1"/>
    <col min="12" max="12" width="6.5546875" style="59" bestFit="1" customWidth="1"/>
    <col min="13" max="16" width="5.33203125" style="59" customWidth="1"/>
    <col min="17" max="17" width="6.109375" style="59" bestFit="1" customWidth="1"/>
    <col min="18" max="18" width="7.6640625" style="59" bestFit="1" customWidth="1"/>
    <col min="19" max="19" width="8.44140625" style="59" customWidth="1"/>
    <col min="20" max="20" width="12.33203125" style="59" bestFit="1" customWidth="1"/>
    <col min="21" max="22" width="11.6640625" style="59" bestFit="1" customWidth="1"/>
    <col min="23" max="16384" width="11.44140625" style="59"/>
  </cols>
  <sheetData>
    <row r="1" spans="1:37" ht="14.4" x14ac:dyDescent="0.25">
      <c r="A1" s="407" t="s">
        <v>233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T1" s="111"/>
    </row>
    <row r="2" spans="1:37" ht="14.4" x14ac:dyDescent="0.25">
      <c r="A2" s="81" t="s">
        <v>120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T2" s="111"/>
    </row>
    <row r="3" spans="1:37" ht="28.5" customHeight="1" thickBot="1" x14ac:dyDescent="0.3">
      <c r="A3" s="409" t="s">
        <v>227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T3" s="111"/>
    </row>
    <row r="4" spans="1:37" ht="13.5" customHeight="1" thickBot="1" x14ac:dyDescent="0.3">
      <c r="A4" s="416" t="s">
        <v>316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T4" s="112" t="s">
        <v>99</v>
      </c>
      <c r="U4" s="59">
        <v>286</v>
      </c>
      <c r="V4" s="83">
        <f t="shared" ref="V4:V10" si="0">+U4/$U$15*100</f>
        <v>25.929283771532184</v>
      </c>
    </row>
    <row r="5" spans="1:37" ht="11.25" customHeight="1" thickBot="1" x14ac:dyDescent="0.3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T5" s="112" t="s">
        <v>97</v>
      </c>
      <c r="U5" s="59">
        <v>168</v>
      </c>
      <c r="V5" s="83">
        <f t="shared" si="0"/>
        <v>15.231187669990934</v>
      </c>
    </row>
    <row r="6" spans="1:37" ht="13.8" thickBot="1" x14ac:dyDescent="0.3">
      <c r="A6" s="428" t="s">
        <v>225</v>
      </c>
      <c r="B6" s="480" t="s">
        <v>75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28" t="s">
        <v>0</v>
      </c>
      <c r="T6" s="112" t="s">
        <v>93</v>
      </c>
      <c r="U6" s="59">
        <v>127</v>
      </c>
      <c r="V6" s="83">
        <f t="shared" si="0"/>
        <v>11.514052583862194</v>
      </c>
    </row>
    <row r="7" spans="1:37" ht="13.8" thickBot="1" x14ac:dyDescent="0.3">
      <c r="A7" s="429"/>
      <c r="B7" s="206" t="s">
        <v>200</v>
      </c>
      <c r="C7" s="206" t="s">
        <v>221</v>
      </c>
      <c r="D7" s="206" t="s">
        <v>100</v>
      </c>
      <c r="E7" s="206" t="s">
        <v>99</v>
      </c>
      <c r="F7" s="206" t="s">
        <v>112</v>
      </c>
      <c r="G7" s="206" t="s">
        <v>98</v>
      </c>
      <c r="H7" s="206" t="s">
        <v>94</v>
      </c>
      <c r="I7" s="206" t="s">
        <v>215</v>
      </c>
      <c r="J7" s="206" t="s">
        <v>93</v>
      </c>
      <c r="K7" s="206" t="s">
        <v>247</v>
      </c>
      <c r="L7" s="206" t="s">
        <v>97</v>
      </c>
      <c r="M7" s="206" t="s">
        <v>216</v>
      </c>
      <c r="N7" s="206" t="s">
        <v>272</v>
      </c>
      <c r="O7" s="206" t="s">
        <v>96</v>
      </c>
      <c r="P7" s="206" t="s">
        <v>95</v>
      </c>
      <c r="Q7" s="206" t="s">
        <v>317</v>
      </c>
      <c r="R7" s="429"/>
      <c r="T7" s="112" t="s">
        <v>94</v>
      </c>
      <c r="U7" s="59">
        <v>123</v>
      </c>
      <c r="V7" s="83">
        <f t="shared" si="0"/>
        <v>11.15140525838622</v>
      </c>
    </row>
    <row r="8" spans="1:37" ht="9.75" customHeight="1" thickBot="1" x14ac:dyDescent="0.3">
      <c r="A8" s="95" t="s">
        <v>309</v>
      </c>
      <c r="B8" s="60"/>
      <c r="C8" s="60"/>
      <c r="D8" s="60">
        <v>2</v>
      </c>
      <c r="E8" s="60"/>
      <c r="F8" s="60"/>
      <c r="G8" s="60">
        <v>7</v>
      </c>
      <c r="H8" s="60">
        <v>2</v>
      </c>
      <c r="I8" s="60"/>
      <c r="J8" s="60">
        <v>2</v>
      </c>
      <c r="K8" s="60"/>
      <c r="L8" s="60">
        <v>1</v>
      </c>
      <c r="M8" s="60">
        <v>1</v>
      </c>
      <c r="N8" s="60"/>
      <c r="O8" s="60"/>
      <c r="P8" s="60">
        <v>1</v>
      </c>
      <c r="Q8" s="60">
        <v>0</v>
      </c>
      <c r="R8" s="189">
        <f t="shared" ref="R8:R30" si="1">SUM(B8:Q8)</f>
        <v>16</v>
      </c>
      <c r="T8" s="112" t="s">
        <v>98</v>
      </c>
      <c r="U8" s="59">
        <v>113</v>
      </c>
      <c r="V8" s="83">
        <f t="shared" si="0"/>
        <v>10.244786944696283</v>
      </c>
      <c r="X8" s="59">
        <f>+IF(B8=" ",0,B8)</f>
        <v>0</v>
      </c>
      <c r="Y8" s="59">
        <f>+IF(C8=" ",0,C8)</f>
        <v>0</v>
      </c>
      <c r="Z8" s="59">
        <f>+IF(D8=" ",0,D8)</f>
        <v>2</v>
      </c>
      <c r="AA8" s="59">
        <f>+IF(E8=" ",0,E8)</f>
        <v>0</v>
      </c>
      <c r="AB8" s="59">
        <f>+IF(F8=" ",0,F8)</f>
        <v>0</v>
      </c>
      <c r="AC8" s="59">
        <f>+IF(G8=" ",0,G8)</f>
        <v>7</v>
      </c>
      <c r="AD8" s="59">
        <f>+IF(H8=" ",0,H8)</f>
        <v>2</v>
      </c>
      <c r="AE8" s="59">
        <f>+IF(I8=" ",0,I8)</f>
        <v>0</v>
      </c>
      <c r="AF8" s="59">
        <f>+IF(K8=" ",0,K8)</f>
        <v>0</v>
      </c>
      <c r="AG8" s="59">
        <f>+IF(L8=" ",0,L8)</f>
        <v>1</v>
      </c>
      <c r="AH8" s="59">
        <f>+IF(M8=" ",0,M8)</f>
        <v>1</v>
      </c>
      <c r="AI8" s="59">
        <f>+IF(N8=" ",0,N8)</f>
        <v>0</v>
      </c>
      <c r="AJ8" s="59">
        <f t="shared" ref="AJ8:AK8" si="2">+IF(P8=" ",0,P8)</f>
        <v>1</v>
      </c>
      <c r="AK8" s="59">
        <f t="shared" si="2"/>
        <v>0</v>
      </c>
    </row>
    <row r="9" spans="1:37" ht="9.75" customHeight="1" thickBot="1" x14ac:dyDescent="0.3">
      <c r="A9" s="73" t="s">
        <v>310</v>
      </c>
      <c r="B9" s="96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190">
        <f t="shared" si="1"/>
        <v>0</v>
      </c>
      <c r="T9" s="112" t="s">
        <v>96</v>
      </c>
      <c r="U9" s="59">
        <v>77</v>
      </c>
      <c r="V9" s="83">
        <f t="shared" si="0"/>
        <v>6.980961015412511</v>
      </c>
      <c r="X9" s="59">
        <f t="shared" ref="X9:X30" si="3">+IF(B9=" ",0,B9)</f>
        <v>0</v>
      </c>
      <c r="Y9" s="59">
        <f t="shared" ref="Y9:Y30" si="4">+IF(C9=" ",0,C9)</f>
        <v>0</v>
      </c>
      <c r="Z9" s="59">
        <f t="shared" ref="Z9:Z30" si="5">+IF(D9=" ",0,D9)</f>
        <v>0</v>
      </c>
      <c r="AA9" s="59">
        <f t="shared" ref="AA9:AA30" si="6">+IF(E9=" ",0,E9)</f>
        <v>0</v>
      </c>
      <c r="AB9" s="59">
        <f t="shared" ref="AB9:AB30" si="7">+IF(F9=" ",0,F9)</f>
        <v>0</v>
      </c>
      <c r="AC9" s="59">
        <f t="shared" ref="AC9:AC30" si="8">+IF(G9=" ",0,G9)</f>
        <v>0</v>
      </c>
      <c r="AD9" s="59">
        <f t="shared" ref="AD9:AD30" si="9">+IF(H9=" ",0,H9)</f>
        <v>0</v>
      </c>
      <c r="AE9" s="59">
        <f t="shared" ref="AE9:AE30" si="10">+IF(I9=" ",0,I9)</f>
        <v>0</v>
      </c>
      <c r="AF9" s="59">
        <f t="shared" ref="AF9:AF30" si="11">+IF(K9=" ",0,K9)</f>
        <v>0</v>
      </c>
      <c r="AG9" s="59">
        <f t="shared" ref="AG9:AG30" si="12">+IF(L9=" ",0,L9)</f>
        <v>0</v>
      </c>
      <c r="AH9" s="59">
        <f t="shared" ref="AH9:AH30" si="13">+IF(M9=" ",0,M9)</f>
        <v>0</v>
      </c>
      <c r="AI9" s="59">
        <f t="shared" ref="AI9:AI30" si="14">+IF(N9=" ",0,N9)</f>
        <v>0</v>
      </c>
      <c r="AJ9" s="59">
        <f t="shared" ref="AJ9:AJ30" si="15">+IF(P9=" ",0,P9)</f>
        <v>0</v>
      </c>
      <c r="AK9" s="59">
        <f t="shared" ref="AK9:AK30" si="16">+IF(Q9=" ",0,Q9)</f>
        <v>0</v>
      </c>
    </row>
    <row r="10" spans="1:37" ht="9.75" customHeight="1" thickBot="1" x14ac:dyDescent="0.3">
      <c r="A10" s="72" t="s">
        <v>51</v>
      </c>
      <c r="B10" s="60"/>
      <c r="C10" s="60"/>
      <c r="D10" s="60">
        <v>6</v>
      </c>
      <c r="E10" s="60">
        <v>24</v>
      </c>
      <c r="F10" s="60"/>
      <c r="G10" s="60">
        <v>14</v>
      </c>
      <c r="H10" s="60">
        <v>7</v>
      </c>
      <c r="I10" s="60">
        <v>1</v>
      </c>
      <c r="J10" s="60">
        <v>12</v>
      </c>
      <c r="K10" s="60">
        <v>1</v>
      </c>
      <c r="L10" s="60">
        <v>19</v>
      </c>
      <c r="M10" s="60">
        <v>12</v>
      </c>
      <c r="N10" s="60"/>
      <c r="O10" s="60">
        <v>7</v>
      </c>
      <c r="P10" s="60">
        <v>3</v>
      </c>
      <c r="Q10" s="60">
        <v>0</v>
      </c>
      <c r="R10" s="191">
        <f t="shared" si="1"/>
        <v>106</v>
      </c>
      <c r="T10" s="112" t="s">
        <v>100</v>
      </c>
      <c r="U10" s="59">
        <v>75</v>
      </c>
      <c r="V10" s="83">
        <f t="shared" si="0"/>
        <v>6.799637352674524</v>
      </c>
      <c r="X10" s="59">
        <f t="shared" si="3"/>
        <v>0</v>
      </c>
      <c r="Y10" s="59">
        <f t="shared" si="4"/>
        <v>0</v>
      </c>
      <c r="Z10" s="59">
        <f t="shared" si="5"/>
        <v>6</v>
      </c>
      <c r="AA10" s="59">
        <f t="shared" si="6"/>
        <v>24</v>
      </c>
      <c r="AB10" s="59">
        <f t="shared" si="7"/>
        <v>0</v>
      </c>
      <c r="AC10" s="59">
        <f t="shared" si="8"/>
        <v>14</v>
      </c>
      <c r="AD10" s="59">
        <f t="shared" si="9"/>
        <v>7</v>
      </c>
      <c r="AE10" s="59">
        <f t="shared" si="10"/>
        <v>1</v>
      </c>
      <c r="AF10" s="59">
        <f t="shared" si="11"/>
        <v>1</v>
      </c>
      <c r="AG10" s="59">
        <f t="shared" si="12"/>
        <v>19</v>
      </c>
      <c r="AH10" s="59">
        <f t="shared" si="13"/>
        <v>12</v>
      </c>
      <c r="AI10" s="59">
        <f t="shared" si="14"/>
        <v>0</v>
      </c>
      <c r="AJ10" s="59">
        <f t="shared" si="15"/>
        <v>3</v>
      </c>
      <c r="AK10" s="59">
        <f t="shared" si="16"/>
        <v>0</v>
      </c>
    </row>
    <row r="11" spans="1:37" ht="9.75" customHeight="1" thickBot="1" x14ac:dyDescent="0.3">
      <c r="A11" s="73" t="s">
        <v>165</v>
      </c>
      <c r="B11" s="96"/>
      <c r="C11" s="96"/>
      <c r="D11" s="96"/>
      <c r="E11" s="96"/>
      <c r="F11" s="96"/>
      <c r="G11" s="96"/>
      <c r="H11" s="96">
        <v>1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190">
        <f t="shared" si="1"/>
        <v>1</v>
      </c>
      <c r="T11" s="112" t="s">
        <v>95</v>
      </c>
      <c r="U11" s="59">
        <v>58</v>
      </c>
      <c r="V11" s="83">
        <f>+U12/$U$15*100</f>
        <v>3.0825022665457844</v>
      </c>
      <c r="X11" s="59">
        <f t="shared" si="3"/>
        <v>0</v>
      </c>
      <c r="Y11" s="59">
        <f t="shared" si="4"/>
        <v>0</v>
      </c>
      <c r="Z11" s="59">
        <f t="shared" si="5"/>
        <v>0</v>
      </c>
      <c r="AA11" s="59">
        <f t="shared" si="6"/>
        <v>0</v>
      </c>
      <c r="AB11" s="59">
        <f t="shared" si="7"/>
        <v>0</v>
      </c>
      <c r="AC11" s="59">
        <f t="shared" si="8"/>
        <v>0</v>
      </c>
      <c r="AD11" s="59">
        <f t="shared" si="9"/>
        <v>1</v>
      </c>
      <c r="AE11" s="59">
        <f t="shared" si="10"/>
        <v>0</v>
      </c>
      <c r="AF11" s="59">
        <f t="shared" si="11"/>
        <v>0</v>
      </c>
      <c r="AG11" s="59">
        <f t="shared" si="12"/>
        <v>0</v>
      </c>
      <c r="AH11" s="59">
        <f t="shared" si="13"/>
        <v>0</v>
      </c>
      <c r="AI11" s="59">
        <f t="shared" si="14"/>
        <v>0</v>
      </c>
      <c r="AJ11" s="59">
        <f t="shared" si="15"/>
        <v>0</v>
      </c>
      <c r="AK11" s="59">
        <f t="shared" si="16"/>
        <v>0</v>
      </c>
    </row>
    <row r="12" spans="1:37" ht="9.75" customHeight="1" thickBot="1" x14ac:dyDescent="0.3">
      <c r="A12" s="72" t="s">
        <v>176</v>
      </c>
      <c r="B12" s="60"/>
      <c r="C12" s="60"/>
      <c r="D12" s="60">
        <v>4</v>
      </c>
      <c r="E12" s="60">
        <v>1</v>
      </c>
      <c r="F12" s="60"/>
      <c r="G12" s="60"/>
      <c r="H12" s="60">
        <v>1</v>
      </c>
      <c r="I12" s="60"/>
      <c r="J12" s="60"/>
      <c r="K12" s="60"/>
      <c r="L12" s="60"/>
      <c r="M12" s="60">
        <v>1</v>
      </c>
      <c r="N12" s="60">
        <v>0</v>
      </c>
      <c r="O12" s="60">
        <v>0</v>
      </c>
      <c r="P12" s="60">
        <v>0</v>
      </c>
      <c r="Q12" s="60">
        <v>0</v>
      </c>
      <c r="R12" s="191">
        <f t="shared" si="1"/>
        <v>7</v>
      </c>
      <c r="T12" s="112" t="s">
        <v>216</v>
      </c>
      <c r="U12" s="59">
        <v>34</v>
      </c>
      <c r="V12" s="83">
        <f>+U13/$U$15*100</f>
        <v>1.3599274705349047</v>
      </c>
      <c r="X12" s="59">
        <f t="shared" si="3"/>
        <v>0</v>
      </c>
      <c r="Y12" s="59">
        <f t="shared" si="4"/>
        <v>0</v>
      </c>
      <c r="Z12" s="59">
        <f t="shared" si="5"/>
        <v>4</v>
      </c>
      <c r="AA12" s="59">
        <f t="shared" si="6"/>
        <v>1</v>
      </c>
      <c r="AB12" s="59">
        <f t="shared" si="7"/>
        <v>0</v>
      </c>
      <c r="AC12" s="59">
        <f t="shared" si="8"/>
        <v>0</v>
      </c>
      <c r="AD12" s="59">
        <f t="shared" si="9"/>
        <v>1</v>
      </c>
      <c r="AE12" s="59">
        <f t="shared" si="10"/>
        <v>0</v>
      </c>
      <c r="AF12" s="59">
        <f t="shared" si="11"/>
        <v>0</v>
      </c>
      <c r="AG12" s="59">
        <f t="shared" si="12"/>
        <v>0</v>
      </c>
      <c r="AH12" s="59">
        <f t="shared" si="13"/>
        <v>1</v>
      </c>
      <c r="AI12" s="59">
        <f t="shared" si="14"/>
        <v>0</v>
      </c>
      <c r="AJ12" s="59">
        <f t="shared" si="15"/>
        <v>0</v>
      </c>
      <c r="AK12" s="59">
        <f t="shared" si="16"/>
        <v>0</v>
      </c>
    </row>
    <row r="13" spans="1:37" ht="9.75" customHeight="1" thickBot="1" x14ac:dyDescent="0.3">
      <c r="A13" s="73" t="s">
        <v>56</v>
      </c>
      <c r="B13" s="96">
        <v>1</v>
      </c>
      <c r="C13" s="96"/>
      <c r="D13" s="96"/>
      <c r="E13" s="96">
        <v>43</v>
      </c>
      <c r="F13" s="96">
        <v>1</v>
      </c>
      <c r="G13" s="96">
        <v>2</v>
      </c>
      <c r="H13" s="96">
        <v>10</v>
      </c>
      <c r="I13" s="96"/>
      <c r="J13" s="96">
        <v>15</v>
      </c>
      <c r="K13" s="96"/>
      <c r="L13" s="96">
        <v>8</v>
      </c>
      <c r="M13" s="96">
        <v>4</v>
      </c>
      <c r="N13" s="96"/>
      <c r="O13" s="96"/>
      <c r="P13" s="96">
        <v>6</v>
      </c>
      <c r="Q13" s="96">
        <v>0</v>
      </c>
      <c r="R13" s="190">
        <f t="shared" si="1"/>
        <v>90</v>
      </c>
      <c r="T13" s="112" t="s">
        <v>215</v>
      </c>
      <c r="U13" s="59">
        <v>15</v>
      </c>
      <c r="V13" s="83">
        <f>+U14/$U$15*100</f>
        <v>2.4478694469628288</v>
      </c>
      <c r="X13" s="59">
        <f t="shared" si="3"/>
        <v>1</v>
      </c>
      <c r="Y13" s="59">
        <f t="shared" si="4"/>
        <v>0</v>
      </c>
      <c r="Z13" s="59">
        <f t="shared" si="5"/>
        <v>0</v>
      </c>
      <c r="AA13" s="59">
        <f t="shared" si="6"/>
        <v>43</v>
      </c>
      <c r="AB13" s="59">
        <f t="shared" si="7"/>
        <v>1</v>
      </c>
      <c r="AC13" s="59">
        <f t="shared" si="8"/>
        <v>2</v>
      </c>
      <c r="AD13" s="59">
        <f t="shared" si="9"/>
        <v>10</v>
      </c>
      <c r="AE13" s="59">
        <f t="shared" si="10"/>
        <v>0</v>
      </c>
      <c r="AF13" s="59">
        <f t="shared" si="11"/>
        <v>0</v>
      </c>
      <c r="AG13" s="59">
        <f t="shared" si="12"/>
        <v>8</v>
      </c>
      <c r="AH13" s="59">
        <f t="shared" si="13"/>
        <v>4</v>
      </c>
      <c r="AI13" s="59">
        <f t="shared" si="14"/>
        <v>0</v>
      </c>
      <c r="AJ13" s="59">
        <f t="shared" si="15"/>
        <v>6</v>
      </c>
      <c r="AK13" s="59">
        <f t="shared" si="16"/>
        <v>0</v>
      </c>
    </row>
    <row r="14" spans="1:37" ht="9.75" customHeight="1" thickBot="1" x14ac:dyDescent="0.3">
      <c r="A14" s="72" t="s">
        <v>55</v>
      </c>
      <c r="B14" s="60"/>
      <c r="C14" s="60"/>
      <c r="D14" s="60">
        <v>4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>
        <v>1</v>
      </c>
      <c r="P14" s="60">
        <v>0</v>
      </c>
      <c r="Q14" s="60">
        <v>0</v>
      </c>
      <c r="R14" s="191">
        <f t="shared" si="1"/>
        <v>5</v>
      </c>
      <c r="T14" s="112" t="s">
        <v>31</v>
      </c>
      <c r="U14" s="59">
        <v>27</v>
      </c>
      <c r="V14" s="83">
        <f>+U15/$U$15*100</f>
        <v>100</v>
      </c>
      <c r="X14" s="59">
        <f t="shared" si="3"/>
        <v>0</v>
      </c>
      <c r="Y14" s="59">
        <f t="shared" si="4"/>
        <v>0</v>
      </c>
      <c r="Z14" s="59">
        <f t="shared" si="5"/>
        <v>4</v>
      </c>
      <c r="AA14" s="59">
        <f t="shared" si="6"/>
        <v>0</v>
      </c>
      <c r="AB14" s="59">
        <f t="shared" si="7"/>
        <v>0</v>
      </c>
      <c r="AC14" s="59">
        <f t="shared" si="8"/>
        <v>0</v>
      </c>
      <c r="AD14" s="59">
        <f t="shared" si="9"/>
        <v>0</v>
      </c>
      <c r="AE14" s="59">
        <f t="shared" si="10"/>
        <v>0</v>
      </c>
      <c r="AF14" s="59">
        <f t="shared" si="11"/>
        <v>0</v>
      </c>
      <c r="AG14" s="59">
        <f t="shared" si="12"/>
        <v>0</v>
      </c>
      <c r="AH14" s="59">
        <f t="shared" si="13"/>
        <v>0</v>
      </c>
      <c r="AI14" s="59">
        <f t="shared" si="14"/>
        <v>0</v>
      </c>
      <c r="AJ14" s="59">
        <f t="shared" si="15"/>
        <v>0</v>
      </c>
      <c r="AK14" s="59">
        <f t="shared" si="16"/>
        <v>0</v>
      </c>
    </row>
    <row r="15" spans="1:37" ht="9.75" customHeight="1" thickBot="1" x14ac:dyDescent="0.3">
      <c r="A15" s="73" t="s">
        <v>58</v>
      </c>
      <c r="B15" s="96"/>
      <c r="C15" s="96"/>
      <c r="D15" s="96">
        <v>1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190">
        <f t="shared" si="1"/>
        <v>1</v>
      </c>
      <c r="T15" s="112"/>
      <c r="U15" s="59">
        <f>SUM(U4:U14)</f>
        <v>1103</v>
      </c>
      <c r="X15" s="59">
        <f t="shared" si="3"/>
        <v>0</v>
      </c>
      <c r="Y15" s="59">
        <f t="shared" si="4"/>
        <v>0</v>
      </c>
      <c r="Z15" s="59">
        <f t="shared" si="5"/>
        <v>1</v>
      </c>
      <c r="AA15" s="59">
        <f t="shared" si="6"/>
        <v>0</v>
      </c>
      <c r="AB15" s="59">
        <f t="shared" si="7"/>
        <v>0</v>
      </c>
      <c r="AC15" s="59">
        <f t="shared" si="8"/>
        <v>0</v>
      </c>
      <c r="AD15" s="59">
        <f t="shared" si="9"/>
        <v>0</v>
      </c>
      <c r="AE15" s="59">
        <f t="shared" si="10"/>
        <v>0</v>
      </c>
      <c r="AF15" s="59">
        <f t="shared" si="11"/>
        <v>0</v>
      </c>
      <c r="AG15" s="59">
        <f t="shared" si="12"/>
        <v>0</v>
      </c>
      <c r="AH15" s="59">
        <f t="shared" si="13"/>
        <v>0</v>
      </c>
      <c r="AI15" s="59">
        <f t="shared" si="14"/>
        <v>0</v>
      </c>
      <c r="AJ15" s="59">
        <f t="shared" si="15"/>
        <v>0</v>
      </c>
      <c r="AK15" s="59">
        <f t="shared" si="16"/>
        <v>0</v>
      </c>
    </row>
    <row r="16" spans="1:37" ht="9.75" customHeight="1" x14ac:dyDescent="0.25">
      <c r="A16" s="72" t="s">
        <v>172</v>
      </c>
      <c r="B16" s="60"/>
      <c r="C16" s="60"/>
      <c r="D16" s="60"/>
      <c r="E16" s="60"/>
      <c r="F16" s="60"/>
      <c r="G16" s="60">
        <v>1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191">
        <f t="shared" ref="R16:R17" si="17">SUM(B16:Q16)</f>
        <v>1</v>
      </c>
      <c r="X16" s="59">
        <f t="shared" ref="X16:X17" si="18">+IF(B16=" ",0,B16)</f>
        <v>0</v>
      </c>
      <c r="Y16" s="59">
        <f t="shared" ref="Y16:Y17" si="19">+IF(C16=" ",0,C16)</f>
        <v>0</v>
      </c>
      <c r="Z16" s="59">
        <f t="shared" ref="Z16:Z17" si="20">+IF(D16=" ",0,D16)</f>
        <v>0</v>
      </c>
      <c r="AA16" s="59">
        <f t="shared" ref="AA16:AA17" si="21">+IF(E16=" ",0,E16)</f>
        <v>0</v>
      </c>
      <c r="AB16" s="59">
        <f t="shared" ref="AB16:AB17" si="22">+IF(F16=" ",0,F16)</f>
        <v>0</v>
      </c>
      <c r="AC16" s="59">
        <f t="shared" ref="AC16:AC17" si="23">+IF(G16=" ",0,G16)</f>
        <v>1</v>
      </c>
      <c r="AD16" s="59">
        <f t="shared" ref="AD16:AD17" si="24">+IF(H16=" ",0,H16)</f>
        <v>0</v>
      </c>
      <c r="AE16" s="59">
        <f t="shared" ref="AE16:AE17" si="25">+IF(I16=" ",0,I16)</f>
        <v>0</v>
      </c>
      <c r="AF16" s="59">
        <f t="shared" ref="AF16:AF17" si="26">+IF(K16=" ",0,K16)</f>
        <v>0</v>
      </c>
      <c r="AG16" s="59">
        <f t="shared" ref="AG16:AG17" si="27">+IF(L16=" ",0,L16)</f>
        <v>0</v>
      </c>
      <c r="AH16" s="59">
        <f t="shared" ref="AH16:AH17" si="28">+IF(M16=" ",0,M16)</f>
        <v>0</v>
      </c>
      <c r="AI16" s="59">
        <f t="shared" ref="AI16:AI17" si="29">+IF(N16=" ",0,N16)</f>
        <v>0</v>
      </c>
      <c r="AJ16" s="59">
        <f t="shared" ref="AJ16:AJ17" si="30">+IF(P16=" ",0,P16)</f>
        <v>0</v>
      </c>
      <c r="AK16" s="59">
        <f t="shared" ref="AK16:AK17" si="31">+IF(Q16=" ",0,Q16)</f>
        <v>0</v>
      </c>
    </row>
    <row r="17" spans="1:37" ht="9.75" customHeight="1" x14ac:dyDescent="0.25">
      <c r="A17" s="73" t="s">
        <v>53</v>
      </c>
      <c r="B17" s="96">
        <v>4</v>
      </c>
      <c r="C17" s="96"/>
      <c r="D17" s="96"/>
      <c r="E17" s="96">
        <v>3</v>
      </c>
      <c r="F17" s="96"/>
      <c r="G17" s="96"/>
      <c r="H17" s="96"/>
      <c r="I17" s="96">
        <v>1</v>
      </c>
      <c r="J17" s="96"/>
      <c r="K17" s="96"/>
      <c r="L17" s="96"/>
      <c r="M17" s="96"/>
      <c r="N17" s="96"/>
      <c r="O17" s="96"/>
      <c r="P17" s="96">
        <v>1</v>
      </c>
      <c r="Q17" s="96">
        <v>0</v>
      </c>
      <c r="R17" s="190">
        <f t="shared" si="17"/>
        <v>9</v>
      </c>
      <c r="X17" s="59">
        <f t="shared" si="18"/>
        <v>4</v>
      </c>
      <c r="Y17" s="59">
        <f t="shared" si="19"/>
        <v>0</v>
      </c>
      <c r="Z17" s="59">
        <f t="shared" si="20"/>
        <v>0</v>
      </c>
      <c r="AA17" s="59">
        <f t="shared" si="21"/>
        <v>3</v>
      </c>
      <c r="AB17" s="59">
        <f t="shared" si="22"/>
        <v>0</v>
      </c>
      <c r="AC17" s="59">
        <f t="shared" si="23"/>
        <v>0</v>
      </c>
      <c r="AD17" s="59">
        <f t="shared" si="24"/>
        <v>0</v>
      </c>
      <c r="AE17" s="59">
        <f t="shared" si="25"/>
        <v>1</v>
      </c>
      <c r="AF17" s="59">
        <f t="shared" si="26"/>
        <v>0</v>
      </c>
      <c r="AG17" s="59">
        <f t="shared" si="27"/>
        <v>0</v>
      </c>
      <c r="AH17" s="59">
        <f t="shared" si="28"/>
        <v>0</v>
      </c>
      <c r="AI17" s="59">
        <f t="shared" si="29"/>
        <v>0</v>
      </c>
      <c r="AJ17" s="59">
        <f t="shared" si="30"/>
        <v>1</v>
      </c>
      <c r="AK17" s="59">
        <f t="shared" si="31"/>
        <v>0</v>
      </c>
    </row>
    <row r="18" spans="1:37" ht="9.75" customHeight="1" x14ac:dyDescent="0.25">
      <c r="A18" s="72" t="s">
        <v>311</v>
      </c>
      <c r="B18" s="60"/>
      <c r="C18" s="60"/>
      <c r="D18" s="60"/>
      <c r="E18" s="60"/>
      <c r="F18" s="60"/>
      <c r="G18" s="60"/>
      <c r="H18" s="60"/>
      <c r="I18" s="60"/>
      <c r="J18" s="60">
        <v>3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191">
        <f t="shared" si="1"/>
        <v>3</v>
      </c>
      <c r="X18" s="59">
        <f t="shared" si="3"/>
        <v>0</v>
      </c>
      <c r="Y18" s="59">
        <f t="shared" si="4"/>
        <v>0</v>
      </c>
      <c r="Z18" s="59">
        <f t="shared" si="5"/>
        <v>0</v>
      </c>
      <c r="AA18" s="59">
        <f t="shared" si="6"/>
        <v>0</v>
      </c>
      <c r="AB18" s="59">
        <f t="shared" si="7"/>
        <v>0</v>
      </c>
      <c r="AC18" s="59">
        <f t="shared" si="8"/>
        <v>0</v>
      </c>
      <c r="AD18" s="59">
        <f t="shared" si="9"/>
        <v>0</v>
      </c>
      <c r="AE18" s="59">
        <f t="shared" si="10"/>
        <v>0</v>
      </c>
      <c r="AF18" s="59">
        <f t="shared" si="11"/>
        <v>0</v>
      </c>
      <c r="AG18" s="59">
        <f t="shared" si="12"/>
        <v>0</v>
      </c>
      <c r="AH18" s="59">
        <f t="shared" si="13"/>
        <v>0</v>
      </c>
      <c r="AI18" s="59">
        <f t="shared" si="14"/>
        <v>0</v>
      </c>
      <c r="AJ18" s="59">
        <f t="shared" si="15"/>
        <v>0</v>
      </c>
      <c r="AK18" s="59">
        <f t="shared" si="16"/>
        <v>0</v>
      </c>
    </row>
    <row r="19" spans="1:37" ht="9.75" customHeight="1" thickBot="1" x14ac:dyDescent="0.3">
      <c r="A19" s="73" t="s">
        <v>61</v>
      </c>
      <c r="B19" s="96">
        <v>1</v>
      </c>
      <c r="C19" s="96"/>
      <c r="D19" s="96">
        <v>8</v>
      </c>
      <c r="E19" s="96"/>
      <c r="F19" s="96"/>
      <c r="G19" s="96">
        <v>1</v>
      </c>
      <c r="H19" s="96">
        <v>1</v>
      </c>
      <c r="I19" s="96"/>
      <c r="J19" s="96">
        <v>1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90">
        <f t="shared" si="1"/>
        <v>12</v>
      </c>
      <c r="X19" s="59">
        <f t="shared" si="3"/>
        <v>1</v>
      </c>
      <c r="Y19" s="59">
        <f t="shared" si="4"/>
        <v>0</v>
      </c>
      <c r="Z19" s="59">
        <f t="shared" si="5"/>
        <v>8</v>
      </c>
      <c r="AA19" s="59">
        <f t="shared" si="6"/>
        <v>0</v>
      </c>
      <c r="AB19" s="59">
        <f t="shared" si="7"/>
        <v>0</v>
      </c>
      <c r="AC19" s="59">
        <f t="shared" si="8"/>
        <v>1</v>
      </c>
      <c r="AD19" s="59">
        <f t="shared" si="9"/>
        <v>1</v>
      </c>
      <c r="AE19" s="59">
        <f t="shared" si="10"/>
        <v>0</v>
      </c>
      <c r="AF19" s="59">
        <f t="shared" si="11"/>
        <v>0</v>
      </c>
      <c r="AG19" s="59">
        <f t="shared" si="12"/>
        <v>0</v>
      </c>
      <c r="AH19" s="59">
        <f t="shared" si="13"/>
        <v>0</v>
      </c>
      <c r="AI19" s="59">
        <f t="shared" si="14"/>
        <v>0</v>
      </c>
      <c r="AJ19" s="59">
        <f t="shared" si="15"/>
        <v>0</v>
      </c>
      <c r="AK19" s="59">
        <f t="shared" si="16"/>
        <v>0</v>
      </c>
    </row>
    <row r="20" spans="1:37" ht="9.75" customHeight="1" thickBot="1" x14ac:dyDescent="0.3">
      <c r="A20" s="72" t="s">
        <v>60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191">
        <f t="shared" si="1"/>
        <v>0</v>
      </c>
      <c r="T20" s="206" t="s">
        <v>99</v>
      </c>
      <c r="U20" s="59">
        <v>286</v>
      </c>
      <c r="X20" s="59">
        <f t="shared" si="3"/>
        <v>0</v>
      </c>
      <c r="Y20" s="59">
        <f t="shared" si="4"/>
        <v>0</v>
      </c>
      <c r="Z20" s="59">
        <f t="shared" si="5"/>
        <v>0</v>
      </c>
      <c r="AA20" s="59">
        <f t="shared" si="6"/>
        <v>0</v>
      </c>
      <c r="AB20" s="59">
        <f t="shared" si="7"/>
        <v>0</v>
      </c>
      <c r="AC20" s="59">
        <f t="shared" si="8"/>
        <v>0</v>
      </c>
      <c r="AD20" s="59">
        <f t="shared" si="9"/>
        <v>0</v>
      </c>
      <c r="AE20" s="59">
        <f t="shared" si="10"/>
        <v>0</v>
      </c>
      <c r="AF20" s="59">
        <f t="shared" si="11"/>
        <v>0</v>
      </c>
      <c r="AG20" s="59">
        <f t="shared" si="12"/>
        <v>0</v>
      </c>
      <c r="AH20" s="59">
        <f t="shared" si="13"/>
        <v>0</v>
      </c>
      <c r="AI20" s="59">
        <f t="shared" si="14"/>
        <v>0</v>
      </c>
      <c r="AJ20" s="59">
        <f t="shared" si="15"/>
        <v>0</v>
      </c>
      <c r="AK20" s="59">
        <f t="shared" si="16"/>
        <v>0</v>
      </c>
    </row>
    <row r="21" spans="1:37" ht="9.75" customHeight="1" thickBot="1" x14ac:dyDescent="0.3">
      <c r="A21" s="73" t="s">
        <v>119</v>
      </c>
      <c r="B21" s="96">
        <v>4</v>
      </c>
      <c r="C21" s="96"/>
      <c r="D21" s="96">
        <v>30</v>
      </c>
      <c r="E21" s="96">
        <v>210</v>
      </c>
      <c r="F21" s="96">
        <v>4</v>
      </c>
      <c r="G21" s="96">
        <v>86</v>
      </c>
      <c r="H21" s="96">
        <v>95</v>
      </c>
      <c r="I21" s="96">
        <v>13</v>
      </c>
      <c r="J21" s="96">
        <v>92</v>
      </c>
      <c r="K21" s="96">
        <v>1</v>
      </c>
      <c r="L21" s="96">
        <v>140</v>
      </c>
      <c r="M21" s="96">
        <v>16</v>
      </c>
      <c r="N21" s="96">
        <v>3</v>
      </c>
      <c r="O21" s="96">
        <v>68</v>
      </c>
      <c r="P21" s="96">
        <v>45</v>
      </c>
      <c r="Q21" s="96">
        <v>2</v>
      </c>
      <c r="R21" s="190">
        <f t="shared" si="1"/>
        <v>809</v>
      </c>
      <c r="T21" s="206" t="s">
        <v>97</v>
      </c>
      <c r="U21" s="59">
        <v>168</v>
      </c>
      <c r="X21" s="59">
        <f t="shared" si="3"/>
        <v>4</v>
      </c>
      <c r="Y21" s="59">
        <f t="shared" si="4"/>
        <v>0</v>
      </c>
      <c r="Z21" s="59">
        <f t="shared" si="5"/>
        <v>30</v>
      </c>
      <c r="AA21" s="59">
        <f t="shared" si="6"/>
        <v>210</v>
      </c>
      <c r="AB21" s="59">
        <f t="shared" si="7"/>
        <v>4</v>
      </c>
      <c r="AC21" s="59">
        <f t="shared" si="8"/>
        <v>86</v>
      </c>
      <c r="AD21" s="59">
        <f t="shared" si="9"/>
        <v>95</v>
      </c>
      <c r="AE21" s="59">
        <f t="shared" si="10"/>
        <v>13</v>
      </c>
      <c r="AF21" s="59">
        <f t="shared" si="11"/>
        <v>1</v>
      </c>
      <c r="AG21" s="59">
        <f t="shared" si="12"/>
        <v>140</v>
      </c>
      <c r="AH21" s="59">
        <f t="shared" si="13"/>
        <v>16</v>
      </c>
      <c r="AI21" s="59">
        <f t="shared" si="14"/>
        <v>3</v>
      </c>
      <c r="AJ21" s="59">
        <f t="shared" si="15"/>
        <v>45</v>
      </c>
      <c r="AK21" s="59">
        <f t="shared" si="16"/>
        <v>2</v>
      </c>
    </row>
    <row r="22" spans="1:37" ht="15" customHeight="1" thickBot="1" x14ac:dyDescent="0.3">
      <c r="A22" s="72" t="s">
        <v>57</v>
      </c>
      <c r="B22" s="60">
        <v>0</v>
      </c>
      <c r="C22" s="60">
        <v>1</v>
      </c>
      <c r="D22" s="60">
        <v>12</v>
      </c>
      <c r="E22" s="60">
        <v>2</v>
      </c>
      <c r="F22" s="60">
        <v>0</v>
      </c>
      <c r="G22" s="60">
        <v>0</v>
      </c>
      <c r="H22" s="60">
        <v>1</v>
      </c>
      <c r="I22" s="60">
        <v>0</v>
      </c>
      <c r="J22" s="60">
        <v>2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191">
        <f t="shared" si="1"/>
        <v>18</v>
      </c>
      <c r="T22" s="206" t="s">
        <v>93</v>
      </c>
      <c r="U22" s="59">
        <v>127</v>
      </c>
      <c r="X22" s="59">
        <f t="shared" si="3"/>
        <v>0</v>
      </c>
      <c r="Y22" s="59">
        <f t="shared" si="4"/>
        <v>1</v>
      </c>
      <c r="Z22" s="59">
        <f t="shared" si="5"/>
        <v>12</v>
      </c>
      <c r="AA22" s="59">
        <f t="shared" si="6"/>
        <v>2</v>
      </c>
      <c r="AB22" s="59">
        <f t="shared" si="7"/>
        <v>0</v>
      </c>
      <c r="AC22" s="59">
        <f t="shared" si="8"/>
        <v>0</v>
      </c>
      <c r="AD22" s="59">
        <f t="shared" si="9"/>
        <v>1</v>
      </c>
      <c r="AE22" s="59">
        <f t="shared" si="10"/>
        <v>0</v>
      </c>
      <c r="AF22" s="59">
        <f t="shared" si="11"/>
        <v>0</v>
      </c>
      <c r="AG22" s="59">
        <f t="shared" si="12"/>
        <v>0</v>
      </c>
      <c r="AH22" s="59">
        <f t="shared" si="13"/>
        <v>0</v>
      </c>
      <c r="AI22" s="59">
        <f t="shared" si="14"/>
        <v>0</v>
      </c>
      <c r="AJ22" s="59">
        <f t="shared" si="15"/>
        <v>0</v>
      </c>
      <c r="AK22" s="59">
        <f t="shared" si="16"/>
        <v>0</v>
      </c>
    </row>
    <row r="23" spans="1:37" ht="9.75" customHeight="1" thickBot="1" x14ac:dyDescent="0.3">
      <c r="A23" s="73" t="s">
        <v>54</v>
      </c>
      <c r="B23" s="96">
        <v>0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190">
        <f t="shared" ref="R23:R24" si="32">SUM(B23:Q23)</f>
        <v>0</v>
      </c>
      <c r="T23" s="206" t="s">
        <v>94</v>
      </c>
      <c r="U23" s="59">
        <v>123</v>
      </c>
      <c r="X23" s="59">
        <f t="shared" ref="X23:X24" si="33">+IF(B23=" ",0,B23)</f>
        <v>0</v>
      </c>
      <c r="Y23" s="59">
        <f t="shared" ref="Y23:Y24" si="34">+IF(C23=" ",0,C23)</f>
        <v>0</v>
      </c>
      <c r="Z23" s="59">
        <f t="shared" ref="Z23:Z24" si="35">+IF(D23=" ",0,D23)</f>
        <v>0</v>
      </c>
      <c r="AA23" s="59">
        <f t="shared" ref="AA23:AA24" si="36">+IF(E23=" ",0,E23)</f>
        <v>0</v>
      </c>
      <c r="AB23" s="59">
        <f t="shared" ref="AB23:AB24" si="37">+IF(F23=" ",0,F23)</f>
        <v>0</v>
      </c>
      <c r="AC23" s="59">
        <f t="shared" ref="AC23:AC24" si="38">+IF(G23=" ",0,G23)</f>
        <v>0</v>
      </c>
      <c r="AD23" s="59">
        <f t="shared" ref="AD23:AD24" si="39">+IF(H23=" ",0,H23)</f>
        <v>0</v>
      </c>
      <c r="AE23" s="59">
        <f t="shared" ref="AE23:AE24" si="40">+IF(I23=" ",0,I23)</f>
        <v>0</v>
      </c>
      <c r="AF23" s="59">
        <f t="shared" ref="AF23:AF24" si="41">+IF(K23=" ",0,K23)</f>
        <v>0</v>
      </c>
      <c r="AG23" s="59">
        <f t="shared" ref="AG23:AG24" si="42">+IF(L23=" ",0,L23)</f>
        <v>0</v>
      </c>
      <c r="AH23" s="59">
        <f t="shared" ref="AH23:AH24" si="43">+IF(M23=" ",0,M23)</f>
        <v>0</v>
      </c>
      <c r="AI23" s="59">
        <f t="shared" ref="AI23:AI24" si="44">+IF(N23=" ",0,N23)</f>
        <v>0</v>
      </c>
      <c r="AJ23" s="59">
        <f t="shared" ref="AJ23:AJ24" si="45">+IF(P23=" ",0,P23)</f>
        <v>0</v>
      </c>
      <c r="AK23" s="59">
        <f t="shared" ref="AK23:AK24" si="46">+IF(Q23=" ",0,Q23)</f>
        <v>0</v>
      </c>
    </row>
    <row r="24" spans="1:37" ht="9.75" customHeight="1" thickBot="1" x14ac:dyDescent="0.3">
      <c r="A24" s="72" t="s">
        <v>177</v>
      </c>
      <c r="B24" s="60">
        <v>1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191">
        <f t="shared" si="32"/>
        <v>1</v>
      </c>
      <c r="T24" s="206" t="s">
        <v>98</v>
      </c>
      <c r="U24" s="59">
        <v>113</v>
      </c>
      <c r="X24" s="59">
        <f t="shared" si="33"/>
        <v>1</v>
      </c>
      <c r="Y24" s="59">
        <f t="shared" si="34"/>
        <v>0</v>
      </c>
      <c r="Z24" s="59">
        <f t="shared" si="35"/>
        <v>0</v>
      </c>
      <c r="AA24" s="59">
        <f t="shared" si="36"/>
        <v>0</v>
      </c>
      <c r="AB24" s="59">
        <f t="shared" si="37"/>
        <v>0</v>
      </c>
      <c r="AC24" s="59">
        <f t="shared" si="38"/>
        <v>0</v>
      </c>
      <c r="AD24" s="59">
        <f t="shared" si="39"/>
        <v>0</v>
      </c>
      <c r="AE24" s="59">
        <f t="shared" si="40"/>
        <v>0</v>
      </c>
      <c r="AF24" s="59">
        <f t="shared" si="41"/>
        <v>0</v>
      </c>
      <c r="AG24" s="59">
        <f t="shared" si="42"/>
        <v>0</v>
      </c>
      <c r="AH24" s="59">
        <f t="shared" si="43"/>
        <v>0</v>
      </c>
      <c r="AI24" s="59">
        <f t="shared" si="44"/>
        <v>0</v>
      </c>
      <c r="AJ24" s="59">
        <f t="shared" si="45"/>
        <v>0</v>
      </c>
      <c r="AK24" s="59">
        <f t="shared" si="46"/>
        <v>0</v>
      </c>
    </row>
    <row r="25" spans="1:37" ht="9.75" customHeight="1" thickBot="1" x14ac:dyDescent="0.3">
      <c r="A25" s="73" t="s">
        <v>49</v>
      </c>
      <c r="B25" s="96"/>
      <c r="C25" s="96"/>
      <c r="D25" s="96">
        <v>6</v>
      </c>
      <c r="E25" s="96"/>
      <c r="F25" s="96"/>
      <c r="G25" s="96">
        <v>1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190">
        <f t="shared" si="1"/>
        <v>7</v>
      </c>
      <c r="T25" s="206" t="s">
        <v>96</v>
      </c>
      <c r="U25" s="59">
        <v>77</v>
      </c>
      <c r="X25" s="59">
        <f t="shared" si="3"/>
        <v>0</v>
      </c>
      <c r="Y25" s="59">
        <f t="shared" si="4"/>
        <v>0</v>
      </c>
      <c r="Z25" s="59">
        <f t="shared" si="5"/>
        <v>6</v>
      </c>
      <c r="AA25" s="59">
        <f t="shared" si="6"/>
        <v>0</v>
      </c>
      <c r="AB25" s="59">
        <f t="shared" si="7"/>
        <v>0</v>
      </c>
      <c r="AC25" s="59">
        <f t="shared" si="8"/>
        <v>1</v>
      </c>
      <c r="AD25" s="59">
        <f t="shared" si="9"/>
        <v>0</v>
      </c>
      <c r="AE25" s="59">
        <f t="shared" si="10"/>
        <v>0</v>
      </c>
      <c r="AF25" s="59">
        <f t="shared" si="11"/>
        <v>0</v>
      </c>
      <c r="AG25" s="59">
        <f t="shared" si="12"/>
        <v>0</v>
      </c>
      <c r="AH25" s="59">
        <f t="shared" si="13"/>
        <v>0</v>
      </c>
      <c r="AI25" s="59">
        <f t="shared" si="14"/>
        <v>0</v>
      </c>
      <c r="AJ25" s="59">
        <f t="shared" si="15"/>
        <v>0</v>
      </c>
      <c r="AK25" s="59">
        <f t="shared" si="16"/>
        <v>0</v>
      </c>
    </row>
    <row r="26" spans="1:37" ht="9.75" customHeight="1" thickBot="1" x14ac:dyDescent="0.3">
      <c r="A26" s="72" t="s">
        <v>50</v>
      </c>
      <c r="B26" s="60">
        <v>2</v>
      </c>
      <c r="C26" s="60">
        <v>1</v>
      </c>
      <c r="D26" s="60"/>
      <c r="E26" s="60">
        <v>3</v>
      </c>
      <c r="F26" s="60"/>
      <c r="G26" s="60"/>
      <c r="H26" s="60">
        <v>5</v>
      </c>
      <c r="I26" s="60"/>
      <c r="J26" s="60"/>
      <c r="K26" s="60"/>
      <c r="L26" s="60"/>
      <c r="M26" s="60"/>
      <c r="N26" s="60"/>
      <c r="O26" s="60">
        <v>1</v>
      </c>
      <c r="P26" s="60">
        <v>2</v>
      </c>
      <c r="Q26" s="60">
        <v>0</v>
      </c>
      <c r="R26" s="191">
        <f t="shared" si="1"/>
        <v>14</v>
      </c>
      <c r="T26" s="206" t="s">
        <v>100</v>
      </c>
      <c r="U26" s="59">
        <v>75</v>
      </c>
      <c r="X26" s="59">
        <f t="shared" si="3"/>
        <v>2</v>
      </c>
      <c r="Y26" s="59">
        <f t="shared" si="4"/>
        <v>1</v>
      </c>
      <c r="Z26" s="59">
        <f t="shared" si="5"/>
        <v>0</v>
      </c>
      <c r="AA26" s="59">
        <f t="shared" si="6"/>
        <v>3</v>
      </c>
      <c r="AB26" s="59">
        <f t="shared" si="7"/>
        <v>0</v>
      </c>
      <c r="AC26" s="59">
        <f t="shared" si="8"/>
        <v>0</v>
      </c>
      <c r="AD26" s="59">
        <f t="shared" si="9"/>
        <v>5</v>
      </c>
      <c r="AE26" s="59">
        <f t="shared" si="10"/>
        <v>0</v>
      </c>
      <c r="AF26" s="59">
        <f t="shared" si="11"/>
        <v>0</v>
      </c>
      <c r="AG26" s="59">
        <f t="shared" si="12"/>
        <v>0</v>
      </c>
      <c r="AH26" s="59">
        <f t="shared" si="13"/>
        <v>0</v>
      </c>
      <c r="AI26" s="59">
        <f t="shared" si="14"/>
        <v>0</v>
      </c>
      <c r="AJ26" s="59">
        <f t="shared" si="15"/>
        <v>2</v>
      </c>
      <c r="AK26" s="59">
        <f t="shared" si="16"/>
        <v>0</v>
      </c>
    </row>
    <row r="27" spans="1:37" ht="13.8" thickBot="1" x14ac:dyDescent="0.3">
      <c r="A27" s="73" t="s">
        <v>171</v>
      </c>
      <c r="B27" s="96">
        <v>0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190">
        <f t="shared" ref="R27:R28" si="47">SUM(B27:Q27)</f>
        <v>0</v>
      </c>
      <c r="T27" s="206" t="s">
        <v>95</v>
      </c>
      <c r="U27" s="59">
        <v>58</v>
      </c>
      <c r="X27" s="59">
        <f t="shared" ref="X27:X28" si="48">+IF(B27=" ",0,B27)</f>
        <v>0</v>
      </c>
      <c r="Y27" s="59">
        <f t="shared" ref="Y27:Y28" si="49">+IF(C27=" ",0,C27)</f>
        <v>0</v>
      </c>
      <c r="Z27" s="59">
        <f t="shared" ref="Z27:Z28" si="50">+IF(D27=" ",0,D27)</f>
        <v>0</v>
      </c>
      <c r="AA27" s="59">
        <f t="shared" ref="AA27:AA28" si="51">+IF(E27=" ",0,E27)</f>
        <v>0</v>
      </c>
      <c r="AB27" s="59">
        <f t="shared" ref="AB27:AB28" si="52">+IF(F27=" ",0,F27)</f>
        <v>0</v>
      </c>
      <c r="AC27" s="59">
        <f t="shared" ref="AC27:AC28" si="53">+IF(G27=" ",0,G27)</f>
        <v>0</v>
      </c>
      <c r="AD27" s="59">
        <f t="shared" ref="AD27:AD28" si="54">+IF(H27=" ",0,H27)</f>
        <v>0</v>
      </c>
      <c r="AE27" s="59">
        <f t="shared" ref="AE27:AE28" si="55">+IF(I27=" ",0,I27)</f>
        <v>0</v>
      </c>
      <c r="AF27" s="59">
        <f t="shared" ref="AF27:AF28" si="56">+IF(K27=" ",0,K27)</f>
        <v>0</v>
      </c>
      <c r="AG27" s="59">
        <f t="shared" ref="AG27:AG28" si="57">+IF(L27=" ",0,L27)</f>
        <v>0</v>
      </c>
      <c r="AH27" s="59">
        <f t="shared" ref="AH27:AH28" si="58">+IF(M27=" ",0,M27)</f>
        <v>0</v>
      </c>
      <c r="AI27" s="59">
        <f t="shared" ref="AI27:AI28" si="59">+IF(N27=" ",0,N27)</f>
        <v>0</v>
      </c>
      <c r="AJ27" s="59">
        <f t="shared" ref="AJ27:AJ28" si="60">+IF(P27=" ",0,P27)</f>
        <v>0</v>
      </c>
      <c r="AK27" s="59">
        <f t="shared" ref="AK27:AK28" si="61">+IF(Q27=" ",0,Q27)</f>
        <v>0</v>
      </c>
    </row>
    <row r="28" spans="1:37" ht="9.75" customHeight="1" thickBot="1" x14ac:dyDescent="0.3">
      <c r="A28" s="72" t="s">
        <v>48</v>
      </c>
      <c r="B28" s="60"/>
      <c r="C28" s="60"/>
      <c r="D28" s="60">
        <v>2</v>
      </c>
      <c r="E28" s="60"/>
      <c r="F28" s="60"/>
      <c r="G28" s="60">
        <v>1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191">
        <f t="shared" si="47"/>
        <v>3</v>
      </c>
      <c r="T28" s="206" t="s">
        <v>216</v>
      </c>
      <c r="U28" s="59">
        <v>34</v>
      </c>
      <c r="X28" s="59">
        <f t="shared" si="48"/>
        <v>0</v>
      </c>
      <c r="Y28" s="59">
        <f t="shared" si="49"/>
        <v>0</v>
      </c>
      <c r="Z28" s="59">
        <f t="shared" si="50"/>
        <v>2</v>
      </c>
      <c r="AA28" s="59">
        <f t="shared" si="51"/>
        <v>0</v>
      </c>
      <c r="AB28" s="59">
        <f t="shared" si="52"/>
        <v>0</v>
      </c>
      <c r="AC28" s="59">
        <f t="shared" si="53"/>
        <v>1</v>
      </c>
      <c r="AD28" s="59">
        <f t="shared" si="54"/>
        <v>0</v>
      </c>
      <c r="AE28" s="59">
        <f t="shared" si="55"/>
        <v>0</v>
      </c>
      <c r="AF28" s="59">
        <f t="shared" si="56"/>
        <v>0</v>
      </c>
      <c r="AG28" s="59">
        <f t="shared" si="57"/>
        <v>0</v>
      </c>
      <c r="AH28" s="59">
        <f t="shared" si="58"/>
        <v>0</v>
      </c>
      <c r="AI28" s="59">
        <f t="shared" si="59"/>
        <v>0</v>
      </c>
      <c r="AJ28" s="59">
        <f t="shared" si="60"/>
        <v>0</v>
      </c>
      <c r="AK28" s="59">
        <f t="shared" si="61"/>
        <v>0</v>
      </c>
    </row>
    <row r="29" spans="1:37" ht="13.8" thickBot="1" x14ac:dyDescent="0.3">
      <c r="A29" s="73" t="s">
        <v>155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190">
        <f t="shared" si="1"/>
        <v>0</v>
      </c>
      <c r="T29" s="206" t="s">
        <v>215</v>
      </c>
      <c r="U29" s="59">
        <v>15</v>
      </c>
      <c r="X29" s="59">
        <f t="shared" si="3"/>
        <v>0</v>
      </c>
      <c r="Y29" s="59">
        <f t="shared" si="4"/>
        <v>0</v>
      </c>
      <c r="Z29" s="59">
        <f t="shared" si="5"/>
        <v>0</v>
      </c>
      <c r="AA29" s="59">
        <f t="shared" si="6"/>
        <v>0</v>
      </c>
      <c r="AB29" s="59">
        <f t="shared" si="7"/>
        <v>0</v>
      </c>
      <c r="AC29" s="59">
        <f t="shared" si="8"/>
        <v>0</v>
      </c>
      <c r="AD29" s="59">
        <f t="shared" si="9"/>
        <v>0</v>
      </c>
      <c r="AE29" s="59">
        <f t="shared" si="10"/>
        <v>0</v>
      </c>
      <c r="AF29" s="59">
        <f t="shared" si="11"/>
        <v>0</v>
      </c>
      <c r="AG29" s="59">
        <f t="shared" si="12"/>
        <v>0</v>
      </c>
      <c r="AH29" s="59">
        <f t="shared" si="13"/>
        <v>0</v>
      </c>
      <c r="AI29" s="59">
        <f t="shared" si="14"/>
        <v>0</v>
      </c>
      <c r="AJ29" s="59">
        <f t="shared" si="15"/>
        <v>0</v>
      </c>
      <c r="AK29" s="59">
        <f t="shared" si="16"/>
        <v>0</v>
      </c>
    </row>
    <row r="30" spans="1:37" ht="9.75" customHeight="1" thickBot="1" x14ac:dyDescent="0.3">
      <c r="A30" s="72" t="s">
        <v>59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191">
        <f t="shared" si="1"/>
        <v>0</v>
      </c>
      <c r="T30" s="206" t="s">
        <v>200</v>
      </c>
      <c r="U30" s="59">
        <v>13</v>
      </c>
      <c r="X30" s="59">
        <f t="shared" si="3"/>
        <v>0</v>
      </c>
      <c r="Y30" s="59">
        <f t="shared" si="4"/>
        <v>0</v>
      </c>
      <c r="Z30" s="59">
        <f t="shared" si="5"/>
        <v>0</v>
      </c>
      <c r="AA30" s="59">
        <f t="shared" si="6"/>
        <v>0</v>
      </c>
      <c r="AB30" s="59">
        <f t="shared" si="7"/>
        <v>0</v>
      </c>
      <c r="AC30" s="59">
        <f t="shared" si="8"/>
        <v>0</v>
      </c>
      <c r="AD30" s="59">
        <f t="shared" si="9"/>
        <v>0</v>
      </c>
      <c r="AE30" s="59">
        <f t="shared" si="10"/>
        <v>0</v>
      </c>
      <c r="AF30" s="59">
        <f t="shared" si="11"/>
        <v>0</v>
      </c>
      <c r="AG30" s="59">
        <f t="shared" si="12"/>
        <v>0</v>
      </c>
      <c r="AH30" s="59">
        <f t="shared" si="13"/>
        <v>0</v>
      </c>
      <c r="AI30" s="59">
        <f t="shared" si="14"/>
        <v>0</v>
      </c>
      <c r="AJ30" s="59">
        <f t="shared" si="15"/>
        <v>0</v>
      </c>
      <c r="AK30" s="59">
        <f t="shared" si="16"/>
        <v>0</v>
      </c>
    </row>
    <row r="31" spans="1:37" ht="18" customHeight="1" thickBot="1" x14ac:dyDescent="0.3">
      <c r="A31" s="206" t="s">
        <v>0</v>
      </c>
      <c r="B31" s="207">
        <f t="shared" ref="B31:Q31" si="62">SUM(B8:B30)</f>
        <v>13</v>
      </c>
      <c r="C31" s="208">
        <f t="shared" si="62"/>
        <v>2</v>
      </c>
      <c r="D31" s="208">
        <f t="shared" si="62"/>
        <v>75</v>
      </c>
      <c r="E31" s="208">
        <f t="shared" si="62"/>
        <v>286</v>
      </c>
      <c r="F31" s="208">
        <f t="shared" si="62"/>
        <v>5</v>
      </c>
      <c r="G31" s="208">
        <f t="shared" si="62"/>
        <v>113</v>
      </c>
      <c r="H31" s="208">
        <f t="shared" si="62"/>
        <v>123</v>
      </c>
      <c r="I31" s="208">
        <f t="shared" si="62"/>
        <v>15</v>
      </c>
      <c r="J31" s="208">
        <f t="shared" si="62"/>
        <v>127</v>
      </c>
      <c r="K31" s="208">
        <f t="shared" si="62"/>
        <v>2</v>
      </c>
      <c r="L31" s="208">
        <f t="shared" si="62"/>
        <v>168</v>
      </c>
      <c r="M31" s="208">
        <f t="shared" si="62"/>
        <v>34</v>
      </c>
      <c r="N31" s="208">
        <f t="shared" si="62"/>
        <v>3</v>
      </c>
      <c r="O31" s="208">
        <f t="shared" ref="O31" si="63">SUM(O8:O30)</f>
        <v>77</v>
      </c>
      <c r="P31" s="208">
        <f t="shared" si="62"/>
        <v>58</v>
      </c>
      <c r="Q31" s="208">
        <f t="shared" si="62"/>
        <v>2</v>
      </c>
      <c r="R31" s="231">
        <f>SUM(B31:Q31)</f>
        <v>1103</v>
      </c>
      <c r="T31" s="206" t="s">
        <v>112</v>
      </c>
      <c r="U31" s="59">
        <v>5</v>
      </c>
    </row>
    <row r="32" spans="1:37" ht="13.5" customHeight="1" thickBot="1" x14ac:dyDescent="0.3">
      <c r="A32" s="420" t="s">
        <v>183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T32" s="206" t="s">
        <v>272</v>
      </c>
      <c r="U32" s="59">
        <v>3</v>
      </c>
    </row>
    <row r="33" spans="1:23" ht="6.75" customHeight="1" thickBot="1" x14ac:dyDescent="0.3">
      <c r="T33" s="206" t="s">
        <v>221</v>
      </c>
      <c r="U33" s="59">
        <v>2</v>
      </c>
    </row>
    <row r="34" spans="1:23" s="113" customFormat="1" ht="9" customHeight="1" thickBot="1" x14ac:dyDescent="0.3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T34" s="206" t="s">
        <v>247</v>
      </c>
      <c r="U34" s="59">
        <v>2</v>
      </c>
      <c r="V34" s="59"/>
      <c r="W34" s="59"/>
    </row>
    <row r="35" spans="1:23" ht="11.25" customHeight="1" thickBot="1" x14ac:dyDescent="0.3">
      <c r="T35" s="206" t="s">
        <v>317</v>
      </c>
      <c r="U35" s="59">
        <v>2</v>
      </c>
      <c r="W35" s="113"/>
    </row>
    <row r="36" spans="1:23" ht="11.25" customHeight="1" thickBot="1" x14ac:dyDescent="0.3">
      <c r="T36" s="206"/>
      <c r="V36" s="113"/>
    </row>
    <row r="37" spans="1:23" x14ac:dyDescent="0.25">
      <c r="T37" s="113"/>
      <c r="U37" s="113"/>
    </row>
    <row r="38" spans="1:23" x14ac:dyDescent="0.25">
      <c r="O38" s="396"/>
      <c r="P38" s="396"/>
    </row>
    <row r="41" spans="1:23" x14ac:dyDescent="0.25">
      <c r="U41" s="114"/>
    </row>
    <row r="42" spans="1:23" x14ac:dyDescent="0.25">
      <c r="T42" s="94"/>
      <c r="U42" s="114"/>
    </row>
    <row r="43" spans="1:23" x14ac:dyDescent="0.25">
      <c r="T43" s="94"/>
      <c r="U43" s="114"/>
    </row>
    <row r="44" spans="1:23" x14ac:dyDescent="0.25">
      <c r="U44" s="114"/>
    </row>
    <row r="45" spans="1:23" ht="25.5" customHeight="1" x14ac:dyDescent="0.25">
      <c r="A45" s="435" t="s">
        <v>75</v>
      </c>
      <c r="B45" s="435"/>
      <c r="C45" s="435"/>
      <c r="D45" s="435"/>
      <c r="E45" s="435"/>
      <c r="F45" s="435"/>
      <c r="G45" s="435"/>
      <c r="H45" s="435"/>
      <c r="I45" s="435"/>
      <c r="J45" s="435"/>
      <c r="K45" s="435"/>
      <c r="L45" s="435"/>
      <c r="M45" s="435"/>
      <c r="N45" s="435"/>
      <c r="O45" s="435"/>
      <c r="P45" s="435"/>
      <c r="Q45" s="435"/>
      <c r="R45" s="435"/>
      <c r="U45" s="114"/>
      <c r="V45" s="94"/>
    </row>
    <row r="46" spans="1:23" ht="12.75" customHeight="1" x14ac:dyDescent="0.15">
      <c r="A46" s="101"/>
      <c r="C46" s="115" t="s">
        <v>92</v>
      </c>
      <c r="D46" s="115"/>
      <c r="E46" s="115"/>
      <c r="F46" s="101"/>
      <c r="G46" s="101"/>
      <c r="I46" s="115" t="s">
        <v>84</v>
      </c>
      <c r="J46" s="115"/>
      <c r="K46" s="115"/>
      <c r="L46" s="101"/>
      <c r="M46" s="101"/>
      <c r="N46" s="101"/>
      <c r="O46" s="101"/>
      <c r="P46" s="101"/>
      <c r="U46" s="114"/>
      <c r="V46" s="94"/>
    </row>
    <row r="47" spans="1:23" x14ac:dyDescent="0.25">
      <c r="A47" s="101"/>
      <c r="C47" s="101" t="s">
        <v>91</v>
      </c>
      <c r="D47" s="101"/>
      <c r="E47" s="101"/>
      <c r="F47" s="101"/>
      <c r="G47" s="101"/>
      <c r="I47" s="101" t="s">
        <v>83</v>
      </c>
      <c r="J47" s="101"/>
      <c r="K47" s="101"/>
      <c r="L47" s="101"/>
      <c r="M47" s="101"/>
      <c r="N47" s="101"/>
      <c r="O47" s="101"/>
      <c r="P47" s="101"/>
      <c r="U47" s="114"/>
      <c r="V47" s="94"/>
    </row>
    <row r="48" spans="1:23" ht="9" customHeight="1" x14ac:dyDescent="0.25">
      <c r="A48" s="101"/>
      <c r="C48" s="101" t="s">
        <v>90</v>
      </c>
      <c r="D48" s="101"/>
      <c r="E48" s="101"/>
      <c r="F48" s="101"/>
      <c r="G48" s="101"/>
      <c r="I48" s="101" t="s">
        <v>82</v>
      </c>
      <c r="J48" s="101"/>
      <c r="K48" s="101"/>
      <c r="L48" s="101"/>
      <c r="M48" s="101"/>
      <c r="N48" s="101"/>
      <c r="O48" s="101"/>
      <c r="P48" s="101"/>
      <c r="U48" s="114"/>
      <c r="V48" s="94"/>
    </row>
    <row r="49" spans="1:21" ht="9" customHeight="1" x14ac:dyDescent="0.25">
      <c r="A49" s="101"/>
      <c r="C49" s="101" t="s">
        <v>89</v>
      </c>
      <c r="D49" s="101"/>
      <c r="E49" s="101"/>
      <c r="F49" s="101"/>
      <c r="G49" s="101"/>
      <c r="I49" s="101" t="s">
        <v>81</v>
      </c>
      <c r="J49" s="101"/>
      <c r="K49" s="101"/>
      <c r="L49" s="101"/>
      <c r="M49" s="101"/>
      <c r="N49" s="101"/>
      <c r="O49" s="101"/>
      <c r="P49" s="101"/>
      <c r="T49" s="114"/>
      <c r="U49" s="94"/>
    </row>
    <row r="50" spans="1:21" ht="9" customHeight="1" x14ac:dyDescent="0.25">
      <c r="A50" s="101"/>
      <c r="C50" s="101" t="s">
        <v>88</v>
      </c>
      <c r="D50" s="101"/>
      <c r="E50" s="101"/>
      <c r="F50" s="101"/>
      <c r="G50" s="101"/>
      <c r="I50" s="101" t="s">
        <v>80</v>
      </c>
      <c r="J50" s="101"/>
      <c r="K50" s="101"/>
      <c r="L50" s="101"/>
      <c r="M50" s="101"/>
      <c r="N50" s="101"/>
      <c r="O50" s="101"/>
      <c r="P50" s="101"/>
      <c r="T50" s="114"/>
      <c r="U50" s="94"/>
    </row>
    <row r="51" spans="1:21" ht="9" customHeight="1" x14ac:dyDescent="0.25">
      <c r="A51" s="101"/>
      <c r="C51" s="101" t="s">
        <v>87</v>
      </c>
      <c r="D51" s="101"/>
      <c r="E51" s="101"/>
      <c r="F51" s="101"/>
      <c r="G51" s="101"/>
      <c r="I51" s="101" t="s">
        <v>79</v>
      </c>
      <c r="J51" s="101"/>
      <c r="K51" s="101"/>
      <c r="L51" s="101"/>
      <c r="M51" s="101"/>
      <c r="N51" s="101"/>
      <c r="O51" s="101"/>
      <c r="P51" s="101"/>
      <c r="T51" s="114"/>
      <c r="U51" s="94"/>
    </row>
    <row r="52" spans="1:21" ht="9" customHeight="1" x14ac:dyDescent="0.25">
      <c r="A52" s="101"/>
      <c r="C52" s="101" t="s">
        <v>86</v>
      </c>
      <c r="D52" s="101"/>
      <c r="E52" s="101"/>
      <c r="F52" s="101"/>
      <c r="G52" s="101"/>
      <c r="I52" s="101" t="s">
        <v>78</v>
      </c>
      <c r="J52" s="101"/>
      <c r="K52" s="101"/>
      <c r="L52" s="101"/>
      <c r="M52" s="101"/>
      <c r="N52" s="101"/>
      <c r="O52" s="101"/>
      <c r="P52" s="101"/>
      <c r="T52" s="114"/>
      <c r="U52" s="94"/>
    </row>
    <row r="53" spans="1:21" ht="9" customHeight="1" x14ac:dyDescent="0.25">
      <c r="A53" s="101"/>
      <c r="C53" s="101" t="s">
        <v>85</v>
      </c>
      <c r="D53" s="101"/>
      <c r="E53" s="101"/>
      <c r="F53" s="101"/>
      <c r="G53" s="101"/>
      <c r="I53" s="101" t="s">
        <v>77</v>
      </c>
      <c r="J53" s="101"/>
      <c r="K53" s="101"/>
      <c r="L53" s="101"/>
      <c r="M53" s="101"/>
      <c r="N53" s="101"/>
      <c r="O53" s="101"/>
      <c r="P53" s="101"/>
      <c r="U53" s="94"/>
    </row>
    <row r="54" spans="1:21" ht="9" customHeight="1" x14ac:dyDescent="0.25">
      <c r="A54" s="101"/>
      <c r="B54" s="101"/>
      <c r="E54" s="101"/>
      <c r="F54" s="101"/>
      <c r="G54" s="101"/>
      <c r="H54" s="101"/>
      <c r="I54" s="101" t="s">
        <v>223</v>
      </c>
      <c r="J54" s="101"/>
      <c r="K54" s="101"/>
      <c r="L54" s="101"/>
      <c r="M54" s="101"/>
      <c r="N54" s="101"/>
      <c r="O54" s="101"/>
      <c r="P54" s="101"/>
      <c r="U54" s="94"/>
    </row>
    <row r="55" spans="1:21" ht="9" customHeight="1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U55" s="94"/>
    </row>
    <row r="56" spans="1:21" ht="9" customHeight="1" x14ac:dyDescent="0.25">
      <c r="A56" s="65" t="s">
        <v>32</v>
      </c>
    </row>
    <row r="57" spans="1:21" ht="9" customHeight="1" x14ac:dyDescent="0.25">
      <c r="A57" s="63"/>
      <c r="E57" s="63"/>
    </row>
    <row r="58" spans="1:21" x14ac:dyDescent="0.25">
      <c r="A58" s="63"/>
      <c r="E58" s="63"/>
    </row>
    <row r="59" spans="1:21" x14ac:dyDescent="0.25">
      <c r="A59" s="63"/>
      <c r="E59" s="63"/>
    </row>
    <row r="60" spans="1:21" x14ac:dyDescent="0.25">
      <c r="A60" s="63"/>
      <c r="E60" s="63"/>
    </row>
    <row r="61" spans="1:21" x14ac:dyDescent="0.25">
      <c r="A61" s="63"/>
      <c r="E61" s="63"/>
    </row>
    <row r="62" spans="1:21" x14ac:dyDescent="0.25">
      <c r="A62" s="63"/>
      <c r="E62" s="63"/>
    </row>
    <row r="63" spans="1:21" x14ac:dyDescent="0.25">
      <c r="E63" s="63"/>
      <c r="T63" s="114"/>
    </row>
    <row r="64" spans="1:21" x14ac:dyDescent="0.25">
      <c r="T64" s="111"/>
    </row>
    <row r="65" spans="20:22" x14ac:dyDescent="0.25">
      <c r="T65" s="111"/>
    </row>
    <row r="66" spans="20:22" x14ac:dyDescent="0.25">
      <c r="T66" s="111"/>
    </row>
    <row r="67" spans="20:22" x14ac:dyDescent="0.25">
      <c r="T67" s="111"/>
    </row>
    <row r="78" spans="20:22" ht="13.8" thickBot="1" x14ac:dyDescent="0.3">
      <c r="V78" s="83"/>
    </row>
    <row r="79" spans="20:22" ht="13.8" thickBot="1" x14ac:dyDescent="0.3">
      <c r="T79" s="112"/>
      <c r="V79" s="83"/>
    </row>
    <row r="80" spans="20:22" ht="13.8" thickBot="1" x14ac:dyDescent="0.3">
      <c r="T80" s="112"/>
      <c r="V80" s="83"/>
    </row>
    <row r="81" spans="20:22" ht="13.8" thickBot="1" x14ac:dyDescent="0.3">
      <c r="T81" s="112"/>
      <c r="V81" s="83"/>
    </row>
    <row r="82" spans="20:22" ht="13.8" thickBot="1" x14ac:dyDescent="0.3">
      <c r="T82" s="112"/>
      <c r="V82" s="83"/>
    </row>
    <row r="83" spans="20:22" ht="13.8" thickBot="1" x14ac:dyDescent="0.3">
      <c r="T83" s="112"/>
      <c r="V83" s="116"/>
    </row>
    <row r="84" spans="20:22" ht="13.8" thickBot="1" x14ac:dyDescent="0.3">
      <c r="T84" s="112"/>
      <c r="V84" s="83"/>
    </row>
    <row r="85" spans="20:22" ht="13.8" thickBot="1" x14ac:dyDescent="0.3">
      <c r="T85" s="112"/>
      <c r="V85" s="116"/>
    </row>
    <row r="86" spans="20:22" ht="13.8" thickBot="1" x14ac:dyDescent="0.3">
      <c r="T86" s="112"/>
      <c r="V86" s="116"/>
    </row>
    <row r="87" spans="20:22" ht="13.8" thickBot="1" x14ac:dyDescent="0.3">
      <c r="T87" s="112"/>
      <c r="V87" s="83"/>
    </row>
    <row r="88" spans="20:22" ht="13.8" thickBot="1" x14ac:dyDescent="0.3">
      <c r="T88" s="112"/>
      <c r="V88" s="83"/>
    </row>
    <row r="89" spans="20:22" ht="13.8" thickBot="1" x14ac:dyDescent="0.3">
      <c r="T89" s="112"/>
      <c r="V89" s="83"/>
    </row>
    <row r="90" spans="20:22" ht="13.8" thickBot="1" x14ac:dyDescent="0.3">
      <c r="T90" s="112"/>
      <c r="V90" s="83"/>
    </row>
    <row r="91" spans="20:22" ht="13.8" thickBot="1" x14ac:dyDescent="0.3">
      <c r="T91" s="112"/>
      <c r="V91" s="83"/>
    </row>
    <row r="92" spans="20:22" ht="13.8" thickBot="1" x14ac:dyDescent="0.3">
      <c r="T92" s="112"/>
      <c r="V92" s="116"/>
    </row>
    <row r="93" spans="20:22" ht="13.8" thickBot="1" x14ac:dyDescent="0.3">
      <c r="T93" s="112"/>
      <c r="V93" s="83"/>
    </row>
    <row r="94" spans="20:22" ht="13.8" thickBot="1" x14ac:dyDescent="0.3">
      <c r="T94" s="112"/>
      <c r="V94" s="83"/>
    </row>
    <row r="95" spans="20:22" ht="13.8" thickBot="1" x14ac:dyDescent="0.3">
      <c r="T95" s="112"/>
      <c r="V95" s="83"/>
    </row>
    <row r="96" spans="20:22" ht="13.8" thickBot="1" x14ac:dyDescent="0.3">
      <c r="T96" s="112"/>
      <c r="V96" s="83"/>
    </row>
    <row r="97" spans="20:20" ht="13.8" thickBot="1" x14ac:dyDescent="0.3">
      <c r="T97" s="112"/>
    </row>
  </sheetData>
  <sortState ref="T20:U35">
    <sortCondition descending="1" ref="U20:U35"/>
  </sortState>
  <mergeCells count="9">
    <mergeCell ref="A45:R45"/>
    <mergeCell ref="A4:R4"/>
    <mergeCell ref="A1:R1"/>
    <mergeCell ref="A3:R3"/>
    <mergeCell ref="A5:R5"/>
    <mergeCell ref="A6:A7"/>
    <mergeCell ref="B6:Q6"/>
    <mergeCell ref="R6:R7"/>
    <mergeCell ref="A32:R32"/>
  </mergeCells>
  <printOptions horizontalCentered="1" verticalCentered="1"/>
  <pageMargins left="0" right="0" top="1.0236220472440944" bottom="0" header="0" footer="0"/>
  <pageSetup paperSize="9" scale="89" orientation="portrait" r:id="rId1"/>
  <headerFooter alignWithMargins="0"/>
  <ignoredErrors>
    <ignoredError sqref="L31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H27"/>
  <sheetViews>
    <sheetView showGridLines="0" view="pageBreakPreview" zoomScale="145" zoomScaleNormal="100" zoomScaleSheetLayoutView="145" workbookViewId="0">
      <selection activeCell="F24" sqref="F24"/>
    </sheetView>
  </sheetViews>
  <sheetFormatPr baseColWidth="10" defaultColWidth="11.44140625" defaultRowHeight="13.2" x14ac:dyDescent="0.25"/>
  <cols>
    <col min="1" max="1" width="38.88671875" style="59" customWidth="1"/>
    <col min="2" max="4" width="15" style="59" customWidth="1"/>
    <col min="5" max="16384" width="11.44140625" style="59"/>
  </cols>
  <sheetData>
    <row r="1" spans="1:4" ht="14.4" x14ac:dyDescent="0.25">
      <c r="A1" s="407" t="s">
        <v>243</v>
      </c>
      <c r="B1" s="407"/>
      <c r="C1" s="407"/>
      <c r="D1" s="407"/>
    </row>
    <row r="2" spans="1:4" ht="14.4" x14ac:dyDescent="0.25">
      <c r="A2" s="67" t="s">
        <v>120</v>
      </c>
      <c r="B2" s="75"/>
      <c r="C2" s="75"/>
      <c r="D2" s="75"/>
    </row>
    <row r="3" spans="1:4" ht="14.4" x14ac:dyDescent="0.25">
      <c r="A3" s="409" t="s">
        <v>145</v>
      </c>
      <c r="B3" s="409"/>
      <c r="C3" s="409"/>
      <c r="D3" s="409"/>
    </row>
    <row r="4" spans="1:4" ht="14.4" x14ac:dyDescent="0.25">
      <c r="A4" s="426">
        <v>2022</v>
      </c>
      <c r="B4" s="426"/>
      <c r="C4" s="426"/>
      <c r="D4" s="426"/>
    </row>
    <row r="5" spans="1:4" ht="13.5" customHeight="1" thickBot="1" x14ac:dyDescent="0.3">
      <c r="A5" s="482"/>
      <c r="B5" s="482"/>
      <c r="C5" s="482"/>
      <c r="D5" s="482"/>
    </row>
    <row r="6" spans="1:4" ht="13.8" thickBot="1" x14ac:dyDescent="0.3">
      <c r="A6" s="422" t="s">
        <v>126</v>
      </c>
      <c r="B6" s="424" t="s">
        <v>118</v>
      </c>
      <c r="C6" s="425"/>
      <c r="D6" s="404" t="s">
        <v>0</v>
      </c>
    </row>
    <row r="7" spans="1:4" ht="13.8" thickBot="1" x14ac:dyDescent="0.3">
      <c r="A7" s="423"/>
      <c r="B7" s="239" t="s">
        <v>116</v>
      </c>
      <c r="C7" s="239" t="s">
        <v>117</v>
      </c>
      <c r="D7" s="408"/>
    </row>
    <row r="8" spans="1:4" x14ac:dyDescent="0.25">
      <c r="A8" s="105" t="s">
        <v>224</v>
      </c>
      <c r="B8" s="106">
        <v>6</v>
      </c>
      <c r="C8" s="107">
        <v>1</v>
      </c>
      <c r="D8" s="188">
        <f t="shared" ref="D8:D11" si="0">SUM(B8:C8)</f>
        <v>7</v>
      </c>
    </row>
    <row r="9" spans="1:4" x14ac:dyDescent="0.25">
      <c r="A9" s="171" t="s">
        <v>250</v>
      </c>
      <c r="B9" s="276">
        <v>0</v>
      </c>
      <c r="C9" s="277">
        <v>0</v>
      </c>
      <c r="D9" s="278">
        <f t="shared" si="0"/>
        <v>0</v>
      </c>
    </row>
    <row r="10" spans="1:4" x14ac:dyDescent="0.25">
      <c r="A10" s="282" t="s">
        <v>254</v>
      </c>
      <c r="B10" s="283">
        <v>0</v>
      </c>
      <c r="C10" s="284">
        <v>0</v>
      </c>
      <c r="D10" s="285">
        <f t="shared" si="0"/>
        <v>0</v>
      </c>
    </row>
    <row r="11" spans="1:4" x14ac:dyDescent="0.25">
      <c r="A11" s="171" t="s">
        <v>255</v>
      </c>
      <c r="B11" s="276">
        <v>0</v>
      </c>
      <c r="C11" s="277">
        <v>0</v>
      </c>
      <c r="D11" s="278">
        <f t="shared" si="0"/>
        <v>0</v>
      </c>
    </row>
    <row r="12" spans="1:4" x14ac:dyDescent="0.25">
      <c r="A12" s="282" t="s">
        <v>256</v>
      </c>
      <c r="B12" s="283">
        <v>0</v>
      </c>
      <c r="C12" s="284">
        <v>0</v>
      </c>
      <c r="D12" s="285">
        <f t="shared" ref="D12" si="1">SUM(B12:C12)</f>
        <v>0</v>
      </c>
    </row>
    <row r="13" spans="1:4" x14ac:dyDescent="0.25">
      <c r="A13" s="171" t="s">
        <v>257</v>
      </c>
      <c r="B13" s="276">
        <v>0</v>
      </c>
      <c r="C13" s="277">
        <v>0</v>
      </c>
      <c r="D13" s="278">
        <f t="shared" ref="D13" si="2">SUM(B13:C13)</f>
        <v>0</v>
      </c>
    </row>
    <row r="14" spans="1:4" x14ac:dyDescent="0.25">
      <c r="A14" s="282" t="s">
        <v>258</v>
      </c>
      <c r="B14" s="283">
        <v>0</v>
      </c>
      <c r="C14" s="284">
        <v>0</v>
      </c>
      <c r="D14" s="285">
        <f>SUM(B14:C14)</f>
        <v>0</v>
      </c>
    </row>
    <row r="15" spans="1:4" x14ac:dyDescent="0.25">
      <c r="A15" s="171" t="s">
        <v>259</v>
      </c>
      <c r="B15" s="276">
        <v>0</v>
      </c>
      <c r="C15" s="277">
        <v>0</v>
      </c>
      <c r="D15" s="278">
        <f t="shared" ref="D15" si="3">SUM(B15:C15)</f>
        <v>0</v>
      </c>
    </row>
    <row r="16" spans="1:4" x14ac:dyDescent="0.25">
      <c r="A16" s="282" t="s">
        <v>260</v>
      </c>
      <c r="B16" s="283">
        <v>0</v>
      </c>
      <c r="C16" s="284">
        <v>0</v>
      </c>
      <c r="D16" s="285">
        <f>SUM(B16:C16)</f>
        <v>0</v>
      </c>
    </row>
    <row r="17" spans="1:8" x14ac:dyDescent="0.25">
      <c r="A17" s="171" t="s">
        <v>261</v>
      </c>
      <c r="B17" s="276">
        <v>0</v>
      </c>
      <c r="C17" s="277">
        <v>0</v>
      </c>
      <c r="D17" s="278">
        <f t="shared" ref="D17" si="4">SUM(B17:C17)</f>
        <v>0</v>
      </c>
    </row>
    <row r="18" spans="1:8" x14ac:dyDescent="0.25">
      <c r="A18" s="282" t="s">
        <v>262</v>
      </c>
      <c r="B18" s="283">
        <v>0</v>
      </c>
      <c r="C18" s="284">
        <v>0</v>
      </c>
      <c r="D18" s="285">
        <f>SUM(B18:C18)</f>
        <v>0</v>
      </c>
    </row>
    <row r="19" spans="1:8" ht="13.8" thickBot="1" x14ac:dyDescent="0.3">
      <c r="A19" s="171" t="s">
        <v>263</v>
      </c>
      <c r="B19" s="276">
        <v>0</v>
      </c>
      <c r="C19" s="277">
        <v>0</v>
      </c>
      <c r="D19" s="278">
        <f t="shared" ref="D19" si="5">SUM(B19:C19)</f>
        <v>0</v>
      </c>
    </row>
    <row r="20" spans="1:8" s="108" customFormat="1" ht="18" customHeight="1" thickBot="1" x14ac:dyDescent="0.3">
      <c r="A20" s="206" t="s">
        <v>2</v>
      </c>
      <c r="B20" s="226">
        <f>SUM(B8:B19)</f>
        <v>6</v>
      </c>
      <c r="C20" s="226">
        <f>SUM(C8:C19)</f>
        <v>1</v>
      </c>
      <c r="D20" s="227">
        <f>SUM(D8:D19)</f>
        <v>7</v>
      </c>
      <c r="G20" s="109"/>
      <c r="H20" s="109"/>
    </row>
    <row r="21" spans="1:8" ht="6" customHeight="1" x14ac:dyDescent="0.25"/>
    <row r="22" spans="1:8" ht="15.75" customHeight="1" x14ac:dyDescent="0.2">
      <c r="A22" s="110" t="s">
        <v>32</v>
      </c>
    </row>
    <row r="23" spans="1:8" ht="15.75" customHeight="1" x14ac:dyDescent="0.25"/>
    <row r="24" spans="1:8" ht="24.9" customHeight="1" x14ac:dyDescent="0.25"/>
    <row r="25" spans="1:8" ht="24.9" customHeight="1" x14ac:dyDescent="0.25"/>
    <row r="26" spans="1:8" ht="24.9" customHeight="1" x14ac:dyDescent="0.25"/>
    <row r="27" spans="1:8" ht="24.9" customHeight="1" x14ac:dyDescent="0.25"/>
  </sheetData>
  <mergeCells count="7">
    <mergeCell ref="A1:D1"/>
    <mergeCell ref="A3:D3"/>
    <mergeCell ref="A5:D5"/>
    <mergeCell ref="A6:A7"/>
    <mergeCell ref="B6:C6"/>
    <mergeCell ref="D6:D7"/>
    <mergeCell ref="A4:D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P75"/>
  <sheetViews>
    <sheetView showGridLines="0" view="pageBreakPreview" topLeftCell="A7" zoomScale="130" zoomScaleNormal="100" zoomScaleSheetLayoutView="130" workbookViewId="0">
      <selection activeCell="F24" sqref="F24"/>
    </sheetView>
  </sheetViews>
  <sheetFormatPr baseColWidth="10" defaultColWidth="11.44140625" defaultRowHeight="13.2" x14ac:dyDescent="0.25"/>
  <cols>
    <col min="1" max="1" width="26.5546875" style="59" customWidth="1"/>
    <col min="2" max="7" width="8.44140625" style="59" customWidth="1"/>
    <col min="8" max="8" width="7.6640625" style="59" customWidth="1"/>
    <col min="9" max="9" width="11.44140625" style="59"/>
    <col min="10" max="10" width="11.6640625" style="59" customWidth="1"/>
    <col min="11" max="16384" width="11.44140625" style="59"/>
  </cols>
  <sheetData>
    <row r="1" spans="1:10" ht="14.4" x14ac:dyDescent="0.25">
      <c r="A1" s="407" t="s">
        <v>234</v>
      </c>
      <c r="B1" s="407"/>
      <c r="C1" s="407"/>
      <c r="D1" s="407"/>
      <c r="E1" s="407"/>
      <c r="F1" s="407"/>
      <c r="G1" s="407"/>
      <c r="H1" s="407"/>
      <c r="I1" s="102"/>
      <c r="J1" s="102"/>
    </row>
    <row r="2" spans="1:10" ht="14.4" x14ac:dyDescent="0.25">
      <c r="A2" s="81" t="s">
        <v>120</v>
      </c>
      <c r="B2" s="82"/>
      <c r="C2" s="82"/>
      <c r="D2" s="82"/>
      <c r="E2" s="82"/>
      <c r="F2" s="82"/>
      <c r="G2" s="82"/>
      <c r="H2" s="82"/>
    </row>
    <row r="3" spans="1:10" ht="14.4" x14ac:dyDescent="0.25">
      <c r="A3" s="409" t="s">
        <v>149</v>
      </c>
      <c r="B3" s="409"/>
      <c r="C3" s="409"/>
      <c r="D3" s="409"/>
      <c r="E3" s="409"/>
      <c r="F3" s="409"/>
      <c r="G3" s="409"/>
      <c r="H3" s="409"/>
    </row>
    <row r="4" spans="1:10" ht="14.4" x14ac:dyDescent="0.25">
      <c r="A4" s="416" t="s">
        <v>316</v>
      </c>
      <c r="B4" s="409"/>
      <c r="C4" s="409"/>
      <c r="D4" s="409"/>
      <c r="E4" s="409"/>
      <c r="F4" s="409"/>
      <c r="G4" s="409"/>
      <c r="H4" s="409"/>
    </row>
    <row r="5" spans="1:10" ht="13.5" customHeight="1" thickBot="1" x14ac:dyDescent="0.3">
      <c r="A5" s="483"/>
      <c r="B5" s="483"/>
      <c r="C5" s="483"/>
      <c r="D5" s="483"/>
      <c r="E5" s="483"/>
      <c r="F5" s="483"/>
      <c r="G5" s="483"/>
      <c r="H5" s="483"/>
    </row>
    <row r="6" spans="1:10" ht="13.8" thickBot="1" x14ac:dyDescent="0.3">
      <c r="A6" s="428" t="s">
        <v>101</v>
      </c>
      <c r="B6" s="481" t="s">
        <v>75</v>
      </c>
      <c r="C6" s="481"/>
      <c r="D6" s="481"/>
      <c r="E6" s="481"/>
      <c r="F6" s="481"/>
      <c r="G6" s="481"/>
      <c r="H6" s="428" t="s">
        <v>0</v>
      </c>
    </row>
    <row r="7" spans="1:10" ht="13.8" thickBot="1" x14ac:dyDescent="0.3">
      <c r="A7" s="429"/>
      <c r="B7" s="206" t="s">
        <v>200</v>
      </c>
      <c r="C7" s="206" t="s">
        <v>221</v>
      </c>
      <c r="D7" s="206" t="s">
        <v>99</v>
      </c>
      <c r="E7" s="206" t="s">
        <v>94</v>
      </c>
      <c r="F7" s="206" t="s">
        <v>93</v>
      </c>
      <c r="G7" s="206" t="s">
        <v>97</v>
      </c>
      <c r="H7" s="429"/>
      <c r="J7" s="94"/>
    </row>
    <row r="8" spans="1:10" x14ac:dyDescent="0.25">
      <c r="A8" s="95" t="s">
        <v>278</v>
      </c>
      <c r="B8" s="60"/>
      <c r="C8" s="60"/>
      <c r="D8" s="60"/>
      <c r="E8" s="60"/>
      <c r="F8" s="60"/>
      <c r="G8" s="60">
        <v>1</v>
      </c>
      <c r="H8" s="187">
        <f>SUM(B8:G8)</f>
        <v>1</v>
      </c>
      <c r="J8" s="94"/>
    </row>
    <row r="9" spans="1:10" x14ac:dyDescent="0.25">
      <c r="A9" s="73" t="s">
        <v>279</v>
      </c>
      <c r="B9" s="96"/>
      <c r="C9" s="96"/>
      <c r="D9" s="96"/>
      <c r="E9" s="96">
        <v>1</v>
      </c>
      <c r="F9" s="96"/>
      <c r="G9" s="96"/>
      <c r="H9" s="186">
        <f>SUM(B9:G9)</f>
        <v>1</v>
      </c>
      <c r="J9" s="94"/>
    </row>
    <row r="10" spans="1:10" x14ac:dyDescent="0.25">
      <c r="A10" s="72" t="s">
        <v>281</v>
      </c>
      <c r="B10" s="60">
        <v>1</v>
      </c>
      <c r="C10" s="60"/>
      <c r="D10" s="60">
        <v>1</v>
      </c>
      <c r="E10" s="60"/>
      <c r="F10" s="60"/>
      <c r="G10" s="60"/>
      <c r="H10" s="187">
        <f>SUM(B10:G10)</f>
        <v>2</v>
      </c>
      <c r="J10" s="94"/>
    </row>
    <row r="11" spans="1:10" x14ac:dyDescent="0.25">
      <c r="A11" s="73" t="s">
        <v>213</v>
      </c>
      <c r="B11" s="96"/>
      <c r="C11" s="96"/>
      <c r="D11" s="96"/>
      <c r="E11" s="96"/>
      <c r="F11" s="96"/>
      <c r="G11" s="96">
        <v>1</v>
      </c>
      <c r="H11" s="186">
        <f>SUM(B11:G11)</f>
        <v>1</v>
      </c>
      <c r="J11" s="94"/>
    </row>
    <row r="12" spans="1:10" ht="13.8" thickBot="1" x14ac:dyDescent="0.3">
      <c r="A12" s="72" t="s">
        <v>111</v>
      </c>
      <c r="B12" s="60"/>
      <c r="C12" s="60">
        <v>1</v>
      </c>
      <c r="D12" s="60"/>
      <c r="E12" s="60"/>
      <c r="F12" s="60">
        <v>1</v>
      </c>
      <c r="G12" s="60"/>
      <c r="H12" s="187">
        <f>SUM(B12:G12)</f>
        <v>2</v>
      </c>
      <c r="J12" s="94"/>
    </row>
    <row r="13" spans="1:10" ht="18" customHeight="1" thickBot="1" x14ac:dyDescent="0.3">
      <c r="A13" s="206" t="s">
        <v>0</v>
      </c>
      <c r="B13" s="208">
        <f>SUM(B8:B12)</f>
        <v>1</v>
      </c>
      <c r="C13" s="208">
        <f>SUM(C8:C12)</f>
        <v>1</v>
      </c>
      <c r="D13" s="208">
        <f>SUM(D8:D12)</f>
        <v>1</v>
      </c>
      <c r="E13" s="208">
        <f>SUM(E8:E12)</f>
        <v>1</v>
      </c>
      <c r="F13" s="208">
        <f>SUM(F8:F12)</f>
        <v>1</v>
      </c>
      <c r="G13" s="208">
        <f>SUM(G8:G12)</f>
        <v>2</v>
      </c>
      <c r="H13" s="209">
        <f>SUM(B13:G13)</f>
        <v>7</v>
      </c>
    </row>
    <row r="14" spans="1:10" ht="12" customHeight="1" x14ac:dyDescent="0.25">
      <c r="J14" s="94"/>
    </row>
    <row r="33" spans="2:8" ht="12.75" hidden="1" customHeight="1" x14ac:dyDescent="0.25"/>
    <row r="34" spans="2:8" ht="12.75" hidden="1" customHeight="1" x14ac:dyDescent="0.25"/>
    <row r="35" spans="2:8" ht="11.25" hidden="1" customHeight="1" x14ac:dyDescent="0.25"/>
    <row r="36" spans="2:8" ht="11.25" customHeight="1" x14ac:dyDescent="0.25">
      <c r="B36" s="205"/>
      <c r="C36" s="205"/>
      <c r="D36" s="205"/>
      <c r="E36" s="205"/>
      <c r="F36" s="205"/>
      <c r="G36" s="205"/>
    </row>
    <row r="37" spans="2:8" ht="8.25" customHeight="1" x14ac:dyDescent="0.25">
      <c r="B37" s="205"/>
      <c r="C37" s="205"/>
      <c r="D37" s="205"/>
      <c r="E37" s="205"/>
      <c r="F37" s="205"/>
      <c r="G37" s="205"/>
      <c r="H37" s="100"/>
    </row>
    <row r="38" spans="2:8" ht="8.25" customHeight="1" x14ac:dyDescent="0.25">
      <c r="B38" s="205"/>
      <c r="C38" s="205"/>
      <c r="D38" s="205"/>
      <c r="E38" s="205"/>
      <c r="F38" s="205"/>
      <c r="G38" s="205"/>
    </row>
    <row r="39" spans="2:8" ht="8.25" customHeight="1" x14ac:dyDescent="0.25">
      <c r="B39" s="205"/>
      <c r="C39" s="205"/>
      <c r="D39" s="205"/>
      <c r="E39" s="205"/>
      <c r="F39" s="205"/>
      <c r="G39" s="205"/>
      <c r="H39" s="103"/>
    </row>
    <row r="40" spans="2:8" ht="8.25" customHeight="1" x14ac:dyDescent="0.25">
      <c r="B40" s="205"/>
      <c r="C40" s="205"/>
      <c r="D40" s="205"/>
      <c r="E40" s="205"/>
      <c r="F40" s="205"/>
      <c r="G40" s="205"/>
      <c r="H40" s="103"/>
    </row>
    <row r="41" spans="2:8" ht="8.25" customHeight="1" x14ac:dyDescent="0.25">
      <c r="B41" s="205"/>
      <c r="C41" s="205"/>
      <c r="D41" s="205"/>
      <c r="E41" s="205"/>
      <c r="F41" s="205"/>
      <c r="G41" s="205"/>
      <c r="H41" s="103"/>
    </row>
    <row r="42" spans="2:8" ht="8.25" customHeight="1" x14ac:dyDescent="0.25">
      <c r="B42" s="205"/>
      <c r="C42" s="205"/>
      <c r="D42" s="205"/>
      <c r="E42" s="205"/>
      <c r="F42" s="205"/>
      <c r="G42" s="205"/>
      <c r="H42" s="103"/>
    </row>
    <row r="43" spans="2:8" ht="8.25" customHeight="1" x14ac:dyDescent="0.25">
      <c r="B43" s="205"/>
      <c r="C43" s="205"/>
      <c r="D43" s="205"/>
      <c r="E43" s="205"/>
      <c r="F43" s="205"/>
      <c r="G43" s="205"/>
      <c r="H43" s="103"/>
    </row>
    <row r="44" spans="2:8" ht="8.25" customHeight="1" x14ac:dyDescent="0.25">
      <c r="B44" s="205"/>
      <c r="C44" s="205"/>
      <c r="D44" s="205"/>
      <c r="E44" s="205"/>
      <c r="F44" s="205"/>
      <c r="G44" s="205"/>
      <c r="H44" s="103"/>
    </row>
    <row r="45" spans="2:8" ht="8.25" customHeight="1" x14ac:dyDescent="0.25">
      <c r="B45" s="205"/>
      <c r="C45" s="205"/>
      <c r="D45" s="205"/>
      <c r="E45" s="205"/>
      <c r="F45" s="205"/>
      <c r="G45" s="205"/>
      <c r="H45" s="103"/>
    </row>
    <row r="46" spans="2:8" ht="8.25" customHeight="1" x14ac:dyDescent="0.25">
      <c r="B46" s="205"/>
      <c r="C46" s="205"/>
      <c r="D46" s="205"/>
      <c r="E46" s="205"/>
      <c r="F46" s="205"/>
      <c r="G46" s="205"/>
      <c r="H46" s="103"/>
    </row>
    <row r="47" spans="2:8" ht="8.25" customHeight="1" x14ac:dyDescent="0.25">
      <c r="B47" s="205"/>
      <c r="C47" s="205"/>
      <c r="D47" s="205"/>
      <c r="E47" s="205"/>
      <c r="F47" s="205"/>
      <c r="G47" s="205"/>
      <c r="H47" s="103"/>
    </row>
    <row r="48" spans="2:8" ht="9.75" customHeight="1" x14ac:dyDescent="0.25">
      <c r="B48" s="205"/>
      <c r="C48" s="205"/>
      <c r="D48" s="205"/>
      <c r="E48" s="205"/>
      <c r="F48" s="205"/>
      <c r="G48" s="205"/>
    </row>
    <row r="49" spans="1:15" ht="9.75" customHeight="1" x14ac:dyDescent="0.25">
      <c r="B49" s="205"/>
      <c r="C49" s="205"/>
      <c r="D49" s="205"/>
      <c r="E49" s="205"/>
      <c r="F49" s="205"/>
      <c r="G49" s="205"/>
    </row>
    <row r="50" spans="1:15" ht="9.75" customHeight="1" x14ac:dyDescent="0.25">
      <c r="B50" s="205"/>
      <c r="C50" s="205"/>
      <c r="D50" s="205"/>
      <c r="E50" s="205"/>
      <c r="F50" s="205"/>
      <c r="G50" s="205"/>
    </row>
    <row r="51" spans="1:15" ht="9.75" customHeight="1" x14ac:dyDescent="0.25">
      <c r="B51" s="205"/>
      <c r="C51" s="205"/>
      <c r="D51" s="205"/>
      <c r="E51" s="205"/>
      <c r="F51" s="205"/>
      <c r="G51" s="205"/>
    </row>
    <row r="52" spans="1:15" ht="10.5" customHeight="1" x14ac:dyDescent="0.25">
      <c r="A52" s="435" t="s">
        <v>75</v>
      </c>
      <c r="B52" s="435"/>
      <c r="C52" s="435"/>
      <c r="D52" s="435"/>
      <c r="E52" s="435"/>
      <c r="F52" s="435"/>
      <c r="G52" s="435"/>
      <c r="H52" s="435"/>
    </row>
    <row r="53" spans="1:15" ht="9" customHeight="1" x14ac:dyDescent="0.25">
      <c r="A53" s="272"/>
      <c r="B53" s="275"/>
      <c r="C53" s="392"/>
      <c r="D53" s="290"/>
      <c r="E53" s="290"/>
      <c r="F53" s="272"/>
      <c r="G53" s="272"/>
    </row>
    <row r="54" spans="1:15" ht="8.25" customHeight="1" x14ac:dyDescent="0.25">
      <c r="A54" s="246" t="s">
        <v>92</v>
      </c>
      <c r="D54" s="484" t="s">
        <v>84</v>
      </c>
      <c r="E54" s="484"/>
      <c r="F54" s="484"/>
      <c r="G54" s="484"/>
      <c r="H54" s="484"/>
      <c r="I54" s="484"/>
      <c r="J54" s="484"/>
      <c r="K54" s="273"/>
      <c r="L54" s="273"/>
      <c r="M54" s="273"/>
      <c r="N54" s="273"/>
      <c r="O54" s="273"/>
    </row>
    <row r="55" spans="1:15" ht="8.25" customHeight="1" x14ac:dyDescent="0.25">
      <c r="A55" s="246" t="s">
        <v>91</v>
      </c>
      <c r="D55" s="484" t="s">
        <v>83</v>
      </c>
      <c r="E55" s="484"/>
      <c r="F55" s="484"/>
      <c r="G55" s="484"/>
      <c r="H55" s="484"/>
      <c r="I55" s="484"/>
      <c r="J55" s="484"/>
      <c r="K55" s="273"/>
      <c r="L55" s="273"/>
      <c r="M55" s="273"/>
      <c r="N55" s="273"/>
      <c r="O55" s="273"/>
    </row>
    <row r="56" spans="1:15" ht="8.25" customHeight="1" x14ac:dyDescent="0.25">
      <c r="A56" s="246" t="s">
        <v>90</v>
      </c>
      <c r="D56" s="484" t="s">
        <v>82</v>
      </c>
      <c r="E56" s="484"/>
      <c r="F56" s="484"/>
      <c r="G56" s="484"/>
      <c r="H56" s="484"/>
      <c r="I56" s="484"/>
      <c r="J56" s="484"/>
      <c r="K56" s="273"/>
      <c r="L56" s="273"/>
      <c r="M56" s="273"/>
      <c r="N56" s="273"/>
      <c r="O56" s="273"/>
    </row>
    <row r="57" spans="1:15" ht="8.25" customHeight="1" x14ac:dyDescent="0.25">
      <c r="A57" s="246" t="s">
        <v>89</v>
      </c>
      <c r="D57" s="484" t="s">
        <v>81</v>
      </c>
      <c r="E57" s="484"/>
      <c r="F57" s="484"/>
      <c r="G57" s="484"/>
      <c r="H57" s="484"/>
      <c r="I57" s="484"/>
      <c r="J57" s="484"/>
      <c r="K57" s="273"/>
      <c r="L57" s="273"/>
      <c r="M57" s="273"/>
      <c r="N57" s="273"/>
      <c r="O57" s="273"/>
    </row>
    <row r="58" spans="1:15" ht="8.25" customHeight="1" x14ac:dyDescent="0.25">
      <c r="A58" s="246" t="s">
        <v>88</v>
      </c>
      <c r="D58" s="484" t="s">
        <v>80</v>
      </c>
      <c r="E58" s="484"/>
      <c r="F58" s="484"/>
      <c r="G58" s="484"/>
      <c r="H58" s="484"/>
      <c r="I58" s="484"/>
      <c r="J58" s="484"/>
      <c r="K58" s="273"/>
      <c r="L58" s="273"/>
      <c r="M58" s="273"/>
      <c r="N58" s="273"/>
      <c r="O58" s="273"/>
    </row>
    <row r="59" spans="1:15" ht="8.25" customHeight="1" x14ac:dyDescent="0.25">
      <c r="A59" s="246" t="s">
        <v>87</v>
      </c>
      <c r="D59" s="484" t="s">
        <v>79</v>
      </c>
      <c r="E59" s="484"/>
      <c r="F59" s="484"/>
      <c r="G59" s="484"/>
      <c r="H59" s="484"/>
      <c r="I59" s="484"/>
      <c r="J59" s="484"/>
      <c r="K59" s="273"/>
      <c r="L59" s="273"/>
      <c r="M59" s="273"/>
      <c r="N59" s="273"/>
      <c r="O59" s="273"/>
    </row>
    <row r="60" spans="1:15" ht="8.25" customHeight="1" x14ac:dyDescent="0.25">
      <c r="A60" s="246" t="s">
        <v>86</v>
      </c>
      <c r="D60" s="484" t="s">
        <v>78</v>
      </c>
      <c r="E60" s="484"/>
      <c r="F60" s="484"/>
      <c r="G60" s="484"/>
      <c r="H60" s="484"/>
      <c r="I60" s="484"/>
      <c r="J60" s="484"/>
      <c r="K60" s="273"/>
      <c r="L60" s="273"/>
      <c r="M60" s="273"/>
      <c r="N60" s="273"/>
      <c r="O60" s="273"/>
    </row>
    <row r="61" spans="1:15" ht="8.25" customHeight="1" x14ac:dyDescent="0.25">
      <c r="A61" s="246" t="s">
        <v>85</v>
      </c>
      <c r="D61" s="484" t="s">
        <v>77</v>
      </c>
      <c r="E61" s="484"/>
      <c r="F61" s="484"/>
      <c r="G61" s="484"/>
      <c r="H61" s="484"/>
      <c r="I61" s="484"/>
      <c r="J61" s="484"/>
      <c r="K61" s="273"/>
      <c r="L61" s="273"/>
      <c r="M61" s="273"/>
      <c r="N61" s="273"/>
      <c r="O61" s="273"/>
    </row>
    <row r="62" spans="1:15" ht="8.25" customHeight="1" x14ac:dyDescent="0.25">
      <c r="A62" s="101"/>
      <c r="D62" s="484" t="s">
        <v>223</v>
      </c>
      <c r="E62" s="484"/>
      <c r="F62" s="484"/>
      <c r="G62" s="484"/>
      <c r="H62" s="484"/>
      <c r="I62" s="484"/>
      <c r="J62" s="484"/>
      <c r="K62" s="273"/>
      <c r="L62" s="273"/>
      <c r="M62" s="273"/>
      <c r="N62" s="273"/>
      <c r="O62" s="273"/>
    </row>
    <row r="63" spans="1:15" ht="13.5" customHeight="1" x14ac:dyDescent="0.25">
      <c r="A63" s="65" t="s">
        <v>32</v>
      </c>
      <c r="H63" s="104"/>
    </row>
    <row r="64" spans="1:15" ht="13.5" customHeight="1" x14ac:dyDescent="0.25"/>
    <row r="65" spans="1:16" x14ac:dyDescent="0.25">
      <c r="A65" s="272"/>
      <c r="B65" s="275"/>
      <c r="C65" s="392"/>
      <c r="D65" s="290"/>
      <c r="E65" s="290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</row>
    <row r="66" spans="1:16" x14ac:dyDescent="0.25">
      <c r="A66" s="272"/>
      <c r="B66" s="275"/>
      <c r="C66" s="392"/>
      <c r="D66" s="290"/>
      <c r="E66" s="290"/>
      <c r="F66" s="272"/>
      <c r="G66" s="272"/>
      <c r="H66" s="272"/>
      <c r="I66" s="272"/>
      <c r="J66" s="272"/>
      <c r="K66" s="272"/>
      <c r="L66" s="272"/>
      <c r="M66" s="272"/>
      <c r="N66" s="272"/>
      <c r="O66" s="272"/>
    </row>
    <row r="67" spans="1:16" x14ac:dyDescent="0.15">
      <c r="A67" s="289"/>
      <c r="B67" s="115"/>
      <c r="C67" s="115"/>
      <c r="D67" s="115"/>
      <c r="E67" s="115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</row>
    <row r="68" spans="1:16" x14ac:dyDescent="0.25">
      <c r="A68" s="288"/>
      <c r="B68" s="101"/>
      <c r="C68" s="101"/>
      <c r="D68" s="101"/>
      <c r="E68" s="101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</row>
    <row r="69" spans="1:16" x14ac:dyDescent="0.25">
      <c r="A69" s="288"/>
      <c r="B69" s="101"/>
      <c r="C69" s="101"/>
      <c r="D69" s="101"/>
      <c r="E69" s="101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</row>
    <row r="70" spans="1:16" x14ac:dyDescent="0.25">
      <c r="A70" s="288"/>
      <c r="B70" s="101"/>
      <c r="C70" s="101"/>
      <c r="D70" s="101"/>
      <c r="E70" s="101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</row>
    <row r="71" spans="1:16" x14ac:dyDescent="0.25">
      <c r="A71" s="288"/>
      <c r="B71" s="101"/>
      <c r="C71" s="101"/>
      <c r="D71" s="101"/>
      <c r="E71" s="101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</row>
    <row r="72" spans="1:16" x14ac:dyDescent="0.25">
      <c r="A72" s="288"/>
      <c r="B72" s="101"/>
      <c r="C72" s="101"/>
      <c r="D72" s="101"/>
      <c r="E72" s="101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</row>
    <row r="73" spans="1:16" x14ac:dyDescent="0.25">
      <c r="A73" s="288"/>
      <c r="B73" s="101"/>
      <c r="C73" s="101"/>
      <c r="D73" s="101"/>
      <c r="E73" s="101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</row>
    <row r="74" spans="1:16" x14ac:dyDescent="0.25">
      <c r="A74" s="288"/>
      <c r="B74" s="101"/>
      <c r="C74" s="101"/>
      <c r="D74" s="101"/>
      <c r="E74" s="101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</row>
    <row r="75" spans="1:16" x14ac:dyDescent="0.25">
      <c r="A75" s="101"/>
      <c r="B75" s="101"/>
      <c r="C75" s="101"/>
      <c r="D75" s="101"/>
      <c r="E75" s="101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</row>
  </sheetData>
  <mergeCells count="26">
    <mergeCell ref="D58:J58"/>
    <mergeCell ref="D61:J61"/>
    <mergeCell ref="F75:P75"/>
    <mergeCell ref="F72:P72"/>
    <mergeCell ref="F73:P73"/>
    <mergeCell ref="F74:P74"/>
    <mergeCell ref="F71:P71"/>
    <mergeCell ref="F67:P67"/>
    <mergeCell ref="F68:P68"/>
    <mergeCell ref="F69:P69"/>
    <mergeCell ref="D59:J59"/>
    <mergeCell ref="D60:J60"/>
    <mergeCell ref="F70:P70"/>
    <mergeCell ref="D62:J62"/>
    <mergeCell ref="A52:H52"/>
    <mergeCell ref="D54:J54"/>
    <mergeCell ref="D55:J55"/>
    <mergeCell ref="D56:J56"/>
    <mergeCell ref="D57:J57"/>
    <mergeCell ref="A1:H1"/>
    <mergeCell ref="A3:H3"/>
    <mergeCell ref="A5:H5"/>
    <mergeCell ref="A6:A7"/>
    <mergeCell ref="B6:G6"/>
    <mergeCell ref="H6:H7"/>
    <mergeCell ref="A4:H4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</sheetPr>
  <dimension ref="A1:Q45"/>
  <sheetViews>
    <sheetView showGridLines="0" view="pageBreakPreview" topLeftCell="A8" zoomScale="145" zoomScaleNormal="115" zoomScaleSheetLayoutView="145" workbookViewId="0">
      <selection activeCell="F24" sqref="F24"/>
    </sheetView>
  </sheetViews>
  <sheetFormatPr baseColWidth="10" defaultColWidth="11.44140625" defaultRowHeight="13.2" x14ac:dyDescent="0.25"/>
  <cols>
    <col min="1" max="1" width="26.109375" style="59" customWidth="1"/>
    <col min="2" max="2" width="7.5546875" style="59" customWidth="1"/>
    <col min="3" max="7" width="7.6640625" style="59" customWidth="1"/>
    <col min="8" max="8" width="7.44140625" style="59" customWidth="1"/>
    <col min="9" max="16384" width="11.44140625" style="59"/>
  </cols>
  <sheetData>
    <row r="1" spans="1:11" ht="14.4" x14ac:dyDescent="0.25">
      <c r="A1" s="407" t="s">
        <v>235</v>
      </c>
      <c r="B1" s="407"/>
      <c r="C1" s="407"/>
      <c r="D1" s="407"/>
      <c r="E1" s="407"/>
      <c r="F1" s="407"/>
      <c r="G1" s="407"/>
      <c r="H1" s="407"/>
    </row>
    <row r="2" spans="1:11" ht="14.4" x14ac:dyDescent="0.25">
      <c r="A2" s="81" t="s">
        <v>120</v>
      </c>
      <c r="B2" s="82"/>
      <c r="C2" s="82"/>
      <c r="D2" s="82"/>
      <c r="E2" s="82"/>
      <c r="F2" s="82"/>
      <c r="G2" s="82"/>
      <c r="H2" s="82"/>
    </row>
    <row r="3" spans="1:11" ht="31.5" customHeight="1" x14ac:dyDescent="0.25">
      <c r="A3" s="409" t="s">
        <v>150</v>
      </c>
      <c r="B3" s="409"/>
      <c r="C3" s="409"/>
      <c r="D3" s="409"/>
      <c r="E3" s="409"/>
      <c r="F3" s="409"/>
      <c r="G3" s="409"/>
      <c r="H3" s="409"/>
    </row>
    <row r="4" spans="1:11" ht="14.4" x14ac:dyDescent="0.25">
      <c r="A4" s="416" t="s">
        <v>316</v>
      </c>
      <c r="B4" s="409"/>
      <c r="C4" s="409"/>
      <c r="D4" s="409"/>
      <c r="E4" s="409"/>
      <c r="F4" s="409"/>
      <c r="G4" s="409"/>
      <c r="H4" s="409"/>
    </row>
    <row r="5" spans="1:11" ht="13.5" customHeight="1" thickBot="1" x14ac:dyDescent="0.3">
      <c r="A5" s="485"/>
      <c r="B5" s="485"/>
      <c r="C5" s="485"/>
      <c r="D5" s="485"/>
      <c r="E5" s="485"/>
      <c r="F5" s="485"/>
      <c r="G5" s="485"/>
      <c r="H5" s="485"/>
    </row>
    <row r="6" spans="1:11" ht="13.8" thickBot="1" x14ac:dyDescent="0.3">
      <c r="A6" s="428" t="s">
        <v>110</v>
      </c>
      <c r="B6" s="481" t="s">
        <v>75</v>
      </c>
      <c r="C6" s="481"/>
      <c r="D6" s="481"/>
      <c r="E6" s="481"/>
      <c r="F6" s="481"/>
      <c r="G6" s="481"/>
      <c r="H6" s="428" t="s">
        <v>0</v>
      </c>
    </row>
    <row r="7" spans="1:11" ht="13.8" thickBot="1" x14ac:dyDescent="0.3">
      <c r="A7" s="429"/>
      <c r="B7" s="206" t="s">
        <v>200</v>
      </c>
      <c r="C7" s="206" t="s">
        <v>221</v>
      </c>
      <c r="D7" s="206" t="s">
        <v>99</v>
      </c>
      <c r="E7" s="206" t="s">
        <v>94</v>
      </c>
      <c r="F7" s="206" t="s">
        <v>93</v>
      </c>
      <c r="G7" s="206" t="s">
        <v>97</v>
      </c>
      <c r="H7" s="429"/>
    </row>
    <row r="8" spans="1:11" x14ac:dyDescent="0.25">
      <c r="A8" s="95" t="s">
        <v>129</v>
      </c>
      <c r="B8" s="60"/>
      <c r="C8" s="60"/>
      <c r="D8" s="60"/>
      <c r="E8" s="60"/>
      <c r="F8" s="60"/>
      <c r="G8" s="60">
        <v>1</v>
      </c>
      <c r="H8" s="187">
        <f>SUM(B8:G8)</f>
        <v>1</v>
      </c>
    </row>
    <row r="9" spans="1:11" ht="17.25" customHeight="1" x14ac:dyDescent="0.25">
      <c r="A9" s="73" t="s">
        <v>288</v>
      </c>
      <c r="B9" s="96">
        <v>1</v>
      </c>
      <c r="C9" s="96"/>
      <c r="D9" s="96">
        <v>1</v>
      </c>
      <c r="E9" s="96"/>
      <c r="F9" s="96"/>
      <c r="G9" s="96"/>
      <c r="H9" s="186">
        <f>SUM(B9:G9)</f>
        <v>2</v>
      </c>
    </row>
    <row r="10" spans="1:11" ht="13.8" thickBot="1" x14ac:dyDescent="0.3">
      <c r="A10" s="72" t="s">
        <v>1</v>
      </c>
      <c r="B10" s="60"/>
      <c r="C10" s="60">
        <v>1</v>
      </c>
      <c r="D10" s="60"/>
      <c r="E10" s="60">
        <v>1</v>
      </c>
      <c r="F10" s="60">
        <v>1</v>
      </c>
      <c r="G10" s="60">
        <v>1</v>
      </c>
      <c r="H10" s="187">
        <f>SUM(B10:G10)</f>
        <v>4</v>
      </c>
    </row>
    <row r="11" spans="1:11" ht="18" customHeight="1" thickBot="1" x14ac:dyDescent="0.3">
      <c r="A11" s="206" t="s">
        <v>0</v>
      </c>
      <c r="B11" s="208">
        <f>SUM(B8:B10)</f>
        <v>1</v>
      </c>
      <c r="C11" s="208">
        <f>SUM(C8:C10)</f>
        <v>1</v>
      </c>
      <c r="D11" s="208">
        <f>SUM(D8:D10)</f>
        <v>1</v>
      </c>
      <c r="E11" s="208">
        <f>SUM(E8:E10)</f>
        <v>1</v>
      </c>
      <c r="F11" s="208">
        <f>SUM(F8:F10)</f>
        <v>1</v>
      </c>
      <c r="G11" s="208">
        <f>SUM(G8:G10)</f>
        <v>2</v>
      </c>
      <c r="H11" s="209">
        <f>SUM(H8:H10)</f>
        <v>7</v>
      </c>
    </row>
    <row r="12" spans="1:11" s="94" customForma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8" spans="1:9" x14ac:dyDescent="0.25">
      <c r="I18" s="97"/>
    </row>
    <row r="19" spans="1:9" x14ac:dyDescent="0.2">
      <c r="I19" s="98"/>
    </row>
    <row r="20" spans="1:9" x14ac:dyDescent="0.25">
      <c r="I20" s="99"/>
    </row>
    <row r="21" spans="1:9" x14ac:dyDescent="0.25">
      <c r="I21" s="99"/>
    </row>
    <row r="22" spans="1:9" x14ac:dyDescent="0.25">
      <c r="I22" s="99"/>
    </row>
    <row r="23" spans="1:9" x14ac:dyDescent="0.25">
      <c r="I23" s="99"/>
    </row>
    <row r="24" spans="1:9" x14ac:dyDescent="0.25">
      <c r="I24" s="99"/>
    </row>
    <row r="25" spans="1:9" x14ac:dyDescent="0.25">
      <c r="I25" s="99"/>
    </row>
    <row r="26" spans="1:9" x14ac:dyDescent="0.25">
      <c r="I26" s="99"/>
    </row>
    <row r="27" spans="1:9" x14ac:dyDescent="0.25">
      <c r="I27" s="99"/>
    </row>
    <row r="30" spans="1:9" ht="11.25" customHeight="1" x14ac:dyDescent="0.25"/>
    <row r="31" spans="1:9" ht="10.5" customHeight="1" x14ac:dyDescent="0.25">
      <c r="A31" s="435" t="s">
        <v>75</v>
      </c>
      <c r="B31" s="435"/>
      <c r="C31" s="435"/>
      <c r="D31" s="435"/>
      <c r="E31" s="435"/>
      <c r="F31" s="435"/>
      <c r="G31" s="435"/>
      <c r="H31" s="435"/>
    </row>
    <row r="32" spans="1:9" ht="9" customHeight="1" x14ac:dyDescent="0.25">
      <c r="A32" s="100"/>
      <c r="B32" s="259"/>
      <c r="C32" s="392"/>
      <c r="D32" s="392"/>
      <c r="E32" s="391"/>
      <c r="F32" s="261"/>
      <c r="G32" s="259"/>
    </row>
    <row r="33" spans="1:17" ht="8.25" customHeight="1" x14ac:dyDescent="0.25">
      <c r="A33" s="246" t="s">
        <v>92</v>
      </c>
      <c r="D33" s="484" t="s">
        <v>84</v>
      </c>
      <c r="E33" s="484"/>
      <c r="F33" s="484"/>
      <c r="G33" s="484"/>
      <c r="H33" s="484"/>
      <c r="I33" s="484"/>
      <c r="J33" s="484"/>
      <c r="K33" s="484"/>
      <c r="L33" s="484"/>
      <c r="M33" s="484"/>
    </row>
    <row r="34" spans="1:17" ht="8.25" customHeight="1" x14ac:dyDescent="0.25">
      <c r="A34" s="246" t="s">
        <v>91</v>
      </c>
      <c r="D34" s="484" t="s">
        <v>83</v>
      </c>
      <c r="E34" s="484"/>
      <c r="F34" s="484"/>
      <c r="G34" s="484"/>
      <c r="H34" s="484"/>
      <c r="I34" s="484"/>
      <c r="J34" s="484"/>
      <c r="K34" s="484"/>
      <c r="L34" s="484"/>
      <c r="M34" s="484"/>
    </row>
    <row r="35" spans="1:17" ht="8.25" customHeight="1" x14ac:dyDescent="0.25">
      <c r="A35" s="246" t="s">
        <v>90</v>
      </c>
      <c r="D35" s="484" t="s">
        <v>82</v>
      </c>
      <c r="E35" s="484"/>
      <c r="F35" s="484"/>
      <c r="G35" s="484"/>
      <c r="H35" s="484"/>
      <c r="I35" s="484"/>
      <c r="J35" s="484"/>
      <c r="K35" s="484"/>
      <c r="L35" s="484"/>
      <c r="M35" s="484"/>
    </row>
    <row r="36" spans="1:17" ht="8.25" customHeight="1" x14ac:dyDescent="0.25">
      <c r="A36" s="246" t="s">
        <v>89</v>
      </c>
      <c r="D36" s="484" t="s">
        <v>81</v>
      </c>
      <c r="E36" s="484"/>
      <c r="F36" s="484"/>
      <c r="G36" s="484"/>
      <c r="H36" s="484"/>
      <c r="I36" s="484"/>
      <c r="J36" s="484"/>
      <c r="K36" s="484"/>
      <c r="L36" s="484"/>
      <c r="M36" s="484"/>
    </row>
    <row r="37" spans="1:17" ht="8.25" customHeight="1" x14ac:dyDescent="0.25">
      <c r="A37" s="246" t="s">
        <v>88</v>
      </c>
      <c r="D37" s="484" t="s">
        <v>80</v>
      </c>
      <c r="E37" s="484"/>
      <c r="F37" s="484"/>
      <c r="G37" s="484"/>
      <c r="H37" s="484"/>
      <c r="I37" s="484"/>
      <c r="J37" s="484"/>
      <c r="K37" s="484"/>
      <c r="L37" s="484"/>
      <c r="M37" s="484"/>
      <c r="N37" s="273"/>
      <c r="O37" s="273"/>
      <c r="P37" s="273"/>
      <c r="Q37" s="273"/>
    </row>
    <row r="38" spans="1:17" ht="8.25" customHeight="1" x14ac:dyDescent="0.25">
      <c r="A38" s="246" t="s">
        <v>87</v>
      </c>
      <c r="D38" s="484" t="s">
        <v>79</v>
      </c>
      <c r="E38" s="484"/>
      <c r="F38" s="484"/>
      <c r="G38" s="484"/>
      <c r="H38" s="484"/>
      <c r="I38" s="484"/>
      <c r="J38" s="484"/>
      <c r="K38" s="484"/>
      <c r="L38" s="484"/>
      <c r="M38" s="484"/>
      <c r="N38" s="273"/>
      <c r="O38" s="273"/>
      <c r="P38" s="273"/>
      <c r="Q38" s="273"/>
    </row>
    <row r="39" spans="1:17" ht="8.25" customHeight="1" x14ac:dyDescent="0.25">
      <c r="A39" s="246" t="s">
        <v>86</v>
      </c>
      <c r="D39" s="484" t="s">
        <v>78</v>
      </c>
      <c r="E39" s="484"/>
      <c r="F39" s="484"/>
      <c r="G39" s="484"/>
      <c r="H39" s="484"/>
      <c r="I39" s="484"/>
      <c r="J39" s="484"/>
      <c r="K39" s="484"/>
      <c r="L39" s="484"/>
      <c r="M39" s="484"/>
      <c r="N39" s="273"/>
      <c r="O39" s="273"/>
      <c r="P39" s="273"/>
      <c r="Q39" s="273"/>
    </row>
    <row r="40" spans="1:17" ht="8.25" customHeight="1" x14ac:dyDescent="0.25">
      <c r="A40" s="246" t="s">
        <v>85</v>
      </c>
      <c r="D40" s="484" t="s">
        <v>77</v>
      </c>
      <c r="E40" s="484"/>
      <c r="F40" s="484"/>
      <c r="G40" s="484"/>
      <c r="H40" s="484"/>
      <c r="I40" s="484"/>
      <c r="J40" s="484"/>
      <c r="K40" s="484"/>
      <c r="L40" s="484"/>
      <c r="M40" s="484"/>
      <c r="N40" s="273"/>
      <c r="O40" s="273"/>
      <c r="P40" s="273"/>
      <c r="Q40" s="273"/>
    </row>
    <row r="41" spans="1:17" ht="8.25" customHeight="1" x14ac:dyDescent="0.25">
      <c r="A41" s="101"/>
      <c r="D41" s="484" t="s">
        <v>223</v>
      </c>
      <c r="E41" s="484"/>
      <c r="F41" s="484"/>
      <c r="G41" s="484"/>
      <c r="H41" s="484"/>
      <c r="I41" s="484"/>
      <c r="J41" s="484"/>
      <c r="K41" s="484"/>
      <c r="L41" s="484"/>
      <c r="M41" s="484"/>
      <c r="N41" s="273"/>
      <c r="O41" s="273"/>
      <c r="P41" s="273"/>
      <c r="Q41" s="273"/>
    </row>
    <row r="42" spans="1:17" ht="5.25" customHeight="1" x14ac:dyDescent="0.25">
      <c r="A42" s="101"/>
      <c r="B42" s="101"/>
      <c r="C42" s="101"/>
      <c r="D42" s="101"/>
      <c r="E42" s="101"/>
      <c r="F42" s="101"/>
      <c r="G42" s="101"/>
    </row>
    <row r="43" spans="1:17" ht="9.75" customHeight="1" x14ac:dyDescent="0.25">
      <c r="A43" s="65" t="s">
        <v>32</v>
      </c>
    </row>
    <row r="44" spans="1:17" x14ac:dyDescent="0.25">
      <c r="B44" s="99"/>
      <c r="C44" s="99"/>
      <c r="D44" s="99"/>
      <c r="E44" s="99"/>
      <c r="F44" s="99"/>
      <c r="G44" s="99"/>
    </row>
    <row r="45" spans="1:17" x14ac:dyDescent="0.25">
      <c r="B45" s="99"/>
      <c r="C45" s="99"/>
      <c r="D45" s="99"/>
      <c r="E45" s="99"/>
      <c r="F45" s="99"/>
      <c r="G45" s="99"/>
    </row>
  </sheetData>
  <mergeCells count="17">
    <mergeCell ref="A1:H1"/>
    <mergeCell ref="A3:H3"/>
    <mergeCell ref="A5:H5"/>
    <mergeCell ref="A6:A7"/>
    <mergeCell ref="B6:G6"/>
    <mergeCell ref="H6:H7"/>
    <mergeCell ref="A4:H4"/>
    <mergeCell ref="D38:M38"/>
    <mergeCell ref="D39:M39"/>
    <mergeCell ref="D40:M40"/>
    <mergeCell ref="D41:M41"/>
    <mergeCell ref="A31:H31"/>
    <mergeCell ref="D33:M33"/>
    <mergeCell ref="D34:M34"/>
    <mergeCell ref="D35:M35"/>
    <mergeCell ref="D36:M36"/>
    <mergeCell ref="D37:M37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T64"/>
  <sheetViews>
    <sheetView showGridLines="0" view="pageBreakPreview" topLeftCell="A21" zoomScale="160" zoomScaleNormal="145" zoomScaleSheetLayoutView="160" workbookViewId="0">
      <selection activeCell="F24" sqref="F24"/>
    </sheetView>
  </sheetViews>
  <sheetFormatPr baseColWidth="10" defaultColWidth="11.44140625" defaultRowHeight="13.2" x14ac:dyDescent="0.25"/>
  <cols>
    <col min="1" max="1" width="16.33203125" style="59" customWidth="1"/>
    <col min="2" max="2" width="9.109375" style="59" customWidth="1"/>
    <col min="3" max="8" width="6.88671875" style="59" customWidth="1"/>
    <col min="9" max="16384" width="11.44140625" style="59"/>
  </cols>
  <sheetData>
    <row r="1" spans="1:9" ht="14.4" x14ac:dyDescent="0.25">
      <c r="A1" s="407" t="s">
        <v>236</v>
      </c>
      <c r="B1" s="407"/>
      <c r="C1" s="407"/>
      <c r="D1" s="407"/>
      <c r="E1" s="407"/>
      <c r="F1" s="407"/>
      <c r="G1" s="407"/>
      <c r="H1" s="407"/>
      <c r="I1" s="80"/>
    </row>
    <row r="2" spans="1:9" ht="14.4" x14ac:dyDescent="0.25">
      <c r="A2" s="81" t="s">
        <v>120</v>
      </c>
      <c r="B2" s="82"/>
      <c r="C2" s="82"/>
      <c r="D2" s="82"/>
      <c r="E2" s="82"/>
      <c r="F2" s="82"/>
      <c r="G2" s="82"/>
      <c r="H2" s="82"/>
    </row>
    <row r="3" spans="1:9" ht="28.5" customHeight="1" x14ac:dyDescent="0.25">
      <c r="A3" s="409" t="s">
        <v>228</v>
      </c>
      <c r="B3" s="409"/>
      <c r="C3" s="409"/>
      <c r="D3" s="409"/>
      <c r="E3" s="409"/>
      <c r="F3" s="409"/>
      <c r="G3" s="409"/>
      <c r="H3" s="409"/>
    </row>
    <row r="4" spans="1:9" ht="14.4" x14ac:dyDescent="0.25">
      <c r="A4" s="485" t="s">
        <v>316</v>
      </c>
      <c r="B4" s="485"/>
      <c r="C4" s="485"/>
      <c r="D4" s="485"/>
      <c r="E4" s="485"/>
      <c r="F4" s="485"/>
      <c r="G4" s="485"/>
      <c r="H4" s="485"/>
    </row>
    <row r="5" spans="1:9" ht="6.75" customHeight="1" thickBot="1" x14ac:dyDescent="0.3"/>
    <row r="6" spans="1:9" ht="13.8" thickBot="1" x14ac:dyDescent="0.3">
      <c r="A6" s="422" t="s">
        <v>225</v>
      </c>
      <c r="B6" s="481" t="s">
        <v>75</v>
      </c>
      <c r="C6" s="481"/>
      <c r="D6" s="481"/>
      <c r="E6" s="481"/>
      <c r="F6" s="481"/>
      <c r="G6" s="481"/>
      <c r="H6" s="422" t="s">
        <v>0</v>
      </c>
    </row>
    <row r="7" spans="1:9" ht="13.8" thickBot="1" x14ac:dyDescent="0.3">
      <c r="A7" s="423"/>
      <c r="B7" s="206" t="s">
        <v>200</v>
      </c>
      <c r="C7" s="206" t="s">
        <v>221</v>
      </c>
      <c r="D7" s="206" t="s">
        <v>99</v>
      </c>
      <c r="E7" s="206" t="s">
        <v>94</v>
      </c>
      <c r="F7" s="206" t="s">
        <v>93</v>
      </c>
      <c r="G7" s="206" t="s">
        <v>97</v>
      </c>
      <c r="H7" s="423"/>
    </row>
    <row r="8" spans="1:9" ht="9.75" customHeight="1" x14ac:dyDescent="0.25">
      <c r="A8" s="84" t="s">
        <v>174</v>
      </c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185">
        <f>SUM(B8:G8)</f>
        <v>0</v>
      </c>
    </row>
    <row r="9" spans="1:9" ht="9.75" customHeight="1" x14ac:dyDescent="0.25">
      <c r="A9" s="86" t="s">
        <v>264</v>
      </c>
      <c r="B9" s="87"/>
      <c r="C9" s="87">
        <v>1</v>
      </c>
      <c r="D9" s="87">
        <v>0</v>
      </c>
      <c r="E9" s="87">
        <v>0</v>
      </c>
      <c r="F9" s="87">
        <v>0</v>
      </c>
      <c r="G9" s="87">
        <v>0</v>
      </c>
      <c r="H9" s="186">
        <f>SUM(B9:G9)</f>
        <v>1</v>
      </c>
    </row>
    <row r="10" spans="1:9" ht="9.75" customHeight="1" x14ac:dyDescent="0.25">
      <c r="A10" s="88" t="s">
        <v>175</v>
      </c>
      <c r="B10" s="85"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187">
        <f>SUM(B10:G10)</f>
        <v>0</v>
      </c>
    </row>
    <row r="11" spans="1:9" ht="9.75" customHeight="1" x14ac:dyDescent="0.25">
      <c r="A11" s="86" t="s">
        <v>51</v>
      </c>
      <c r="B11" s="87"/>
      <c r="C11" s="87"/>
      <c r="D11" s="87"/>
      <c r="E11" s="87"/>
      <c r="F11" s="87"/>
      <c r="G11" s="87">
        <v>1</v>
      </c>
      <c r="H11" s="186">
        <f>SUM(B11:G11)</f>
        <v>1</v>
      </c>
    </row>
    <row r="12" spans="1:9" ht="9.75" customHeight="1" x14ac:dyDescent="0.25">
      <c r="A12" s="88" t="s">
        <v>165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187">
        <f>SUM(B12:G12)</f>
        <v>0</v>
      </c>
    </row>
    <row r="13" spans="1:9" ht="9.75" customHeight="1" x14ac:dyDescent="0.25">
      <c r="A13" s="86" t="s">
        <v>176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186">
        <f>SUM(B13:G13)</f>
        <v>0</v>
      </c>
    </row>
    <row r="14" spans="1:9" ht="9.75" customHeight="1" x14ac:dyDescent="0.25">
      <c r="A14" s="88" t="s">
        <v>56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187">
        <f>SUM(B14:G14)</f>
        <v>0</v>
      </c>
    </row>
    <row r="15" spans="1:9" ht="9.75" customHeight="1" x14ac:dyDescent="0.25">
      <c r="A15" s="86" t="s">
        <v>55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186">
        <f>SUM(B15:G15)</f>
        <v>0</v>
      </c>
    </row>
    <row r="16" spans="1:9" ht="9.75" customHeight="1" x14ac:dyDescent="0.25">
      <c r="A16" s="88" t="s">
        <v>58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187">
        <f>SUM(B16:G16)</f>
        <v>0</v>
      </c>
    </row>
    <row r="17" spans="1:8" ht="9.75" customHeight="1" x14ac:dyDescent="0.25">
      <c r="A17" s="86" t="s">
        <v>172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186">
        <f>SUM(B17:G17)</f>
        <v>0</v>
      </c>
    </row>
    <row r="18" spans="1:8" ht="9.75" customHeight="1" x14ac:dyDescent="0.25">
      <c r="A18" s="88" t="s">
        <v>53</v>
      </c>
      <c r="B18" s="85">
        <v>1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187">
        <f>SUM(B18:G18)</f>
        <v>1</v>
      </c>
    </row>
    <row r="19" spans="1:8" ht="9.75" customHeight="1" x14ac:dyDescent="0.25">
      <c r="A19" s="86" t="s">
        <v>178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186">
        <f>SUM(B19:G19)</f>
        <v>0</v>
      </c>
    </row>
    <row r="20" spans="1:8" ht="9.75" customHeight="1" x14ac:dyDescent="0.25">
      <c r="A20" s="88" t="s">
        <v>61</v>
      </c>
      <c r="B20" s="85"/>
      <c r="C20" s="85"/>
      <c r="D20" s="85">
        <v>1</v>
      </c>
      <c r="E20" s="85"/>
      <c r="F20" s="85">
        <v>1</v>
      </c>
      <c r="G20" s="85">
        <v>0</v>
      </c>
      <c r="H20" s="187">
        <f>SUM(B20:G20)</f>
        <v>2</v>
      </c>
    </row>
    <row r="21" spans="1:8" ht="9.75" customHeight="1" x14ac:dyDescent="0.25">
      <c r="A21" s="86" t="s">
        <v>60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186">
        <f>SUM(B21:G21)</f>
        <v>0</v>
      </c>
    </row>
    <row r="22" spans="1:8" ht="9.75" customHeight="1" x14ac:dyDescent="0.25">
      <c r="A22" s="88" t="s">
        <v>119</v>
      </c>
      <c r="B22" s="85"/>
      <c r="C22" s="85"/>
      <c r="D22" s="85"/>
      <c r="E22" s="85">
        <v>1</v>
      </c>
      <c r="F22" s="85">
        <v>0</v>
      </c>
      <c r="G22" s="85">
        <v>0</v>
      </c>
      <c r="H22" s="187">
        <f>SUM(B22:G22)</f>
        <v>1</v>
      </c>
    </row>
    <row r="23" spans="1:8" ht="9.75" customHeight="1" x14ac:dyDescent="0.25">
      <c r="A23" s="86" t="s">
        <v>57</v>
      </c>
      <c r="B23" s="87"/>
      <c r="C23" s="87"/>
      <c r="D23" s="87"/>
      <c r="E23" s="87"/>
      <c r="F23" s="87"/>
      <c r="G23" s="87">
        <v>1</v>
      </c>
      <c r="H23" s="186">
        <f>SUM(B23:G23)</f>
        <v>1</v>
      </c>
    </row>
    <row r="24" spans="1:8" ht="9.75" customHeight="1" x14ac:dyDescent="0.25">
      <c r="A24" s="88" t="s">
        <v>54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187">
        <f>SUM(B24:G24)</f>
        <v>0</v>
      </c>
    </row>
    <row r="25" spans="1:8" ht="9.75" customHeight="1" x14ac:dyDescent="0.25">
      <c r="A25" s="86" t="s">
        <v>177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186">
        <f>SUM(B25:G25)</f>
        <v>0</v>
      </c>
    </row>
    <row r="26" spans="1:8" ht="9.75" customHeight="1" x14ac:dyDescent="0.25">
      <c r="A26" s="88" t="s">
        <v>52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187">
        <f>SUM(B26:G26)</f>
        <v>0</v>
      </c>
    </row>
    <row r="27" spans="1:8" ht="9.75" customHeight="1" x14ac:dyDescent="0.25">
      <c r="A27" s="86" t="s">
        <v>49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186">
        <f>SUM(B27:G27)</f>
        <v>0</v>
      </c>
    </row>
    <row r="28" spans="1:8" ht="9.75" customHeight="1" x14ac:dyDescent="0.25">
      <c r="A28" s="88" t="s">
        <v>50</v>
      </c>
      <c r="B28" s="85"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187">
        <f>SUM(B28:G28)</f>
        <v>0</v>
      </c>
    </row>
    <row r="29" spans="1:8" ht="9.75" customHeight="1" x14ac:dyDescent="0.25">
      <c r="A29" s="86" t="s">
        <v>171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186">
        <f>SUM(B29:G29)</f>
        <v>0</v>
      </c>
    </row>
    <row r="30" spans="1:8" ht="9.75" customHeight="1" x14ac:dyDescent="0.25">
      <c r="A30" s="88" t="s">
        <v>170</v>
      </c>
      <c r="B30" s="85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187">
        <f>SUM(B30:G30)</f>
        <v>0</v>
      </c>
    </row>
    <row r="31" spans="1:8" ht="9.75" customHeight="1" x14ac:dyDescent="0.25">
      <c r="A31" s="86" t="s">
        <v>48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186">
        <f>SUM(B31:G31)</f>
        <v>0</v>
      </c>
    </row>
    <row r="32" spans="1:8" ht="9.75" customHeight="1" x14ac:dyDescent="0.25">
      <c r="A32" s="88" t="s">
        <v>155</v>
      </c>
      <c r="B32" s="85">
        <v>0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187">
        <f>SUM(B32:G32)</f>
        <v>0</v>
      </c>
    </row>
    <row r="33" spans="1:20" ht="9.75" customHeight="1" thickBot="1" x14ac:dyDescent="0.3">
      <c r="A33" s="86" t="s">
        <v>59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86">
        <f>SUM(B33:G33)</f>
        <v>0</v>
      </c>
    </row>
    <row r="34" spans="1:20" ht="18" customHeight="1" thickBot="1" x14ac:dyDescent="0.3">
      <c r="A34" s="206" t="s">
        <v>0</v>
      </c>
      <c r="B34" s="235">
        <f t="shared" ref="B34:H34" si="0">SUM(B8:B33)</f>
        <v>1</v>
      </c>
      <c r="C34" s="235">
        <f t="shared" ref="C34" si="1">SUM(C8:C33)</f>
        <v>1</v>
      </c>
      <c r="D34" s="235">
        <f t="shared" si="0"/>
        <v>1</v>
      </c>
      <c r="E34" s="235">
        <f t="shared" ref="E34" si="2">SUM(E8:E33)</f>
        <v>1</v>
      </c>
      <c r="F34" s="235">
        <f t="shared" si="0"/>
        <v>1</v>
      </c>
      <c r="G34" s="235">
        <f t="shared" si="0"/>
        <v>2</v>
      </c>
      <c r="H34" s="209">
        <f t="shared" si="0"/>
        <v>7</v>
      </c>
    </row>
    <row r="35" spans="1:20" ht="12.75" customHeight="1" x14ac:dyDescent="0.25">
      <c r="A35" s="435" t="s">
        <v>75</v>
      </c>
      <c r="B35" s="435"/>
      <c r="C35" s="435"/>
      <c r="D35" s="435"/>
      <c r="E35" s="435"/>
      <c r="F35" s="435"/>
      <c r="G35" s="435"/>
      <c r="H35" s="435"/>
      <c r="I35" s="245"/>
      <c r="J35" s="245"/>
      <c r="K35" s="245"/>
      <c r="L35" s="245"/>
      <c r="M35" s="245"/>
      <c r="N35" s="245"/>
      <c r="O35" s="245"/>
      <c r="P35" s="245"/>
      <c r="S35" s="114"/>
      <c r="T35" s="94"/>
    </row>
    <row r="36" spans="1:20" ht="12.75" customHeight="1" x14ac:dyDescent="0.15">
      <c r="A36" s="250" t="s">
        <v>92</v>
      </c>
      <c r="B36" s="115"/>
      <c r="C36" s="115"/>
      <c r="D36" s="115"/>
      <c r="E36" s="115"/>
      <c r="F36" s="484" t="s">
        <v>84</v>
      </c>
      <c r="G36" s="484"/>
      <c r="H36" s="484"/>
      <c r="I36" s="484"/>
      <c r="J36" s="273"/>
      <c r="K36" s="273"/>
      <c r="L36" s="273"/>
      <c r="M36" s="273"/>
      <c r="N36" s="273"/>
      <c r="O36" s="273"/>
      <c r="P36" s="273"/>
    </row>
    <row r="37" spans="1:20" ht="9" customHeight="1" x14ac:dyDescent="0.25">
      <c r="A37" s="251" t="s">
        <v>91</v>
      </c>
      <c r="B37" s="101"/>
      <c r="C37" s="101"/>
      <c r="D37" s="101"/>
      <c r="E37" s="101"/>
      <c r="F37" s="484" t="s">
        <v>83</v>
      </c>
      <c r="G37" s="484"/>
      <c r="H37" s="484"/>
      <c r="I37" s="484"/>
      <c r="J37" s="273"/>
      <c r="K37" s="273"/>
      <c r="L37" s="273"/>
      <c r="M37" s="273"/>
      <c r="N37" s="273"/>
      <c r="O37" s="273"/>
      <c r="P37" s="273"/>
    </row>
    <row r="38" spans="1:20" ht="9" customHeight="1" x14ac:dyDescent="0.25">
      <c r="A38" s="251" t="s">
        <v>90</v>
      </c>
      <c r="B38" s="101"/>
      <c r="C38" s="101"/>
      <c r="D38" s="101"/>
      <c r="E38" s="101"/>
      <c r="F38" s="484" t="s">
        <v>82</v>
      </c>
      <c r="G38" s="484"/>
      <c r="H38" s="484"/>
      <c r="I38" s="484"/>
      <c r="J38" s="273"/>
      <c r="K38" s="273"/>
      <c r="L38" s="273"/>
      <c r="M38" s="273"/>
      <c r="N38" s="273"/>
      <c r="O38" s="273"/>
      <c r="P38" s="273"/>
    </row>
    <row r="39" spans="1:20" ht="9" customHeight="1" x14ac:dyDescent="0.25">
      <c r="A39" s="251" t="s">
        <v>89</v>
      </c>
      <c r="B39" s="101"/>
      <c r="C39" s="101"/>
      <c r="D39" s="101"/>
      <c r="E39" s="101"/>
      <c r="F39" s="484" t="s">
        <v>81</v>
      </c>
      <c r="G39" s="484"/>
      <c r="H39" s="484"/>
      <c r="I39" s="484"/>
      <c r="J39" s="273"/>
      <c r="K39" s="273"/>
      <c r="L39" s="273"/>
      <c r="M39" s="273"/>
      <c r="N39" s="273"/>
      <c r="O39" s="273"/>
      <c r="P39" s="273"/>
    </row>
    <row r="40" spans="1:20" ht="9" customHeight="1" x14ac:dyDescent="0.25">
      <c r="A40" s="251" t="s">
        <v>88</v>
      </c>
      <c r="B40" s="101"/>
      <c r="C40" s="101"/>
      <c r="D40" s="101"/>
      <c r="E40" s="101"/>
      <c r="F40" s="484" t="s">
        <v>80</v>
      </c>
      <c r="G40" s="484"/>
      <c r="H40" s="484"/>
      <c r="I40" s="484"/>
      <c r="J40" s="273"/>
      <c r="K40" s="273"/>
      <c r="L40" s="273"/>
      <c r="M40" s="273"/>
      <c r="N40" s="273"/>
      <c r="O40" s="273"/>
      <c r="P40" s="273"/>
    </row>
    <row r="41" spans="1:20" ht="9" customHeight="1" x14ac:dyDescent="0.25">
      <c r="A41" s="251" t="s">
        <v>87</v>
      </c>
      <c r="B41" s="101"/>
      <c r="C41" s="101"/>
      <c r="D41" s="101"/>
      <c r="E41" s="101"/>
      <c r="F41" s="484" t="s">
        <v>79</v>
      </c>
      <c r="G41" s="484"/>
      <c r="H41" s="484"/>
      <c r="I41" s="484"/>
      <c r="J41" s="273"/>
      <c r="K41" s="273"/>
      <c r="L41" s="273"/>
      <c r="M41" s="273"/>
      <c r="N41" s="273"/>
      <c r="O41" s="273"/>
      <c r="P41" s="273"/>
    </row>
    <row r="42" spans="1:20" ht="9" customHeight="1" x14ac:dyDescent="0.25">
      <c r="A42" s="251" t="s">
        <v>86</v>
      </c>
      <c r="B42" s="101"/>
      <c r="C42" s="101"/>
      <c r="D42" s="101"/>
      <c r="E42" s="101"/>
      <c r="F42" s="484" t="s">
        <v>78</v>
      </c>
      <c r="G42" s="484"/>
      <c r="H42" s="484"/>
      <c r="I42" s="484"/>
      <c r="J42" s="273"/>
      <c r="K42" s="273"/>
      <c r="L42" s="273"/>
      <c r="M42" s="273"/>
      <c r="N42" s="273"/>
      <c r="O42" s="273"/>
      <c r="P42" s="273"/>
    </row>
    <row r="43" spans="1:20" ht="9" customHeight="1" x14ac:dyDescent="0.25">
      <c r="A43" s="251" t="s">
        <v>85</v>
      </c>
      <c r="B43" s="101"/>
      <c r="C43" s="101"/>
      <c r="D43" s="101"/>
      <c r="E43" s="101"/>
      <c r="F43" s="484" t="s">
        <v>77</v>
      </c>
      <c r="G43" s="484"/>
      <c r="H43" s="484"/>
      <c r="I43" s="484"/>
      <c r="J43" s="273"/>
      <c r="K43" s="273"/>
      <c r="L43" s="273"/>
      <c r="M43" s="273"/>
      <c r="N43" s="273"/>
      <c r="O43" s="273"/>
      <c r="P43" s="273"/>
    </row>
    <row r="44" spans="1:20" ht="9" customHeight="1" x14ac:dyDescent="0.25">
      <c r="B44" s="101"/>
      <c r="C44" s="101"/>
      <c r="D44" s="101"/>
      <c r="E44" s="101"/>
      <c r="F44" s="484" t="s">
        <v>223</v>
      </c>
      <c r="G44" s="484"/>
      <c r="H44" s="484"/>
      <c r="I44" s="484"/>
      <c r="J44" s="273"/>
      <c r="K44" s="273"/>
      <c r="L44" s="273"/>
      <c r="M44" s="273"/>
      <c r="N44" s="273"/>
      <c r="O44" s="273"/>
      <c r="P44" s="273"/>
    </row>
    <row r="45" spans="1:20" ht="22.5" customHeight="1" x14ac:dyDescent="0.25">
      <c r="A45" s="89" t="s">
        <v>32</v>
      </c>
    </row>
    <row r="46" spans="1:20" x14ac:dyDescent="0.25">
      <c r="A46" s="65"/>
    </row>
    <row r="55" spans="8:9" x14ac:dyDescent="0.25">
      <c r="I55" s="90"/>
    </row>
    <row r="56" spans="8:9" x14ac:dyDescent="0.2">
      <c r="I56" s="91"/>
    </row>
    <row r="57" spans="8:9" x14ac:dyDescent="0.25">
      <c r="I57" s="92"/>
    </row>
    <row r="58" spans="8:9" x14ac:dyDescent="0.25">
      <c r="I58" s="92"/>
    </row>
    <row r="59" spans="8:9" x14ac:dyDescent="0.25">
      <c r="I59" s="92"/>
    </row>
    <row r="60" spans="8:9" x14ac:dyDescent="0.25">
      <c r="I60" s="92"/>
    </row>
    <row r="61" spans="8:9" x14ac:dyDescent="0.25">
      <c r="I61" s="92"/>
    </row>
    <row r="62" spans="8:9" x14ac:dyDescent="0.25">
      <c r="I62" s="92"/>
    </row>
    <row r="63" spans="8:9" x14ac:dyDescent="0.25">
      <c r="H63" s="93"/>
      <c r="I63" s="92"/>
    </row>
    <row r="64" spans="8:9" x14ac:dyDescent="0.25">
      <c r="I64" s="92"/>
    </row>
  </sheetData>
  <mergeCells count="16">
    <mergeCell ref="F43:I43"/>
    <mergeCell ref="F44:I44"/>
    <mergeCell ref="F36:I36"/>
    <mergeCell ref="F37:I37"/>
    <mergeCell ref="F38:I38"/>
    <mergeCell ref="F39:I39"/>
    <mergeCell ref="F40:I40"/>
    <mergeCell ref="F41:I41"/>
    <mergeCell ref="F42:I42"/>
    <mergeCell ref="A35:H35"/>
    <mergeCell ref="A1:H1"/>
    <mergeCell ref="A3:H3"/>
    <mergeCell ref="A4:H4"/>
    <mergeCell ref="A6:A7"/>
    <mergeCell ref="B6:G6"/>
    <mergeCell ref="H6:H7"/>
  </mergeCells>
  <printOptions horizontalCentered="1" verticalCentered="1"/>
  <pageMargins left="0" right="0" top="1.0236220472440944" bottom="0" header="0" footer="0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</sheetPr>
  <dimension ref="A1:G32"/>
  <sheetViews>
    <sheetView showGridLines="0" view="pageBreakPreview" topLeftCell="A6" zoomScale="130" zoomScaleNormal="100" zoomScaleSheetLayoutView="130" workbookViewId="0">
      <selection activeCell="F24" sqref="F24"/>
    </sheetView>
  </sheetViews>
  <sheetFormatPr baseColWidth="10" defaultColWidth="11.44140625" defaultRowHeight="13.2" x14ac:dyDescent="0.25"/>
  <cols>
    <col min="1" max="2" width="42.88671875" style="59" customWidth="1"/>
    <col min="3" max="16384" width="11.44140625" style="59"/>
  </cols>
  <sheetData>
    <row r="1" spans="1:2" ht="14.4" x14ac:dyDescent="0.25">
      <c r="A1" s="407" t="s">
        <v>244</v>
      </c>
      <c r="B1" s="407"/>
    </row>
    <row r="2" spans="1:2" ht="14.4" x14ac:dyDescent="0.25">
      <c r="A2" s="67" t="s">
        <v>120</v>
      </c>
      <c r="B2" s="75"/>
    </row>
    <row r="3" spans="1:2" ht="14.4" x14ac:dyDescent="0.25">
      <c r="A3" s="409" t="s">
        <v>146</v>
      </c>
      <c r="B3" s="409"/>
    </row>
    <row r="4" spans="1:2" ht="14.4" x14ac:dyDescent="0.25">
      <c r="A4" s="486">
        <v>2022</v>
      </c>
      <c r="B4" s="486"/>
    </row>
    <row r="5" spans="1:2" ht="13.8" thickBot="1" x14ac:dyDescent="0.3"/>
    <row r="6" spans="1:2" ht="36" customHeight="1" thickBot="1" x14ac:dyDescent="0.3">
      <c r="A6" s="232" t="s">
        <v>126</v>
      </c>
      <c r="B6" s="241" t="s">
        <v>208</v>
      </c>
    </row>
    <row r="7" spans="1:2" x14ac:dyDescent="0.25">
      <c r="A7" s="76" t="s">
        <v>224</v>
      </c>
      <c r="B7" s="77">
        <v>19</v>
      </c>
    </row>
    <row r="8" spans="1:2" x14ac:dyDescent="0.25">
      <c r="A8" s="279" t="s">
        <v>250</v>
      </c>
      <c r="B8" s="280">
        <v>0</v>
      </c>
    </row>
    <row r="9" spans="1:2" x14ac:dyDescent="0.25">
      <c r="A9" s="286" t="s">
        <v>254</v>
      </c>
      <c r="B9" s="287">
        <v>0</v>
      </c>
    </row>
    <row r="10" spans="1:2" x14ac:dyDescent="0.25">
      <c r="A10" s="279" t="s">
        <v>255</v>
      </c>
      <c r="B10" s="280">
        <v>0</v>
      </c>
    </row>
    <row r="11" spans="1:2" x14ac:dyDescent="0.25">
      <c r="A11" s="286" t="s">
        <v>256</v>
      </c>
      <c r="B11" s="287">
        <v>0</v>
      </c>
    </row>
    <row r="12" spans="1:2" x14ac:dyDescent="0.25">
      <c r="A12" s="279" t="s">
        <v>257</v>
      </c>
      <c r="B12" s="280">
        <v>0</v>
      </c>
    </row>
    <row r="13" spans="1:2" x14ac:dyDescent="0.25">
      <c r="A13" s="286" t="s">
        <v>258</v>
      </c>
      <c r="B13" s="287">
        <v>0</v>
      </c>
    </row>
    <row r="14" spans="1:2" x14ac:dyDescent="0.25">
      <c r="A14" s="279" t="s">
        <v>259</v>
      </c>
      <c r="B14" s="280">
        <v>0</v>
      </c>
    </row>
    <row r="15" spans="1:2" x14ac:dyDescent="0.25">
      <c r="A15" s="286" t="s">
        <v>260</v>
      </c>
      <c r="B15" s="287">
        <v>0</v>
      </c>
    </row>
    <row r="16" spans="1:2" x14ac:dyDescent="0.25">
      <c r="A16" s="279" t="s">
        <v>261</v>
      </c>
      <c r="B16" s="280">
        <v>0</v>
      </c>
    </row>
    <row r="17" spans="1:7" x14ac:dyDescent="0.25">
      <c r="A17" s="286" t="s">
        <v>262</v>
      </c>
      <c r="B17" s="287">
        <v>0</v>
      </c>
    </row>
    <row r="18" spans="1:7" ht="13.8" thickBot="1" x14ac:dyDescent="0.3">
      <c r="A18" s="279" t="s">
        <v>263</v>
      </c>
      <c r="B18" s="280">
        <v>0</v>
      </c>
    </row>
    <row r="19" spans="1:7" ht="18" customHeight="1" thickBot="1" x14ac:dyDescent="0.3">
      <c r="A19" s="232" t="s">
        <v>2</v>
      </c>
      <c r="B19" s="240">
        <f>SUM(B7:B18)</f>
        <v>19</v>
      </c>
      <c r="C19" s="78"/>
      <c r="E19" s="78"/>
      <c r="F19" s="78"/>
      <c r="G19" s="79"/>
    </row>
    <row r="20" spans="1:7" x14ac:dyDescent="0.25">
      <c r="A20" s="65" t="s">
        <v>32</v>
      </c>
    </row>
    <row r="21" spans="1:7" ht="24.9" customHeight="1" x14ac:dyDescent="0.25"/>
    <row r="22" spans="1:7" ht="24.9" customHeight="1" x14ac:dyDescent="0.25"/>
    <row r="23" spans="1:7" ht="24.9" customHeight="1" x14ac:dyDescent="0.25"/>
    <row r="24" spans="1:7" ht="24.9" customHeight="1" x14ac:dyDescent="0.25"/>
    <row r="25" spans="1:7" ht="24.9" customHeight="1" x14ac:dyDescent="0.25"/>
    <row r="26" spans="1:7" ht="24.9" customHeight="1" x14ac:dyDescent="0.25"/>
    <row r="27" spans="1:7" ht="24.9" customHeight="1" x14ac:dyDescent="0.25"/>
    <row r="28" spans="1:7" ht="24.9" customHeight="1" x14ac:dyDescent="0.25"/>
    <row r="29" spans="1:7" ht="24.9" customHeight="1" x14ac:dyDescent="0.25"/>
    <row r="30" spans="1:7" ht="24.9" customHeight="1" x14ac:dyDescent="0.25"/>
    <row r="31" spans="1:7" ht="24.9" customHeight="1" x14ac:dyDescent="0.25"/>
    <row r="32" spans="1:7" ht="24.9" customHeight="1" x14ac:dyDescent="0.25"/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39997558519241921"/>
  </sheetPr>
  <dimension ref="A1:D31"/>
  <sheetViews>
    <sheetView showGridLines="0" view="pageBreakPreview" topLeftCell="A11" zoomScale="130" zoomScaleNormal="115" zoomScaleSheetLayoutView="130" workbookViewId="0">
      <selection activeCell="F24" sqref="F24"/>
    </sheetView>
  </sheetViews>
  <sheetFormatPr baseColWidth="10" defaultColWidth="11.44140625" defaultRowHeight="15.6" x14ac:dyDescent="0.25"/>
  <cols>
    <col min="1" max="1" width="62.88671875" style="71" customWidth="1"/>
    <col min="2" max="2" width="21.5546875" style="69" customWidth="1"/>
    <col min="3" max="3" width="11.44140625" style="69"/>
    <col min="4" max="4" width="15.6640625" style="69" customWidth="1"/>
    <col min="5" max="16384" width="11.44140625" style="69"/>
  </cols>
  <sheetData>
    <row r="1" spans="1:4" s="66" customFormat="1" ht="18" x14ac:dyDescent="0.25">
      <c r="A1" s="473" t="s">
        <v>245</v>
      </c>
      <c r="B1" s="473"/>
    </row>
    <row r="2" spans="1:4" ht="14.4" x14ac:dyDescent="0.25">
      <c r="A2" s="67" t="s">
        <v>120</v>
      </c>
      <c r="B2" s="68"/>
    </row>
    <row r="3" spans="1:4" s="70" customFormat="1" x14ac:dyDescent="0.25">
      <c r="A3" s="470" t="s">
        <v>151</v>
      </c>
      <c r="B3" s="470"/>
    </row>
    <row r="4" spans="1:4" s="70" customFormat="1" x14ac:dyDescent="0.25">
      <c r="A4" s="479" t="s">
        <v>316</v>
      </c>
      <c r="B4" s="479"/>
    </row>
    <row r="5" spans="1:4" s="70" customFormat="1" ht="13.5" customHeight="1" thickBot="1" x14ac:dyDescent="0.3"/>
    <row r="6" spans="1:4" s="70" customFormat="1" ht="37.5" customHeight="1" thickBot="1" x14ac:dyDescent="0.3">
      <c r="A6" s="216" t="s">
        <v>36</v>
      </c>
      <c r="B6" s="242" t="s">
        <v>194</v>
      </c>
    </row>
    <row r="7" spans="1:4" ht="13.2" x14ac:dyDescent="0.25">
      <c r="A7" s="74" t="s">
        <v>320</v>
      </c>
      <c r="B7" s="183">
        <v>1</v>
      </c>
      <c r="D7" s="138"/>
    </row>
    <row r="8" spans="1:4" ht="13.2" x14ac:dyDescent="0.25">
      <c r="A8" s="42" t="s">
        <v>321</v>
      </c>
      <c r="B8" s="184">
        <v>2</v>
      </c>
      <c r="D8" s="138"/>
    </row>
    <row r="9" spans="1:4" ht="13.2" x14ac:dyDescent="0.25">
      <c r="A9" s="74" t="s">
        <v>322</v>
      </c>
      <c r="B9" s="350">
        <v>1</v>
      </c>
      <c r="D9" s="138"/>
    </row>
    <row r="10" spans="1:4" ht="13.8" thickBot="1" x14ac:dyDescent="0.3">
      <c r="A10" s="42" t="s">
        <v>1</v>
      </c>
      <c r="B10" s="184">
        <v>15</v>
      </c>
      <c r="D10" s="138"/>
    </row>
    <row r="11" spans="1:4" ht="18" customHeight="1" thickBot="1" x14ac:dyDescent="0.3">
      <c r="A11" s="243" t="s">
        <v>0</v>
      </c>
      <c r="B11" s="244">
        <f>SUM(B7:B10)</f>
        <v>19</v>
      </c>
      <c r="D11" s="138"/>
    </row>
    <row r="12" spans="1:4" ht="7.5" customHeight="1" x14ac:dyDescent="0.25">
      <c r="A12" s="69"/>
    </row>
    <row r="13" spans="1:4" x14ac:dyDescent="0.25">
      <c r="D13" s="71"/>
    </row>
    <row r="31" spans="1:1" ht="13.5" customHeight="1" x14ac:dyDescent="0.25">
      <c r="A31" s="65" t="s">
        <v>32</v>
      </c>
    </row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39997558519241921"/>
  </sheetPr>
  <dimension ref="A1:N20"/>
  <sheetViews>
    <sheetView showGridLines="0" view="pageBreakPreview" zoomScale="130" zoomScaleNormal="130" zoomScaleSheetLayoutView="130" workbookViewId="0">
      <selection activeCell="F24" sqref="F24"/>
    </sheetView>
  </sheetViews>
  <sheetFormatPr baseColWidth="10" defaultColWidth="11.44140625" defaultRowHeight="13.2" x14ac:dyDescent="0.25"/>
  <cols>
    <col min="1" max="1" width="12" style="59" customWidth="1"/>
    <col min="2" max="13" width="7.5546875" style="59" customWidth="1"/>
    <col min="14" max="14" width="9.109375" style="59" customWidth="1"/>
    <col min="15" max="16384" width="11.44140625" style="59"/>
  </cols>
  <sheetData>
    <row r="1" spans="1:14" ht="14.4" x14ac:dyDescent="0.25">
      <c r="A1" s="487" t="s">
        <v>251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ht="14.4" x14ac:dyDescent="0.25">
      <c r="A2" s="263" t="s">
        <v>120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33" customHeight="1" x14ac:dyDescent="0.25">
      <c r="A3" s="488" t="s">
        <v>252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</row>
    <row r="4" spans="1:14" ht="14.4" x14ac:dyDescent="0.25">
      <c r="A4" s="486">
        <v>2022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</row>
    <row r="5" spans="1:14" ht="7.5" customHeight="1" thickBot="1" x14ac:dyDescent="0.3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</row>
    <row r="6" spans="1:14" ht="24.75" customHeight="1" thickBot="1" x14ac:dyDescent="0.3">
      <c r="A6" s="404" t="s">
        <v>118</v>
      </c>
      <c r="B6" s="424" t="s">
        <v>253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89"/>
      <c r="N6" s="404" t="s">
        <v>0</v>
      </c>
    </row>
    <row r="7" spans="1:14" ht="24.75" customHeight="1" thickBot="1" x14ac:dyDescent="0.3">
      <c r="A7" s="408"/>
      <c r="B7" s="265" t="s">
        <v>224</v>
      </c>
      <c r="C7" s="265" t="s">
        <v>250</v>
      </c>
      <c r="D7" s="265" t="s">
        <v>254</v>
      </c>
      <c r="E7" s="265" t="s">
        <v>255</v>
      </c>
      <c r="F7" s="265" t="s">
        <v>256</v>
      </c>
      <c r="G7" s="265" t="s">
        <v>257</v>
      </c>
      <c r="H7" s="265" t="s">
        <v>258</v>
      </c>
      <c r="I7" s="265" t="s">
        <v>259</v>
      </c>
      <c r="J7" s="265" t="s">
        <v>260</v>
      </c>
      <c r="K7" s="265" t="s">
        <v>261</v>
      </c>
      <c r="L7" s="265" t="s">
        <v>262</v>
      </c>
      <c r="M7" s="265" t="s">
        <v>263</v>
      </c>
      <c r="N7" s="408"/>
    </row>
    <row r="8" spans="1:14" ht="12" customHeight="1" x14ac:dyDescent="0.25">
      <c r="A8" s="72" t="s">
        <v>116</v>
      </c>
      <c r="B8" s="266">
        <v>1</v>
      </c>
      <c r="C8" s="266">
        <v>0</v>
      </c>
      <c r="D8" s="266">
        <v>0</v>
      </c>
      <c r="E8" s="266">
        <v>0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267">
        <f>SUM(B8:M8)</f>
        <v>1</v>
      </c>
    </row>
    <row r="9" spans="1:14" ht="12" customHeight="1" thickBot="1" x14ac:dyDescent="0.3">
      <c r="A9" s="73" t="s">
        <v>117</v>
      </c>
      <c r="B9" s="268">
        <v>0</v>
      </c>
      <c r="C9" s="268">
        <v>0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9">
        <f>SUM(B9:M9)</f>
        <v>0</v>
      </c>
    </row>
    <row r="10" spans="1:14" ht="18" customHeight="1" thickBot="1" x14ac:dyDescent="0.3">
      <c r="A10" s="206" t="s">
        <v>2</v>
      </c>
      <c r="B10" s="270">
        <f t="shared" ref="B10:N10" si="0">SUM(B8:B9)</f>
        <v>1</v>
      </c>
      <c r="C10" s="270">
        <f t="shared" si="0"/>
        <v>0</v>
      </c>
      <c r="D10" s="270">
        <f t="shared" si="0"/>
        <v>0</v>
      </c>
      <c r="E10" s="270">
        <f t="shared" si="0"/>
        <v>0</v>
      </c>
      <c r="F10" s="270">
        <f t="shared" si="0"/>
        <v>0</v>
      </c>
      <c r="G10" s="270">
        <f t="shared" si="0"/>
        <v>0</v>
      </c>
      <c r="H10" s="270">
        <f t="shared" si="0"/>
        <v>0</v>
      </c>
      <c r="I10" s="270">
        <f t="shared" si="0"/>
        <v>0</v>
      </c>
      <c r="J10" s="270">
        <f t="shared" si="0"/>
        <v>0</v>
      </c>
      <c r="K10" s="270">
        <f t="shared" si="0"/>
        <v>0</v>
      </c>
      <c r="L10" s="270">
        <f t="shared" si="0"/>
        <v>0</v>
      </c>
      <c r="M10" s="270">
        <f t="shared" si="0"/>
        <v>0</v>
      </c>
      <c r="N10" s="271">
        <f t="shared" si="0"/>
        <v>1</v>
      </c>
    </row>
    <row r="11" spans="1:14" ht="19.5" customHeight="1" x14ac:dyDescent="0.25">
      <c r="A11" s="65" t="s">
        <v>32</v>
      </c>
    </row>
    <row r="12" spans="1:14" ht="24.9" customHeight="1" x14ac:dyDescent="0.25"/>
    <row r="13" spans="1:14" ht="24.9" customHeight="1" x14ac:dyDescent="0.25"/>
    <row r="14" spans="1:14" ht="24.9" customHeight="1" x14ac:dyDescent="0.25"/>
    <row r="15" spans="1:14" ht="24.9" customHeight="1" x14ac:dyDescent="0.25"/>
    <row r="16" spans="1:14" ht="24.9" customHeight="1" x14ac:dyDescent="0.25"/>
    <row r="17" ht="24.9" customHeight="1" x14ac:dyDescent="0.25"/>
    <row r="18" ht="24.9" customHeight="1" x14ac:dyDescent="0.25"/>
    <row r="19" ht="24.9" customHeight="1" x14ac:dyDescent="0.25"/>
    <row r="20" ht="24.9" customHeight="1" x14ac:dyDescent="0.25"/>
  </sheetData>
  <mergeCells count="6">
    <mergeCell ref="A1:N1"/>
    <mergeCell ref="A3:N3"/>
    <mergeCell ref="A4:N4"/>
    <mergeCell ref="A6:A7"/>
    <mergeCell ref="B6:M6"/>
    <mergeCell ref="N6:N7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39997558519241921"/>
  </sheetPr>
  <dimension ref="A1:D10"/>
  <sheetViews>
    <sheetView showGridLines="0" view="pageBreakPreview" zoomScale="130" zoomScaleNormal="100" zoomScaleSheetLayoutView="130" workbookViewId="0">
      <selection activeCell="F24" sqref="F24"/>
    </sheetView>
  </sheetViews>
  <sheetFormatPr baseColWidth="10" defaultColWidth="11.44140625" defaultRowHeight="15.6" x14ac:dyDescent="0.25"/>
  <cols>
    <col min="1" max="1" width="39.109375" style="292" customWidth="1"/>
    <col min="2" max="3" width="14.33203125" style="291" customWidth="1"/>
    <col min="4" max="4" width="12.5546875" style="291" customWidth="1"/>
    <col min="5" max="16384" width="11.44140625" style="291"/>
  </cols>
  <sheetData>
    <row r="1" spans="1:4" s="307" customFormat="1" ht="18" x14ac:dyDescent="0.25">
      <c r="A1" s="490" t="s">
        <v>268</v>
      </c>
      <c r="B1" s="490"/>
      <c r="C1" s="490"/>
      <c r="D1" s="490"/>
    </row>
    <row r="2" spans="1:4" ht="14.4" x14ac:dyDescent="0.25">
      <c r="A2" s="306" t="s">
        <v>120</v>
      </c>
      <c r="B2" s="305"/>
      <c r="C2" s="305"/>
      <c r="D2" s="305"/>
    </row>
    <row r="3" spans="1:4" s="302" customFormat="1" ht="30" customHeight="1" x14ac:dyDescent="0.25">
      <c r="A3" s="491" t="s">
        <v>267</v>
      </c>
      <c r="B3" s="491"/>
      <c r="C3" s="491"/>
      <c r="D3" s="491"/>
    </row>
    <row r="4" spans="1:4" s="302" customFormat="1" x14ac:dyDescent="0.25">
      <c r="A4" s="492" t="s">
        <v>316</v>
      </c>
      <c r="B4" s="492"/>
      <c r="C4" s="492"/>
      <c r="D4" s="492"/>
    </row>
    <row r="5" spans="1:4" s="302" customFormat="1" ht="13.5" customHeight="1" thickBot="1" x14ac:dyDescent="0.3">
      <c r="A5" s="304"/>
      <c r="B5" s="304"/>
      <c r="C5" s="304"/>
      <c r="D5" s="304"/>
    </row>
    <row r="6" spans="1:4" s="302" customFormat="1" ht="16.2" thickBot="1" x14ac:dyDescent="0.3">
      <c r="A6" s="493" t="s">
        <v>266</v>
      </c>
      <c r="B6" s="495" t="s">
        <v>118</v>
      </c>
      <c r="C6" s="496"/>
      <c r="D6" s="497" t="s">
        <v>0</v>
      </c>
    </row>
    <row r="7" spans="1:4" s="302" customFormat="1" ht="16.2" thickBot="1" x14ac:dyDescent="0.3">
      <c r="A7" s="494"/>
      <c r="B7" s="303" t="s">
        <v>116</v>
      </c>
      <c r="C7" s="303" t="s">
        <v>117</v>
      </c>
      <c r="D7" s="498"/>
    </row>
    <row r="8" spans="1:4" ht="13.8" thickBot="1" x14ac:dyDescent="0.3">
      <c r="A8" s="301" t="s">
        <v>111</v>
      </c>
      <c r="B8" s="300">
        <v>1</v>
      </c>
      <c r="C8" s="299">
        <v>2</v>
      </c>
      <c r="D8" s="298">
        <f>SUM(B8:C8)</f>
        <v>3</v>
      </c>
    </row>
    <row r="9" spans="1:4" ht="18" customHeight="1" thickBot="1" x14ac:dyDescent="0.3">
      <c r="A9" s="297" t="s">
        <v>0</v>
      </c>
      <c r="B9" s="296">
        <f>SUM(B8:B8)</f>
        <v>1</v>
      </c>
      <c r="C9" s="295">
        <f>SUM(C8:C8)</f>
        <v>2</v>
      </c>
      <c r="D9" s="294">
        <f>SUM(D8:D8)</f>
        <v>3</v>
      </c>
    </row>
    <row r="10" spans="1:4" ht="13.5" customHeight="1" x14ac:dyDescent="0.25">
      <c r="A10" s="293" t="s">
        <v>32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O116"/>
  <sheetViews>
    <sheetView showGridLines="0" view="pageBreakPreview" topLeftCell="A25" zoomScale="136" zoomScaleNormal="160" zoomScaleSheetLayoutView="136" workbookViewId="0">
      <selection activeCell="F24" sqref="F24"/>
    </sheetView>
  </sheetViews>
  <sheetFormatPr baseColWidth="10" defaultColWidth="11.44140625" defaultRowHeight="13.2" x14ac:dyDescent="0.25"/>
  <cols>
    <col min="1" max="1" width="37.6640625" style="59" customWidth="1"/>
    <col min="2" max="4" width="11.44140625" style="59" customWidth="1"/>
    <col min="5" max="5" width="12.44140625" style="59" customWidth="1"/>
    <col min="6" max="6" width="9.33203125" style="80" customWidth="1"/>
    <col min="7" max="7" width="2.88671875" style="59" customWidth="1"/>
    <col min="8" max="8" width="6.44140625" style="59" customWidth="1"/>
    <col min="9" max="9" width="14.6640625" style="59" customWidth="1"/>
    <col min="10" max="10" width="7.44140625" style="59" customWidth="1"/>
    <col min="11" max="16384" width="11.44140625" style="59"/>
  </cols>
  <sheetData>
    <row r="1" spans="1:14" ht="13.5" customHeight="1" x14ac:dyDescent="0.25">
      <c r="A1" s="407" t="s">
        <v>237</v>
      </c>
      <c r="B1" s="407"/>
      <c r="C1" s="407"/>
      <c r="D1" s="407"/>
      <c r="E1" s="407"/>
      <c r="F1" s="407"/>
    </row>
    <row r="2" spans="1:14" ht="13.5" customHeight="1" x14ac:dyDescent="0.25">
      <c r="A2" s="67" t="s">
        <v>120</v>
      </c>
      <c r="B2" s="75"/>
      <c r="C2" s="75"/>
      <c r="D2" s="75"/>
      <c r="E2" s="82"/>
      <c r="F2" s="75"/>
    </row>
    <row r="3" spans="1:14" ht="13.5" customHeight="1" x14ac:dyDescent="0.25">
      <c r="A3" s="409" t="s">
        <v>76</v>
      </c>
      <c r="B3" s="409"/>
      <c r="C3" s="409"/>
      <c r="D3" s="409"/>
      <c r="E3" s="409"/>
      <c r="F3" s="409"/>
    </row>
    <row r="4" spans="1:14" ht="13.5" customHeight="1" x14ac:dyDescent="0.25">
      <c r="A4" s="416" t="s">
        <v>316</v>
      </c>
      <c r="B4" s="409"/>
      <c r="C4" s="409"/>
      <c r="D4" s="409"/>
      <c r="E4" s="409"/>
      <c r="F4" s="409"/>
    </row>
    <row r="5" spans="1:14" ht="13.5" customHeight="1" thickBot="1" x14ac:dyDescent="0.3">
      <c r="A5" s="410"/>
      <c r="B5" s="411"/>
      <c r="C5" s="411"/>
      <c r="D5" s="411"/>
      <c r="E5" s="411"/>
      <c r="F5" s="411"/>
      <c r="I5" s="119"/>
      <c r="J5" s="119"/>
      <c r="K5" s="119"/>
      <c r="L5" s="119"/>
    </row>
    <row r="6" spans="1:14" ht="24.75" customHeight="1" thickBot="1" x14ac:dyDescent="0.3">
      <c r="A6" s="404" t="s">
        <v>75</v>
      </c>
      <c r="B6" s="412" t="s">
        <v>39</v>
      </c>
      <c r="C6" s="413"/>
      <c r="D6" s="413"/>
      <c r="E6" s="413"/>
      <c r="F6" s="414" t="s">
        <v>0</v>
      </c>
      <c r="I6" s="172" t="s">
        <v>73</v>
      </c>
      <c r="J6" s="173">
        <v>291</v>
      </c>
      <c r="K6" s="174">
        <f>+J6/$J$26</f>
        <v>0.25706713780918727</v>
      </c>
      <c r="L6" s="119"/>
      <c r="M6" s="101" t="s">
        <v>73</v>
      </c>
      <c r="N6" s="101">
        <v>291</v>
      </c>
    </row>
    <row r="7" spans="1:14" ht="24.75" customHeight="1" thickBot="1" x14ac:dyDescent="0.3">
      <c r="A7" s="408"/>
      <c r="B7" s="216" t="s">
        <v>34</v>
      </c>
      <c r="C7" s="217" t="s">
        <v>33</v>
      </c>
      <c r="D7" s="216" t="s">
        <v>62</v>
      </c>
      <c r="E7" s="218" t="s">
        <v>35</v>
      </c>
      <c r="F7" s="415"/>
      <c r="I7" s="172" t="s">
        <v>196</v>
      </c>
      <c r="J7" s="173">
        <v>172</v>
      </c>
      <c r="K7" s="174">
        <f>+J7/$J$26</f>
        <v>0.1519434628975265</v>
      </c>
      <c r="L7" s="119"/>
      <c r="M7" s="101" t="s">
        <v>196</v>
      </c>
      <c r="N7" s="101">
        <v>172</v>
      </c>
    </row>
    <row r="8" spans="1:14" x14ac:dyDescent="0.25">
      <c r="A8" s="175" t="s">
        <v>71</v>
      </c>
      <c r="B8" s="176">
        <v>1</v>
      </c>
      <c r="C8" s="176">
        <v>13</v>
      </c>
      <c r="D8" s="176">
        <v>0</v>
      </c>
      <c r="E8" s="48">
        <v>0</v>
      </c>
      <c r="F8" s="185">
        <f t="shared" ref="F8:F24" si="0">SUM(B8:E8)</f>
        <v>14</v>
      </c>
      <c r="I8" s="172" t="s">
        <v>197</v>
      </c>
      <c r="J8" s="173">
        <v>130</v>
      </c>
      <c r="K8" s="174">
        <f>+J8/$J$26</f>
        <v>0.11484098939929328</v>
      </c>
      <c r="L8" s="119"/>
      <c r="M8" s="101" t="s">
        <v>197</v>
      </c>
      <c r="N8" s="101">
        <v>130</v>
      </c>
    </row>
    <row r="9" spans="1:14" ht="11.25" customHeight="1" x14ac:dyDescent="0.25">
      <c r="A9" s="177" t="s">
        <v>64</v>
      </c>
      <c r="B9" s="178">
        <v>1</v>
      </c>
      <c r="C9" s="178">
        <v>2</v>
      </c>
      <c r="D9" s="178">
        <v>0</v>
      </c>
      <c r="E9" s="44">
        <v>0</v>
      </c>
      <c r="F9" s="186">
        <f t="shared" si="0"/>
        <v>3</v>
      </c>
      <c r="I9" s="172" t="s">
        <v>195</v>
      </c>
      <c r="J9" s="173">
        <v>125</v>
      </c>
      <c r="K9" s="174">
        <f>+J9/$J$26</f>
        <v>0.11042402826855123</v>
      </c>
      <c r="L9" s="119"/>
      <c r="M9" s="101" t="s">
        <v>195</v>
      </c>
      <c r="N9" s="101">
        <v>125</v>
      </c>
    </row>
    <row r="10" spans="1:14" ht="11.25" customHeight="1" x14ac:dyDescent="0.25">
      <c r="A10" s="175" t="s">
        <v>74</v>
      </c>
      <c r="B10" s="176">
        <v>0</v>
      </c>
      <c r="C10" s="176">
        <v>75</v>
      </c>
      <c r="D10" s="176">
        <v>4</v>
      </c>
      <c r="E10" s="48">
        <v>0</v>
      </c>
      <c r="F10" s="187">
        <f t="shared" si="0"/>
        <v>79</v>
      </c>
      <c r="I10" s="172" t="s">
        <v>72</v>
      </c>
      <c r="J10" s="173">
        <v>116</v>
      </c>
      <c r="K10" s="174">
        <f>+J10/$J$26</f>
        <v>0.10247349823321555</v>
      </c>
      <c r="L10" s="119"/>
      <c r="M10" s="101" t="s">
        <v>72</v>
      </c>
      <c r="N10" s="101">
        <v>116</v>
      </c>
    </row>
    <row r="11" spans="1:14" ht="11.25" customHeight="1" x14ac:dyDescent="0.25">
      <c r="A11" s="177" t="s">
        <v>73</v>
      </c>
      <c r="B11" s="178">
        <v>1</v>
      </c>
      <c r="C11" s="178">
        <v>286</v>
      </c>
      <c r="D11" s="178">
        <v>3</v>
      </c>
      <c r="E11" s="44">
        <v>1</v>
      </c>
      <c r="F11" s="186">
        <f t="shared" si="0"/>
        <v>291</v>
      </c>
      <c r="I11" s="172" t="s">
        <v>66</v>
      </c>
      <c r="J11" s="173">
        <v>80</v>
      </c>
      <c r="K11" s="174">
        <f>+J11/$J$26</f>
        <v>7.0671378091872794E-2</v>
      </c>
      <c r="L11" s="119"/>
      <c r="M11" s="101" t="s">
        <v>66</v>
      </c>
      <c r="N11" s="101">
        <v>80</v>
      </c>
    </row>
    <row r="12" spans="1:14" ht="11.25" customHeight="1" x14ac:dyDescent="0.25">
      <c r="A12" s="175" t="s">
        <v>70</v>
      </c>
      <c r="B12" s="176">
        <v>0</v>
      </c>
      <c r="C12" s="176">
        <v>5</v>
      </c>
      <c r="D12" s="176">
        <v>0</v>
      </c>
      <c r="E12" s="48">
        <v>0</v>
      </c>
      <c r="F12" s="187">
        <f t="shared" si="0"/>
        <v>5</v>
      </c>
      <c r="I12" s="172" t="s">
        <v>74</v>
      </c>
      <c r="J12" s="173">
        <v>79</v>
      </c>
      <c r="K12" s="174">
        <f>+J13/$J$26</f>
        <v>5.3003533568904596E-2</v>
      </c>
      <c r="L12" s="119"/>
      <c r="M12" s="101" t="s">
        <v>74</v>
      </c>
      <c r="N12" s="101">
        <v>79</v>
      </c>
    </row>
    <row r="13" spans="1:14" ht="11.25" customHeight="1" x14ac:dyDescent="0.25">
      <c r="A13" s="177" t="s">
        <v>72</v>
      </c>
      <c r="B13" s="178">
        <v>0</v>
      </c>
      <c r="C13" s="178">
        <v>113</v>
      </c>
      <c r="D13" s="178">
        <v>3</v>
      </c>
      <c r="E13" s="44">
        <v>0</v>
      </c>
      <c r="F13" s="186">
        <f t="shared" si="0"/>
        <v>116</v>
      </c>
      <c r="I13" s="172" t="s">
        <v>214</v>
      </c>
      <c r="J13" s="173">
        <v>60</v>
      </c>
      <c r="K13" s="174">
        <f>+J14/$J$26</f>
        <v>3.0918727915194347E-2</v>
      </c>
      <c r="L13" s="119"/>
      <c r="M13" s="101" t="s">
        <v>214</v>
      </c>
      <c r="N13" s="101">
        <v>60</v>
      </c>
    </row>
    <row r="14" spans="1:14" ht="19.2" x14ac:dyDescent="0.25">
      <c r="A14" s="175" t="s">
        <v>195</v>
      </c>
      <c r="B14" s="176">
        <v>1</v>
      </c>
      <c r="C14" s="176">
        <v>123</v>
      </c>
      <c r="D14" s="176">
        <v>1</v>
      </c>
      <c r="E14" s="48">
        <v>0</v>
      </c>
      <c r="F14" s="187">
        <f t="shared" si="0"/>
        <v>125</v>
      </c>
      <c r="I14" s="172" t="s">
        <v>65</v>
      </c>
      <c r="J14" s="173">
        <v>35</v>
      </c>
      <c r="K14" s="174">
        <f>+J15/$J$26</f>
        <v>3.8869257950530034E-2</v>
      </c>
      <c r="L14" s="119"/>
      <c r="M14" s="101" t="s">
        <v>65</v>
      </c>
      <c r="N14" s="101">
        <v>35</v>
      </c>
    </row>
    <row r="15" spans="1:14" ht="11.25" customHeight="1" x14ac:dyDescent="0.25">
      <c r="A15" s="177" t="s">
        <v>69</v>
      </c>
      <c r="B15" s="178">
        <v>0</v>
      </c>
      <c r="C15" s="178">
        <v>15</v>
      </c>
      <c r="D15" s="178">
        <v>0</v>
      </c>
      <c r="E15" s="44">
        <v>0</v>
      </c>
      <c r="F15" s="186">
        <f t="shared" si="0"/>
        <v>15</v>
      </c>
      <c r="I15" s="179" t="s">
        <v>31</v>
      </c>
      <c r="J15" s="180">
        <v>44</v>
      </c>
      <c r="K15" s="174">
        <f>+J16/$J$26</f>
        <v>1</v>
      </c>
      <c r="L15" s="119"/>
      <c r="M15" s="101" t="s">
        <v>69</v>
      </c>
      <c r="N15" s="101">
        <v>15</v>
      </c>
    </row>
    <row r="16" spans="1:14" ht="19.5" customHeight="1" x14ac:dyDescent="0.25">
      <c r="A16" s="175" t="s">
        <v>197</v>
      </c>
      <c r="B16" s="176">
        <v>1</v>
      </c>
      <c r="C16" s="176">
        <v>127</v>
      </c>
      <c r="D16" s="176">
        <v>2</v>
      </c>
      <c r="E16" s="48">
        <v>0</v>
      </c>
      <c r="F16" s="187">
        <f t="shared" si="0"/>
        <v>130</v>
      </c>
      <c r="I16" s="181"/>
      <c r="J16" s="180">
        <f>SUM(J6:J15)</f>
        <v>1132</v>
      </c>
      <c r="K16" s="174">
        <f>+J17/$J$26</f>
        <v>0</v>
      </c>
      <c r="L16" s="119"/>
      <c r="M16" s="101" t="s">
        <v>71</v>
      </c>
      <c r="N16" s="101">
        <v>14</v>
      </c>
    </row>
    <row r="17" spans="1:15" ht="11.25" customHeight="1" x14ac:dyDescent="0.25">
      <c r="A17" s="177" t="s">
        <v>67</v>
      </c>
      <c r="B17" s="178">
        <v>0</v>
      </c>
      <c r="C17" s="178">
        <v>2</v>
      </c>
      <c r="D17" s="178">
        <v>0</v>
      </c>
      <c r="E17" s="44">
        <v>0</v>
      </c>
      <c r="F17" s="186">
        <f t="shared" si="0"/>
        <v>2</v>
      </c>
      <c r="I17" s="181"/>
      <c r="J17" s="180"/>
      <c r="K17" s="174">
        <f>+J18/$J$26</f>
        <v>0</v>
      </c>
      <c r="L17" s="119"/>
      <c r="M17" s="101" t="s">
        <v>70</v>
      </c>
      <c r="N17" s="101">
        <v>5</v>
      </c>
    </row>
    <row r="18" spans="1:15" ht="19.5" customHeight="1" x14ac:dyDescent="0.25">
      <c r="A18" s="175" t="s">
        <v>196</v>
      </c>
      <c r="B18" s="176">
        <v>2</v>
      </c>
      <c r="C18" s="176">
        <v>168</v>
      </c>
      <c r="D18" s="176">
        <v>2</v>
      </c>
      <c r="E18" s="48">
        <v>0</v>
      </c>
      <c r="F18" s="187">
        <f t="shared" si="0"/>
        <v>172</v>
      </c>
      <c r="I18" s="181"/>
      <c r="J18" s="180"/>
      <c r="K18" s="174">
        <f>+J19/$J$26</f>
        <v>0</v>
      </c>
      <c r="L18" s="119"/>
      <c r="M18" s="101" t="s">
        <v>64</v>
      </c>
      <c r="N18" s="101">
        <v>3</v>
      </c>
    </row>
    <row r="19" spans="1:15" ht="11.25" customHeight="1" x14ac:dyDescent="0.25">
      <c r="A19" s="177" t="s">
        <v>65</v>
      </c>
      <c r="B19" s="178">
        <v>0</v>
      </c>
      <c r="C19" s="178">
        <v>34</v>
      </c>
      <c r="D19" s="178">
        <v>1</v>
      </c>
      <c r="E19" s="44">
        <v>0</v>
      </c>
      <c r="F19" s="186">
        <f t="shared" si="0"/>
        <v>35</v>
      </c>
      <c r="I19" s="181"/>
      <c r="J19" s="180"/>
      <c r="K19" s="174">
        <f>+J20/$J$26</f>
        <v>0</v>
      </c>
      <c r="L19" s="119"/>
      <c r="M19" s="101" t="s">
        <v>68</v>
      </c>
      <c r="N19" s="101">
        <v>3</v>
      </c>
    </row>
    <row r="20" spans="1:15" ht="11.25" customHeight="1" x14ac:dyDescent="0.25">
      <c r="A20" s="175" t="s">
        <v>68</v>
      </c>
      <c r="B20" s="176">
        <v>0</v>
      </c>
      <c r="C20" s="176">
        <v>3</v>
      </c>
      <c r="D20" s="176">
        <v>0</v>
      </c>
      <c r="E20" s="48">
        <v>0</v>
      </c>
      <c r="F20" s="187">
        <f t="shared" si="0"/>
        <v>3</v>
      </c>
      <c r="I20" s="181"/>
      <c r="J20" s="180"/>
      <c r="K20" s="174">
        <f>+J21/$J$26</f>
        <v>0</v>
      </c>
      <c r="L20" s="119"/>
      <c r="M20" s="101" t="s">
        <v>67</v>
      </c>
      <c r="N20" s="101">
        <v>2</v>
      </c>
    </row>
    <row r="21" spans="1:15" ht="11.25" customHeight="1" x14ac:dyDescent="0.25">
      <c r="A21" s="177" t="s">
        <v>66</v>
      </c>
      <c r="B21" s="178">
        <v>0</v>
      </c>
      <c r="C21" s="178">
        <v>77</v>
      </c>
      <c r="D21" s="178">
        <v>1</v>
      </c>
      <c r="E21" s="44">
        <v>2</v>
      </c>
      <c r="F21" s="186">
        <f t="shared" si="0"/>
        <v>80</v>
      </c>
      <c r="I21" s="181"/>
      <c r="J21" s="180"/>
      <c r="K21" s="174">
        <f>+J24/$J$26</f>
        <v>0</v>
      </c>
      <c r="L21" s="80"/>
      <c r="M21" s="101" t="s">
        <v>63</v>
      </c>
      <c r="N21" s="101">
        <v>0</v>
      </c>
      <c r="O21" s="59">
        <f>SUM(N6:N21)</f>
        <v>1130</v>
      </c>
    </row>
    <row r="22" spans="1:15" ht="19.5" customHeight="1" x14ac:dyDescent="0.25">
      <c r="A22" s="175" t="s">
        <v>214</v>
      </c>
      <c r="B22" s="176">
        <v>0</v>
      </c>
      <c r="C22" s="176">
        <v>58</v>
      </c>
      <c r="D22" s="176">
        <v>2</v>
      </c>
      <c r="E22" s="48">
        <v>0</v>
      </c>
      <c r="F22" s="187">
        <f t="shared" ref="F22:F23" si="1">SUM(B22:E22)</f>
        <v>60</v>
      </c>
      <c r="I22" s="181"/>
      <c r="J22" s="180"/>
      <c r="K22" s="174">
        <f>+J23/$J$26</f>
        <v>0</v>
      </c>
      <c r="M22" s="59" t="s">
        <v>124</v>
      </c>
      <c r="N22" s="59">
        <v>2</v>
      </c>
    </row>
    <row r="23" spans="1:15" s="80" customFormat="1" x14ac:dyDescent="0.25">
      <c r="A23" s="177" t="s">
        <v>63</v>
      </c>
      <c r="B23" s="178">
        <v>0</v>
      </c>
      <c r="C23" s="178">
        <v>0</v>
      </c>
      <c r="D23" s="178">
        <v>0</v>
      </c>
      <c r="E23" s="44">
        <v>0</v>
      </c>
      <c r="F23" s="186">
        <f t="shared" si="1"/>
        <v>0</v>
      </c>
      <c r="H23" s="59"/>
      <c r="I23" s="181"/>
      <c r="J23" s="180"/>
      <c r="K23" s="174">
        <f>+J24/$J$26</f>
        <v>0</v>
      </c>
      <c r="L23" s="59"/>
      <c r="M23" s="59"/>
    </row>
    <row r="24" spans="1:15" ht="13.8" thickBot="1" x14ac:dyDescent="0.3">
      <c r="A24" s="175" t="s">
        <v>124</v>
      </c>
      <c r="B24" s="176">
        <v>0</v>
      </c>
      <c r="C24" s="176">
        <v>2</v>
      </c>
      <c r="D24" s="176">
        <v>0</v>
      </c>
      <c r="E24" s="48">
        <v>0</v>
      </c>
      <c r="F24" s="187">
        <f t="shared" si="0"/>
        <v>2</v>
      </c>
      <c r="I24" s="181"/>
      <c r="J24" s="180"/>
      <c r="K24" s="174" t="e">
        <f>+#REF!/$J$26</f>
        <v>#REF!</v>
      </c>
    </row>
    <row r="25" spans="1:15" ht="18" customHeight="1" thickBot="1" x14ac:dyDescent="0.3">
      <c r="A25" s="206" t="s">
        <v>0</v>
      </c>
      <c r="B25" s="219">
        <f>SUM(B8:B24)</f>
        <v>7</v>
      </c>
      <c r="C25" s="220">
        <f>SUM(C8:C24)</f>
        <v>1103</v>
      </c>
      <c r="D25" s="220">
        <f>SUM(D8:D24)</f>
        <v>19</v>
      </c>
      <c r="E25" s="221">
        <f>SUM(E8:E24)</f>
        <v>3</v>
      </c>
      <c r="F25" s="209">
        <f>SUM(B25:E25)</f>
        <v>1132</v>
      </c>
      <c r="I25" s="181"/>
      <c r="J25" s="180"/>
      <c r="K25" s="174">
        <f>+J26/$J$26</f>
        <v>1</v>
      </c>
    </row>
    <row r="26" spans="1:15" x14ac:dyDescent="0.25">
      <c r="J26" s="59">
        <f>SUM(J6:J15)</f>
        <v>1132</v>
      </c>
    </row>
    <row r="42" spans="1:1" ht="6.75" customHeight="1" x14ac:dyDescent="0.25"/>
    <row r="43" spans="1:1" ht="1.5" hidden="1" customHeight="1" x14ac:dyDescent="0.25"/>
    <row r="44" spans="1:1" ht="13.5" customHeight="1" x14ac:dyDescent="0.25">
      <c r="A44" s="65" t="s">
        <v>32</v>
      </c>
    </row>
    <row r="95" spans="15:15" x14ac:dyDescent="0.25">
      <c r="O95" s="80"/>
    </row>
    <row r="106" spans="11:12" x14ac:dyDescent="0.25">
      <c r="L106" s="182">
        <f t="shared" ref="L106:L114" si="2">+K108/$K$116</f>
        <v>0.33333333333333331</v>
      </c>
    </row>
    <row r="107" spans="11:12" x14ac:dyDescent="0.25">
      <c r="L107" s="182">
        <f t="shared" si="2"/>
        <v>0.19496855345911951</v>
      </c>
    </row>
    <row r="108" spans="11:12" x14ac:dyDescent="0.25">
      <c r="K108" s="59">
        <v>53</v>
      </c>
      <c r="L108" s="182">
        <f t="shared" si="2"/>
        <v>0.12578616352201258</v>
      </c>
    </row>
    <row r="109" spans="11:12" x14ac:dyDescent="0.25">
      <c r="K109" s="59">
        <v>31</v>
      </c>
      <c r="L109" s="182">
        <f t="shared" si="2"/>
        <v>8.8050314465408799E-2</v>
      </c>
    </row>
    <row r="110" spans="11:12" x14ac:dyDescent="0.25">
      <c r="K110" s="59">
        <v>20</v>
      </c>
      <c r="L110" s="182">
        <f t="shared" si="2"/>
        <v>6.2893081761006289E-2</v>
      </c>
    </row>
    <row r="111" spans="11:12" x14ac:dyDescent="0.25">
      <c r="K111" s="59">
        <v>14</v>
      </c>
      <c r="L111" s="182">
        <f t="shared" si="2"/>
        <v>5.6603773584905662E-2</v>
      </c>
    </row>
    <row r="112" spans="11:12" x14ac:dyDescent="0.25">
      <c r="K112" s="59">
        <v>10</v>
      </c>
      <c r="L112" s="182">
        <f t="shared" si="2"/>
        <v>5.0314465408805034E-2</v>
      </c>
    </row>
    <row r="113" spans="11:12" x14ac:dyDescent="0.25">
      <c r="K113" s="59">
        <v>9</v>
      </c>
      <c r="L113" s="182">
        <f t="shared" si="2"/>
        <v>8.8050314465408799E-2</v>
      </c>
    </row>
    <row r="114" spans="11:12" x14ac:dyDescent="0.25">
      <c r="K114" s="59">
        <v>8</v>
      </c>
      <c r="L114" s="182">
        <f t="shared" si="2"/>
        <v>1</v>
      </c>
    </row>
    <row r="115" spans="11:12" x14ac:dyDescent="0.25">
      <c r="K115" s="59">
        <v>14</v>
      </c>
    </row>
    <row r="116" spans="11:12" x14ac:dyDescent="0.25">
      <c r="K116" s="59">
        <f>SUM(K108:K115)</f>
        <v>159</v>
      </c>
    </row>
  </sheetData>
  <sortState ref="M6:N20">
    <sortCondition descending="1" ref="N6:N2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L65"/>
  <sheetViews>
    <sheetView showGridLines="0" view="pageBreakPreview" topLeftCell="A5" zoomScale="130" zoomScaleNormal="130" zoomScaleSheetLayoutView="130" workbookViewId="0">
      <selection activeCell="F24" sqref="F24"/>
    </sheetView>
  </sheetViews>
  <sheetFormatPr baseColWidth="10" defaultColWidth="11.44140625" defaultRowHeight="13.2" x14ac:dyDescent="0.25"/>
  <cols>
    <col min="1" max="1" width="20" style="59" customWidth="1"/>
    <col min="2" max="2" width="13" style="59" customWidth="1"/>
    <col min="3" max="3" width="13.88671875" style="59" customWidth="1"/>
    <col min="4" max="5" width="17.109375" style="59" customWidth="1"/>
    <col min="6" max="7" width="11.44140625" style="59"/>
    <col min="8" max="8" width="9.109375" style="59" customWidth="1"/>
    <col min="9" max="16384" width="11.44140625" style="59"/>
  </cols>
  <sheetData>
    <row r="1" spans="1:10" s="108" customFormat="1" ht="15.75" customHeight="1" x14ac:dyDescent="0.25">
      <c r="A1" s="407" t="s">
        <v>238</v>
      </c>
      <c r="B1" s="407"/>
      <c r="C1" s="407"/>
      <c r="D1" s="407"/>
      <c r="E1" s="407"/>
      <c r="G1" s="59"/>
      <c r="H1" s="59"/>
      <c r="I1" s="59"/>
      <c r="J1" s="59"/>
    </row>
    <row r="2" spans="1:10" ht="15" customHeight="1" x14ac:dyDescent="0.3">
      <c r="A2" s="169" t="s">
        <v>120</v>
      </c>
      <c r="B2" s="169"/>
      <c r="C2" s="75"/>
      <c r="D2" s="75"/>
      <c r="E2" s="82"/>
      <c r="I2" s="80"/>
    </row>
    <row r="3" spans="1:10" ht="15.75" customHeight="1" x14ac:dyDescent="0.25">
      <c r="A3" s="409" t="s">
        <v>40</v>
      </c>
      <c r="B3" s="409"/>
      <c r="C3" s="409"/>
      <c r="D3" s="409"/>
      <c r="E3" s="409"/>
      <c r="F3" s="117"/>
      <c r="I3" s="170"/>
      <c r="J3" s="119"/>
    </row>
    <row r="4" spans="1:10" ht="15" customHeight="1" x14ac:dyDescent="0.25">
      <c r="A4" s="416" t="s">
        <v>316</v>
      </c>
      <c r="B4" s="409"/>
      <c r="C4" s="409"/>
      <c r="D4" s="409"/>
      <c r="E4" s="409"/>
      <c r="F4" s="117"/>
      <c r="H4" s="119"/>
      <c r="I4" s="170"/>
      <c r="J4" s="119"/>
    </row>
    <row r="5" spans="1:10" ht="13.5" customHeight="1" thickBot="1" x14ac:dyDescent="0.3">
      <c r="A5" s="417"/>
      <c r="B5" s="418"/>
      <c r="C5" s="418"/>
      <c r="D5" s="418"/>
      <c r="E5" s="418"/>
      <c r="F5" s="118"/>
      <c r="H5" s="119"/>
      <c r="I5" s="170"/>
      <c r="J5" s="119"/>
    </row>
    <row r="6" spans="1:10" ht="18" customHeight="1" thickBot="1" x14ac:dyDescent="0.3">
      <c r="A6" s="404" t="s">
        <v>30</v>
      </c>
      <c r="B6" s="401" t="s">
        <v>39</v>
      </c>
      <c r="C6" s="402"/>
      <c r="D6" s="403"/>
      <c r="E6" s="414" t="s">
        <v>0</v>
      </c>
      <c r="H6" s="119"/>
      <c r="I6" s="170"/>
      <c r="J6" s="119"/>
    </row>
    <row r="7" spans="1:10" ht="24.75" customHeight="1" thickBot="1" x14ac:dyDescent="0.3">
      <c r="A7" s="408"/>
      <c r="B7" s="216" t="s">
        <v>34</v>
      </c>
      <c r="C7" s="216" t="s">
        <v>33</v>
      </c>
      <c r="D7" s="216" t="s">
        <v>35</v>
      </c>
      <c r="E7" s="419"/>
      <c r="H7" s="119"/>
      <c r="I7" s="170"/>
      <c r="J7" s="119"/>
    </row>
    <row r="8" spans="1:10" s="119" customFormat="1" ht="11.25" customHeight="1" x14ac:dyDescent="0.25">
      <c r="A8" s="105" t="s">
        <v>173</v>
      </c>
      <c r="B8" s="47">
        <v>0</v>
      </c>
      <c r="C8" s="48">
        <v>1</v>
      </c>
      <c r="D8" s="49">
        <v>0</v>
      </c>
      <c r="E8" s="193">
        <f t="shared" ref="E8:E17" si="0">SUM(B8:D8)</f>
        <v>1</v>
      </c>
      <c r="G8" s="59"/>
      <c r="I8" s="170"/>
    </row>
    <row r="9" spans="1:10" s="119" customFormat="1" ht="11.25" customHeight="1" x14ac:dyDescent="0.25">
      <c r="A9" s="171" t="s">
        <v>147</v>
      </c>
      <c r="B9" s="43">
        <v>0</v>
      </c>
      <c r="C9" s="44">
        <v>3</v>
      </c>
      <c r="D9" s="45">
        <v>0</v>
      </c>
      <c r="E9" s="194">
        <f t="shared" si="0"/>
        <v>3</v>
      </c>
      <c r="G9" s="59"/>
      <c r="I9" s="170"/>
    </row>
    <row r="10" spans="1:10" s="119" customFormat="1" ht="11.25" customHeight="1" x14ac:dyDescent="0.25">
      <c r="A10" s="105" t="s">
        <v>3</v>
      </c>
      <c r="B10" s="47">
        <v>2</v>
      </c>
      <c r="C10" s="48">
        <v>151</v>
      </c>
      <c r="D10" s="49">
        <v>2</v>
      </c>
      <c r="E10" s="195">
        <f t="shared" si="0"/>
        <v>155</v>
      </c>
      <c r="G10" s="59"/>
      <c r="I10" s="59"/>
      <c r="J10" s="59"/>
    </row>
    <row r="11" spans="1:10" s="119" customFormat="1" ht="11.25" customHeight="1" x14ac:dyDescent="0.25">
      <c r="A11" s="171" t="s">
        <v>121</v>
      </c>
      <c r="B11" s="43">
        <v>0</v>
      </c>
      <c r="C11" s="44">
        <v>0</v>
      </c>
      <c r="D11" s="45">
        <v>0</v>
      </c>
      <c r="E11" s="194">
        <f t="shared" si="0"/>
        <v>0</v>
      </c>
      <c r="G11" s="59"/>
    </row>
    <row r="12" spans="1:10" s="119" customFormat="1" ht="11.25" customHeight="1" x14ac:dyDescent="0.25">
      <c r="A12" s="105" t="s">
        <v>122</v>
      </c>
      <c r="B12" s="47">
        <v>2</v>
      </c>
      <c r="C12" s="48">
        <v>42</v>
      </c>
      <c r="D12" s="49">
        <v>0</v>
      </c>
      <c r="E12" s="195">
        <f t="shared" si="0"/>
        <v>44</v>
      </c>
      <c r="G12" s="59"/>
      <c r="I12" s="80"/>
      <c r="J12" s="80"/>
    </row>
    <row r="13" spans="1:10" s="119" customFormat="1" ht="11.25" customHeight="1" x14ac:dyDescent="0.25">
      <c r="A13" s="171" t="s">
        <v>123</v>
      </c>
      <c r="B13" s="43">
        <v>0</v>
      </c>
      <c r="C13" s="44">
        <v>4</v>
      </c>
      <c r="D13" s="45">
        <v>0</v>
      </c>
      <c r="E13" s="194">
        <f t="shared" si="0"/>
        <v>4</v>
      </c>
      <c r="G13" s="59"/>
      <c r="I13" s="59"/>
      <c r="J13" s="59"/>
    </row>
    <row r="14" spans="1:10" s="119" customFormat="1" ht="11.25" customHeight="1" x14ac:dyDescent="0.25">
      <c r="A14" s="105" t="s">
        <v>4</v>
      </c>
      <c r="B14" s="47">
        <v>1</v>
      </c>
      <c r="C14" s="48">
        <v>227</v>
      </c>
      <c r="D14" s="49">
        <v>1</v>
      </c>
      <c r="E14" s="195">
        <f t="shared" si="0"/>
        <v>229</v>
      </c>
      <c r="G14" s="59"/>
      <c r="H14" s="80"/>
      <c r="I14" s="59"/>
      <c r="J14" s="59"/>
    </row>
    <row r="15" spans="1:10" s="119" customFormat="1" ht="11.25" customHeight="1" x14ac:dyDescent="0.25">
      <c r="A15" s="171" t="s">
        <v>125</v>
      </c>
      <c r="B15" s="43">
        <v>1</v>
      </c>
      <c r="C15" s="44">
        <v>8</v>
      </c>
      <c r="D15" s="45">
        <v>0</v>
      </c>
      <c r="E15" s="194">
        <f t="shared" si="0"/>
        <v>9</v>
      </c>
      <c r="G15" s="59"/>
      <c r="H15" s="59"/>
      <c r="I15" s="59"/>
      <c r="J15" s="59"/>
    </row>
    <row r="16" spans="1:10" s="119" customFormat="1" ht="11.25" customHeight="1" x14ac:dyDescent="0.25">
      <c r="A16" s="105" t="s">
        <v>1</v>
      </c>
      <c r="B16" s="47">
        <v>1</v>
      </c>
      <c r="C16" s="48">
        <v>123</v>
      </c>
      <c r="D16" s="49">
        <v>0</v>
      </c>
      <c r="E16" s="195">
        <f t="shared" si="0"/>
        <v>124</v>
      </c>
      <c r="G16" s="59"/>
      <c r="H16" s="59"/>
      <c r="I16" s="59"/>
      <c r="J16" s="59"/>
    </row>
    <row r="17" spans="1:11" s="119" customFormat="1" ht="11.25" customHeight="1" thickBot="1" x14ac:dyDescent="0.3">
      <c r="A17" s="171" t="s">
        <v>124</v>
      </c>
      <c r="B17" s="43">
        <v>0</v>
      </c>
      <c r="C17" s="44">
        <v>544</v>
      </c>
      <c r="D17" s="45">
        <v>0</v>
      </c>
      <c r="E17" s="194">
        <f t="shared" si="0"/>
        <v>544</v>
      </c>
      <c r="G17" s="59"/>
      <c r="H17" s="59"/>
      <c r="I17" s="59"/>
      <c r="J17" s="59"/>
      <c r="K17" s="80"/>
    </row>
    <row r="18" spans="1:11" s="80" customFormat="1" ht="18" customHeight="1" thickBot="1" x14ac:dyDescent="0.3">
      <c r="A18" s="206" t="s">
        <v>0</v>
      </c>
      <c r="B18" s="222">
        <f>SUM(B8:B17)</f>
        <v>7</v>
      </c>
      <c r="C18" s="221">
        <f>SUM(C8:C17)</f>
        <v>1103</v>
      </c>
      <c r="D18" s="223">
        <f>SUM(D8:D17)</f>
        <v>3</v>
      </c>
      <c r="E18" s="224">
        <f>SUM(B18:D18)</f>
        <v>1113</v>
      </c>
      <c r="G18" s="59"/>
      <c r="H18" s="59"/>
      <c r="I18" s="59"/>
      <c r="J18" s="59"/>
      <c r="K18" s="59"/>
    </row>
    <row r="19" spans="1:11" x14ac:dyDescent="0.25">
      <c r="B19" s="146"/>
      <c r="D19" s="146"/>
    </row>
    <row r="22" spans="1:11" x14ac:dyDescent="0.25">
      <c r="G22" s="80"/>
      <c r="H22" s="80"/>
    </row>
    <row r="23" spans="1:11" x14ac:dyDescent="0.25">
      <c r="G23" s="119"/>
      <c r="H23" s="119"/>
    </row>
    <row r="24" spans="1:11" x14ac:dyDescent="0.25">
      <c r="H24" s="119"/>
    </row>
    <row r="25" spans="1:11" ht="20.100000000000001" customHeight="1" x14ac:dyDescent="0.25"/>
    <row r="26" spans="1:11" ht="20.100000000000001" customHeight="1" x14ac:dyDescent="0.25"/>
    <row r="27" spans="1:11" ht="20.100000000000001" customHeight="1" x14ac:dyDescent="0.25"/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/>
    <row r="31" spans="1:11" ht="20.100000000000001" customHeight="1" x14ac:dyDescent="0.25"/>
    <row r="32" spans="1:11" ht="20.100000000000001" customHeight="1" x14ac:dyDescent="0.25"/>
    <row r="33" spans="1:1" ht="10.5" customHeight="1" x14ac:dyDescent="0.25"/>
    <row r="34" spans="1:1" x14ac:dyDescent="0.25">
      <c r="A34" s="65" t="s">
        <v>32</v>
      </c>
    </row>
    <row r="35" spans="1:1" ht="24" customHeight="1" x14ac:dyDescent="0.25"/>
    <row r="36" spans="1:1" ht="11.25" customHeight="1" x14ac:dyDescent="0.25"/>
    <row r="55" spans="12:12" x14ac:dyDescent="0.25">
      <c r="L55" s="119"/>
    </row>
    <row r="56" spans="12:12" x14ac:dyDescent="0.25">
      <c r="L56" s="119"/>
    </row>
    <row r="57" spans="12:12" x14ac:dyDescent="0.25">
      <c r="L57" s="119"/>
    </row>
    <row r="58" spans="12:12" x14ac:dyDescent="0.25">
      <c r="L58" s="119"/>
    </row>
    <row r="59" spans="12:12" x14ac:dyDescent="0.25">
      <c r="L59" s="119"/>
    </row>
    <row r="60" spans="12:12" x14ac:dyDescent="0.25">
      <c r="L60" s="119"/>
    </row>
    <row r="61" spans="12:12" x14ac:dyDescent="0.25">
      <c r="L61" s="119"/>
    </row>
    <row r="62" spans="12:12" x14ac:dyDescent="0.25">
      <c r="L62" s="119"/>
    </row>
    <row r="63" spans="12:12" x14ac:dyDescent="0.25">
      <c r="L63" s="119"/>
    </row>
    <row r="64" spans="12:12" x14ac:dyDescent="0.25">
      <c r="L64" s="119"/>
    </row>
    <row r="65" spans="12:12" x14ac:dyDescent="0.25">
      <c r="L65" s="80"/>
    </row>
  </sheetData>
  <sortState ref="I14:J20">
    <sortCondition descending="1" ref="J14:J20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G48"/>
  <sheetViews>
    <sheetView showGridLines="0" view="pageBreakPreview" zoomScale="145" zoomScaleNormal="145" zoomScaleSheetLayoutView="145" workbookViewId="0">
      <selection activeCell="F24" sqref="F24"/>
    </sheetView>
  </sheetViews>
  <sheetFormatPr baseColWidth="10" defaultColWidth="11.44140625" defaultRowHeight="13.2" x14ac:dyDescent="0.25"/>
  <cols>
    <col min="1" max="4" width="21.44140625" style="59" customWidth="1"/>
    <col min="5" max="16384" width="11.44140625" style="59"/>
  </cols>
  <sheetData>
    <row r="1" spans="1:7" ht="14.4" x14ac:dyDescent="0.25">
      <c r="A1" s="407" t="s">
        <v>239</v>
      </c>
      <c r="B1" s="407"/>
      <c r="C1" s="407"/>
      <c r="D1" s="407"/>
    </row>
    <row r="2" spans="1:7" ht="14.4" x14ac:dyDescent="0.25">
      <c r="A2" s="67" t="s">
        <v>120</v>
      </c>
      <c r="B2" s="75"/>
      <c r="C2" s="75"/>
      <c r="D2" s="75"/>
    </row>
    <row r="3" spans="1:7" ht="15" customHeight="1" x14ac:dyDescent="0.25">
      <c r="A3" s="409" t="s">
        <v>127</v>
      </c>
      <c r="B3" s="409"/>
      <c r="C3" s="409"/>
      <c r="D3" s="409"/>
      <c r="E3" s="421"/>
      <c r="F3" s="421"/>
      <c r="G3" s="421"/>
    </row>
    <row r="4" spans="1:7" ht="15" customHeight="1" x14ac:dyDescent="0.25">
      <c r="A4" s="426">
        <v>2022</v>
      </c>
      <c r="B4" s="426"/>
      <c r="C4" s="426"/>
      <c r="D4" s="426"/>
      <c r="E4" s="165"/>
      <c r="F4" s="165"/>
      <c r="G4" s="165"/>
    </row>
    <row r="5" spans="1:7" ht="15" customHeight="1" thickBot="1" x14ac:dyDescent="0.3">
      <c r="A5" s="411"/>
      <c r="B5" s="411"/>
      <c r="C5" s="411"/>
      <c r="D5" s="411"/>
    </row>
    <row r="6" spans="1:7" ht="13.8" thickBot="1" x14ac:dyDescent="0.3">
      <c r="A6" s="422" t="s">
        <v>126</v>
      </c>
      <c r="B6" s="424" t="s">
        <v>118</v>
      </c>
      <c r="C6" s="425"/>
      <c r="D6" s="404" t="s">
        <v>0</v>
      </c>
    </row>
    <row r="7" spans="1:7" ht="13.8" thickBot="1" x14ac:dyDescent="0.3">
      <c r="A7" s="423"/>
      <c r="B7" s="228" t="s">
        <v>116</v>
      </c>
      <c r="C7" s="228" t="s">
        <v>117</v>
      </c>
      <c r="D7" s="408"/>
    </row>
    <row r="8" spans="1:7" ht="12" customHeight="1" x14ac:dyDescent="0.25">
      <c r="A8" s="105" t="s">
        <v>224</v>
      </c>
      <c r="B8" s="166">
        <v>913</v>
      </c>
      <c r="C8" s="167">
        <v>190</v>
      </c>
      <c r="D8" s="192">
        <f t="shared" ref="D8:D11" si="0">SUM(B8:C8)</f>
        <v>1103</v>
      </c>
    </row>
    <row r="9" spans="1:7" ht="12" customHeight="1" x14ac:dyDescent="0.25">
      <c r="A9" s="171" t="s">
        <v>250</v>
      </c>
      <c r="B9" s="276">
        <v>0</v>
      </c>
      <c r="C9" s="277">
        <v>0</v>
      </c>
      <c r="D9" s="278">
        <f t="shared" si="0"/>
        <v>0</v>
      </c>
    </row>
    <row r="10" spans="1:7" ht="12" customHeight="1" x14ac:dyDescent="0.25">
      <c r="A10" s="282" t="s">
        <v>254</v>
      </c>
      <c r="B10" s="283">
        <v>0</v>
      </c>
      <c r="C10" s="284">
        <v>0</v>
      </c>
      <c r="D10" s="285">
        <f t="shared" si="0"/>
        <v>0</v>
      </c>
    </row>
    <row r="11" spans="1:7" ht="12" customHeight="1" x14ac:dyDescent="0.25">
      <c r="A11" s="171" t="s">
        <v>255</v>
      </c>
      <c r="B11" s="276">
        <v>0</v>
      </c>
      <c r="C11" s="277">
        <v>0</v>
      </c>
      <c r="D11" s="278">
        <f t="shared" si="0"/>
        <v>0</v>
      </c>
    </row>
    <row r="12" spans="1:7" ht="12" customHeight="1" x14ac:dyDescent="0.25">
      <c r="A12" s="282" t="s">
        <v>256</v>
      </c>
      <c r="B12" s="283">
        <v>0</v>
      </c>
      <c r="C12" s="284">
        <v>0</v>
      </c>
      <c r="D12" s="285">
        <f t="shared" ref="D12" si="1">SUM(B12:C12)</f>
        <v>0</v>
      </c>
    </row>
    <row r="13" spans="1:7" ht="12" customHeight="1" x14ac:dyDescent="0.25">
      <c r="A13" s="171" t="s">
        <v>257</v>
      </c>
      <c r="B13" s="276">
        <v>0</v>
      </c>
      <c r="C13" s="277">
        <v>0</v>
      </c>
      <c r="D13" s="278">
        <f t="shared" ref="D13" si="2">SUM(B13:C13)</f>
        <v>0</v>
      </c>
    </row>
    <row r="14" spans="1:7" ht="12" customHeight="1" x14ac:dyDescent="0.25">
      <c r="A14" s="282" t="s">
        <v>258</v>
      </c>
      <c r="B14" s="283">
        <v>0</v>
      </c>
      <c r="C14" s="284">
        <v>0</v>
      </c>
      <c r="D14" s="285">
        <f t="shared" ref="D14" si="3">SUM(B14:C14)</f>
        <v>0</v>
      </c>
    </row>
    <row r="15" spans="1:7" ht="12" customHeight="1" x14ac:dyDescent="0.25">
      <c r="A15" s="171" t="s">
        <v>259</v>
      </c>
      <c r="B15" s="276">
        <v>0</v>
      </c>
      <c r="C15" s="277">
        <v>0</v>
      </c>
      <c r="D15" s="278">
        <f t="shared" ref="D15" si="4">SUM(B15:C15)</f>
        <v>0</v>
      </c>
    </row>
    <row r="16" spans="1:7" ht="12" customHeight="1" x14ac:dyDescent="0.25">
      <c r="A16" s="282" t="s">
        <v>260</v>
      </c>
      <c r="B16" s="283">
        <v>0</v>
      </c>
      <c r="C16" s="284">
        <v>0</v>
      </c>
      <c r="D16" s="285">
        <f t="shared" ref="D16:D19" si="5">SUM(B16:C16)</f>
        <v>0</v>
      </c>
    </row>
    <row r="17" spans="1:6" ht="12" customHeight="1" x14ac:dyDescent="0.25">
      <c r="A17" s="171" t="s">
        <v>261</v>
      </c>
      <c r="B17" s="276">
        <v>0</v>
      </c>
      <c r="C17" s="277">
        <v>0</v>
      </c>
      <c r="D17" s="278">
        <f t="shared" ref="D17:D18" si="6">SUM(B17:C17)</f>
        <v>0</v>
      </c>
    </row>
    <row r="18" spans="1:6" ht="12" customHeight="1" x14ac:dyDescent="0.25">
      <c r="A18" s="282" t="s">
        <v>262</v>
      </c>
      <c r="B18" s="283">
        <v>0</v>
      </c>
      <c r="C18" s="284">
        <v>0</v>
      </c>
      <c r="D18" s="285">
        <f t="shared" si="6"/>
        <v>0</v>
      </c>
    </row>
    <row r="19" spans="1:6" ht="12" customHeight="1" thickBot="1" x14ac:dyDescent="0.3">
      <c r="A19" s="171" t="s">
        <v>263</v>
      </c>
      <c r="B19" s="276">
        <v>0</v>
      </c>
      <c r="C19" s="277">
        <v>0</v>
      </c>
      <c r="D19" s="278">
        <f t="shared" si="5"/>
        <v>0</v>
      </c>
    </row>
    <row r="20" spans="1:6" s="108" customFormat="1" ht="18" customHeight="1" thickBot="1" x14ac:dyDescent="0.3">
      <c r="A20" s="206" t="s">
        <v>2</v>
      </c>
      <c r="B20" s="225">
        <f>SUM(B8:B19)</f>
        <v>913</v>
      </c>
      <c r="C20" s="226">
        <f>SUM(C8:C19)</f>
        <v>190</v>
      </c>
      <c r="D20" s="227">
        <f>SUM(D8:D19)</f>
        <v>1103</v>
      </c>
    </row>
    <row r="21" spans="1:6" s="109" customFormat="1" ht="13.5" customHeight="1" x14ac:dyDescent="0.25">
      <c r="A21" s="420" t="s">
        <v>183</v>
      </c>
      <c r="B21" s="420"/>
      <c r="C21" s="420"/>
      <c r="D21" s="420"/>
      <c r="E21" s="168"/>
      <c r="F21" s="168"/>
    </row>
    <row r="22" spans="1:6" ht="22.5" customHeight="1" x14ac:dyDescent="0.25">
      <c r="A22" s="89" t="s">
        <v>32</v>
      </c>
    </row>
    <row r="23" spans="1:6" ht="24.9" customHeight="1" x14ac:dyDescent="0.25"/>
    <row r="24" spans="1:6" ht="24.9" customHeight="1" x14ac:dyDescent="0.25"/>
    <row r="25" spans="1:6" ht="24.9" customHeight="1" x14ac:dyDescent="0.25"/>
    <row r="26" spans="1:6" ht="24.9" customHeight="1" x14ac:dyDescent="0.25"/>
    <row r="27" spans="1:6" ht="24.9" customHeight="1" x14ac:dyDescent="0.25"/>
    <row r="28" spans="1:6" ht="24.9" customHeight="1" x14ac:dyDescent="0.25"/>
    <row r="29" spans="1:6" ht="24.9" customHeight="1" x14ac:dyDescent="0.25"/>
    <row r="30" spans="1:6" ht="24.9" customHeight="1" x14ac:dyDescent="0.25"/>
    <row r="31" spans="1:6" ht="24.9" customHeight="1" x14ac:dyDescent="0.25"/>
    <row r="32" spans="1:6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  <row r="45" ht="24.9" customHeight="1" x14ac:dyDescent="0.25"/>
    <row r="46" ht="24.9" customHeight="1" x14ac:dyDescent="0.25"/>
    <row r="47" ht="24.9" customHeight="1" x14ac:dyDescent="0.25"/>
    <row r="48" ht="24.9" customHeight="1" x14ac:dyDescent="0.25"/>
  </sheetData>
  <mergeCells count="9">
    <mergeCell ref="A1:D1"/>
    <mergeCell ref="A21:D21"/>
    <mergeCell ref="E3:G3"/>
    <mergeCell ref="A6:A7"/>
    <mergeCell ref="B6:C6"/>
    <mergeCell ref="D6:D7"/>
    <mergeCell ref="A4:D4"/>
    <mergeCell ref="A3:D3"/>
    <mergeCell ref="A5:D5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AN54"/>
  <sheetViews>
    <sheetView showGridLines="0" view="pageBreakPreview" topLeftCell="A26" zoomScale="115" zoomScaleNormal="130" zoomScaleSheetLayoutView="115" workbookViewId="0">
      <selection activeCell="F24" sqref="F24"/>
    </sheetView>
  </sheetViews>
  <sheetFormatPr baseColWidth="10" defaultColWidth="11.44140625" defaultRowHeight="13.2" x14ac:dyDescent="0.25"/>
  <cols>
    <col min="1" max="1" width="29.5546875" style="59" customWidth="1"/>
    <col min="2" max="3" width="3.44140625" style="59" customWidth="1"/>
    <col min="4" max="4" width="4.88671875" style="59" customWidth="1"/>
    <col min="5" max="5" width="4.88671875" style="59" bestFit="1" customWidth="1"/>
    <col min="6" max="6" width="3.44140625" style="59" customWidth="1"/>
    <col min="7" max="8" width="4.6640625" style="59" bestFit="1" customWidth="1"/>
    <col min="9" max="10" width="4.109375" style="59" customWidth="1"/>
    <col min="11" max="11" width="4.44140625" style="59" bestFit="1" customWidth="1"/>
    <col min="12" max="12" width="4.88671875" style="59" bestFit="1" customWidth="1"/>
    <col min="13" max="15" width="4.109375" style="59" customWidth="1"/>
    <col min="16" max="16" width="4.33203125" style="59" bestFit="1" customWidth="1"/>
    <col min="17" max="17" width="4.109375" style="59" customWidth="1"/>
    <col min="18" max="18" width="7.6640625" style="59" bestFit="1" customWidth="1"/>
    <col min="19" max="19" width="3" style="59" customWidth="1"/>
    <col min="20" max="20" width="5.6640625" style="59" customWidth="1"/>
    <col min="21" max="21" width="7.6640625" style="59" customWidth="1"/>
    <col min="22" max="22" width="7.44140625" style="59" customWidth="1"/>
    <col min="23" max="23" width="8.6640625" style="59" customWidth="1"/>
    <col min="24" max="24" width="4.6640625" style="59" customWidth="1"/>
    <col min="25" max="25" width="4.88671875" style="59" customWidth="1"/>
    <col min="26" max="28" width="11.5546875" style="59" bestFit="1" customWidth="1"/>
    <col min="29" max="16384" width="11.44140625" style="59"/>
  </cols>
  <sheetData>
    <row r="1" spans="1:40" ht="14.4" x14ac:dyDescent="0.25">
      <c r="A1" s="407" t="s">
        <v>231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40" ht="14.4" x14ac:dyDescent="0.25">
      <c r="A2" s="81" t="s">
        <v>120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40" ht="31.5" customHeight="1" thickBot="1" x14ac:dyDescent="0.3">
      <c r="A3" s="409" t="s">
        <v>198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</row>
    <row r="4" spans="1:40" ht="15" thickBot="1" x14ac:dyDescent="0.3">
      <c r="A4" s="416" t="s">
        <v>316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U4" s="62" t="s">
        <v>285</v>
      </c>
      <c r="V4" s="59">
        <v>147</v>
      </c>
      <c r="W4" s="159">
        <f t="shared" ref="W4:W13" si="0">+V4/$V$13</f>
        <v>0.28880157170923382</v>
      </c>
    </row>
    <row r="5" spans="1:40" ht="13.8" thickBot="1" x14ac:dyDescent="0.3">
      <c r="A5" s="428" t="s">
        <v>101</v>
      </c>
      <c r="B5" s="430" t="s">
        <v>75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  <c r="R5" s="422" t="s">
        <v>0</v>
      </c>
      <c r="U5" s="64" t="s">
        <v>271</v>
      </c>
      <c r="V5" s="59">
        <v>107</v>
      </c>
      <c r="W5" s="159">
        <f t="shared" si="0"/>
        <v>0.21021611001964635</v>
      </c>
    </row>
    <row r="6" spans="1:40" ht="13.8" thickBot="1" x14ac:dyDescent="0.3">
      <c r="A6" s="429"/>
      <c r="B6" s="206" t="s">
        <v>200</v>
      </c>
      <c r="C6" s="206" t="s">
        <v>221</v>
      </c>
      <c r="D6" s="206" t="s">
        <v>100</v>
      </c>
      <c r="E6" s="206" t="s">
        <v>99</v>
      </c>
      <c r="F6" s="206" t="s">
        <v>112</v>
      </c>
      <c r="G6" s="206" t="s">
        <v>98</v>
      </c>
      <c r="H6" s="206" t="s">
        <v>94</v>
      </c>
      <c r="I6" s="206" t="s">
        <v>215</v>
      </c>
      <c r="J6" s="206" t="s">
        <v>93</v>
      </c>
      <c r="K6" s="206" t="s">
        <v>247</v>
      </c>
      <c r="L6" s="206" t="s">
        <v>97</v>
      </c>
      <c r="M6" s="206" t="s">
        <v>216</v>
      </c>
      <c r="N6" s="206" t="s">
        <v>272</v>
      </c>
      <c r="O6" s="206" t="s">
        <v>96</v>
      </c>
      <c r="P6" s="206" t="s">
        <v>95</v>
      </c>
      <c r="Q6" s="206" t="s">
        <v>317</v>
      </c>
      <c r="R6" s="423"/>
      <c r="U6" s="64" t="s">
        <v>278</v>
      </c>
      <c r="V6" s="59">
        <v>95</v>
      </c>
      <c r="W6" s="159">
        <f t="shared" si="0"/>
        <v>0.18664047151277013</v>
      </c>
    </row>
    <row r="7" spans="1:40" x14ac:dyDescent="0.25">
      <c r="A7" s="95" t="s">
        <v>276</v>
      </c>
      <c r="B7" s="158"/>
      <c r="C7" s="158"/>
      <c r="D7" s="158"/>
      <c r="E7" s="158"/>
      <c r="F7" s="158"/>
      <c r="G7" s="158"/>
      <c r="H7" s="158"/>
      <c r="I7" s="158"/>
      <c r="J7" s="158">
        <v>1</v>
      </c>
      <c r="K7" s="158">
        <v>1</v>
      </c>
      <c r="L7" s="158"/>
      <c r="M7" s="158"/>
      <c r="N7" s="158"/>
      <c r="O7" s="158"/>
      <c r="P7" s="158"/>
      <c r="Q7" s="158"/>
      <c r="R7" s="189">
        <f>SUM(B7:Q7)</f>
        <v>2</v>
      </c>
      <c r="U7" s="64" t="s">
        <v>280</v>
      </c>
      <c r="V7" s="59">
        <v>83</v>
      </c>
      <c r="W7" s="159">
        <f t="shared" si="0"/>
        <v>0.16306483300589392</v>
      </c>
      <c r="Z7" s="59">
        <f t="shared" ref="Z7" si="1">+IF(B7=" ",0,B7)</f>
        <v>0</v>
      </c>
      <c r="AA7" s="59">
        <f t="shared" ref="AA7" si="2">+IF(C7=" ",0,C7)</f>
        <v>0</v>
      </c>
      <c r="AB7" s="59">
        <f t="shared" ref="AB7" si="3">+IF(D7=" ",0,D7)</f>
        <v>0</v>
      </c>
      <c r="AC7" s="59">
        <f t="shared" ref="AC7" si="4">+IF(E7=" ",0,E7)</f>
        <v>0</v>
      </c>
      <c r="AD7" s="59">
        <f t="shared" ref="AD7" si="5">+IF(F7=" ",0,F7)</f>
        <v>0</v>
      </c>
      <c r="AE7" s="59">
        <f t="shared" ref="AE7" si="6">+IF(G7=" ",0,G7)</f>
        <v>0</v>
      </c>
      <c r="AF7" s="59">
        <f t="shared" ref="AF7" si="7">+IF(H7=" ",0,H7)</f>
        <v>0</v>
      </c>
      <c r="AG7" s="59">
        <f t="shared" ref="AG7" si="8">+IF(I7=" ",0,I7)</f>
        <v>0</v>
      </c>
      <c r="AH7" s="59">
        <f t="shared" ref="AH7" si="9">+IF(J7=" ",0,J7)</f>
        <v>1</v>
      </c>
      <c r="AI7" s="59">
        <f t="shared" ref="AI7" si="10">+IF(K7=" ",0,K7)</f>
        <v>1</v>
      </c>
      <c r="AJ7" s="59">
        <f t="shared" ref="AJ7" si="11">+IF(L7=" ",0,L7)</f>
        <v>0</v>
      </c>
      <c r="AK7" s="59">
        <f t="shared" ref="AK7" si="12">+IF(M7=" ",0,M7)</f>
        <v>0</v>
      </c>
      <c r="AL7" s="59">
        <f t="shared" ref="AL7" si="13">+IF(O7=" ",0,O7)</f>
        <v>0</v>
      </c>
      <c r="AM7" s="59">
        <f t="shared" ref="AM7" si="14">+IF(P7=" ",0,P7)</f>
        <v>0</v>
      </c>
      <c r="AN7" s="59">
        <f t="shared" ref="AN7" si="15">+IF(Q7=" ",0,Q7)</f>
        <v>0</v>
      </c>
    </row>
    <row r="8" spans="1:40" x14ac:dyDescent="0.25">
      <c r="A8" s="73" t="s">
        <v>113</v>
      </c>
      <c r="B8" s="157">
        <v>1</v>
      </c>
      <c r="C8" s="157"/>
      <c r="D8" s="157">
        <v>3</v>
      </c>
      <c r="E8" s="157">
        <v>29</v>
      </c>
      <c r="F8" s="157"/>
      <c r="G8" s="157">
        <v>4</v>
      </c>
      <c r="H8" s="157">
        <v>1</v>
      </c>
      <c r="I8" s="157">
        <v>1</v>
      </c>
      <c r="J8" s="157">
        <v>6</v>
      </c>
      <c r="K8" s="157"/>
      <c r="L8" s="157">
        <v>6</v>
      </c>
      <c r="M8" s="157">
        <v>2</v>
      </c>
      <c r="N8" s="157"/>
      <c r="O8" s="157">
        <v>1</v>
      </c>
      <c r="P8" s="157">
        <v>2</v>
      </c>
      <c r="Q8" s="157"/>
      <c r="R8" s="190">
        <f>SUM(B8:Q8)</f>
        <v>56</v>
      </c>
      <c r="U8" s="64" t="s">
        <v>113</v>
      </c>
      <c r="V8" s="59">
        <v>56</v>
      </c>
      <c r="W8" s="159">
        <f t="shared" si="0"/>
        <v>0.1100196463654224</v>
      </c>
      <c r="Z8" s="59">
        <f t="shared" ref="Z8:Z12" si="16">+IF(B8=" ",0,B8)</f>
        <v>1</v>
      </c>
      <c r="AA8" s="59">
        <f t="shared" ref="AA8:AA12" si="17">+IF(C8=" ",0,C8)</f>
        <v>0</v>
      </c>
      <c r="AB8" s="59">
        <f t="shared" ref="AB8:AB12" si="18">+IF(D8=" ",0,D8)</f>
        <v>3</v>
      </c>
      <c r="AC8" s="59">
        <f t="shared" ref="AC8:AC12" si="19">+IF(E8=" ",0,E8)</f>
        <v>29</v>
      </c>
      <c r="AD8" s="59">
        <f t="shared" ref="AD8:AD12" si="20">+IF(F8=" ",0,F8)</f>
        <v>0</v>
      </c>
      <c r="AE8" s="59">
        <f t="shared" ref="AE8:AE12" si="21">+IF(G8=" ",0,G8)</f>
        <v>4</v>
      </c>
      <c r="AF8" s="59">
        <f t="shared" ref="AF8:AF12" si="22">+IF(H8=" ",0,H8)</f>
        <v>1</v>
      </c>
      <c r="AG8" s="59">
        <f t="shared" ref="AG8:AG12" si="23">+IF(I8=" ",0,I8)</f>
        <v>1</v>
      </c>
      <c r="AH8" s="59">
        <f t="shared" ref="AH8:AH12" si="24">+IF(J8=" ",0,J8)</f>
        <v>6</v>
      </c>
      <c r="AI8" s="59">
        <f t="shared" ref="AI8:AI12" si="25">+IF(K8=" ",0,K8)</f>
        <v>0</v>
      </c>
      <c r="AJ8" s="59">
        <f t="shared" ref="AJ8:AJ12" si="26">+IF(L8=" ",0,L8)</f>
        <v>6</v>
      </c>
      <c r="AK8" s="59">
        <f t="shared" ref="AK8:AK12" si="27">+IF(M8=" ",0,M8)</f>
        <v>2</v>
      </c>
      <c r="AL8" s="59">
        <f t="shared" ref="AL8:AL12" si="28">+IF(O8=" ",0,O8)</f>
        <v>1</v>
      </c>
      <c r="AM8" s="59">
        <f t="shared" ref="AM8:AM12" si="29">+IF(P8=" ",0,P8)</f>
        <v>2</v>
      </c>
      <c r="AN8" s="59">
        <f t="shared" ref="AN8:AN12" si="30">+IF(Q8=" ",0,Q8)</f>
        <v>0</v>
      </c>
    </row>
    <row r="9" spans="1:40" x14ac:dyDescent="0.25">
      <c r="A9" s="72" t="s">
        <v>277</v>
      </c>
      <c r="B9" s="158">
        <v>1</v>
      </c>
      <c r="C9" s="158"/>
      <c r="D9" s="158">
        <v>1</v>
      </c>
      <c r="E9" s="158"/>
      <c r="F9" s="158"/>
      <c r="G9" s="158"/>
      <c r="H9" s="158"/>
      <c r="I9" s="158"/>
      <c r="J9" s="158">
        <v>1</v>
      </c>
      <c r="K9" s="158"/>
      <c r="L9" s="158">
        <v>1</v>
      </c>
      <c r="M9" s="158"/>
      <c r="N9" s="158"/>
      <c r="O9" s="158"/>
      <c r="P9" s="158"/>
      <c r="Q9" s="158"/>
      <c r="R9" s="191">
        <f>SUM(B9:Q9)</f>
        <v>4</v>
      </c>
      <c r="U9" s="64" t="s">
        <v>279</v>
      </c>
      <c r="V9" s="59">
        <v>49</v>
      </c>
      <c r="W9" s="159">
        <f t="shared" si="0"/>
        <v>9.6267190569744601E-2</v>
      </c>
      <c r="Z9" s="59">
        <f t="shared" si="16"/>
        <v>1</v>
      </c>
      <c r="AA9" s="59">
        <f t="shared" si="17"/>
        <v>0</v>
      </c>
      <c r="AB9" s="59">
        <f t="shared" si="18"/>
        <v>1</v>
      </c>
      <c r="AC9" s="59">
        <f t="shared" si="19"/>
        <v>0</v>
      </c>
      <c r="AD9" s="59">
        <f t="shared" si="20"/>
        <v>0</v>
      </c>
      <c r="AE9" s="59">
        <f t="shared" si="21"/>
        <v>0</v>
      </c>
      <c r="AF9" s="59">
        <f t="shared" si="22"/>
        <v>0</v>
      </c>
      <c r="AG9" s="59">
        <f t="shared" si="23"/>
        <v>0</v>
      </c>
      <c r="AH9" s="59">
        <f t="shared" si="24"/>
        <v>1</v>
      </c>
      <c r="AI9" s="59">
        <f t="shared" si="25"/>
        <v>0</v>
      </c>
      <c r="AJ9" s="59">
        <f t="shared" si="26"/>
        <v>1</v>
      </c>
      <c r="AK9" s="59">
        <f t="shared" si="27"/>
        <v>0</v>
      </c>
      <c r="AL9" s="59">
        <f t="shared" si="28"/>
        <v>0</v>
      </c>
      <c r="AM9" s="59">
        <f t="shared" si="29"/>
        <v>0</v>
      </c>
      <c r="AN9" s="59">
        <f t="shared" si="30"/>
        <v>0</v>
      </c>
    </row>
    <row r="10" spans="1:40" x14ac:dyDescent="0.25">
      <c r="A10" s="73" t="s">
        <v>278</v>
      </c>
      <c r="B10" s="157">
        <v>2</v>
      </c>
      <c r="C10" s="157"/>
      <c r="D10" s="157">
        <v>6</v>
      </c>
      <c r="E10" s="157">
        <v>29</v>
      </c>
      <c r="F10" s="157"/>
      <c r="G10" s="157">
        <v>15</v>
      </c>
      <c r="H10" s="157">
        <v>15</v>
      </c>
      <c r="I10" s="157"/>
      <c r="J10" s="157">
        <v>10</v>
      </c>
      <c r="K10" s="157"/>
      <c r="L10" s="157">
        <v>11</v>
      </c>
      <c r="M10" s="157">
        <v>3</v>
      </c>
      <c r="N10" s="157"/>
      <c r="O10" s="157">
        <v>1</v>
      </c>
      <c r="P10" s="157">
        <v>3</v>
      </c>
      <c r="Q10" s="157"/>
      <c r="R10" s="190">
        <f t="shared" ref="R10:R11" si="31">SUM(B10:Q10)</f>
        <v>95</v>
      </c>
      <c r="U10" s="64" t="s">
        <v>210</v>
      </c>
      <c r="V10" s="59">
        <v>31</v>
      </c>
      <c r="W10" s="159">
        <f t="shared" si="0"/>
        <v>6.0903732809430254E-2</v>
      </c>
      <c r="Z10" s="59">
        <f t="shared" si="16"/>
        <v>2</v>
      </c>
      <c r="AA10" s="59">
        <f t="shared" si="17"/>
        <v>0</v>
      </c>
      <c r="AB10" s="59">
        <f t="shared" si="18"/>
        <v>6</v>
      </c>
      <c r="AC10" s="59">
        <f t="shared" si="19"/>
        <v>29</v>
      </c>
      <c r="AD10" s="59">
        <f t="shared" si="20"/>
        <v>0</v>
      </c>
      <c r="AE10" s="59">
        <f t="shared" si="21"/>
        <v>15</v>
      </c>
      <c r="AF10" s="59">
        <f t="shared" si="22"/>
        <v>15</v>
      </c>
      <c r="AG10" s="59">
        <f t="shared" si="23"/>
        <v>0</v>
      </c>
      <c r="AH10" s="59">
        <f t="shared" si="24"/>
        <v>10</v>
      </c>
      <c r="AI10" s="59">
        <f t="shared" si="25"/>
        <v>0</v>
      </c>
      <c r="AJ10" s="59">
        <f t="shared" si="26"/>
        <v>11</v>
      </c>
      <c r="AK10" s="59">
        <f t="shared" si="27"/>
        <v>3</v>
      </c>
      <c r="AL10" s="59">
        <f t="shared" si="28"/>
        <v>1</v>
      </c>
      <c r="AM10" s="59">
        <f t="shared" si="29"/>
        <v>3</v>
      </c>
      <c r="AN10" s="59">
        <f t="shared" si="30"/>
        <v>0</v>
      </c>
    </row>
    <row r="11" spans="1:40" x14ac:dyDescent="0.25">
      <c r="A11" s="72" t="s">
        <v>279</v>
      </c>
      <c r="B11" s="158"/>
      <c r="C11" s="158">
        <v>2</v>
      </c>
      <c r="D11" s="158">
        <v>6</v>
      </c>
      <c r="E11" s="158">
        <v>5</v>
      </c>
      <c r="F11" s="158">
        <v>1</v>
      </c>
      <c r="G11" s="158">
        <v>4</v>
      </c>
      <c r="H11" s="158">
        <v>3</v>
      </c>
      <c r="I11" s="158">
        <v>2</v>
      </c>
      <c r="J11" s="158">
        <v>13</v>
      </c>
      <c r="K11" s="158"/>
      <c r="L11" s="158">
        <v>10</v>
      </c>
      <c r="M11" s="158"/>
      <c r="N11" s="158"/>
      <c r="O11" s="158"/>
      <c r="P11" s="158">
        <v>3</v>
      </c>
      <c r="Q11" s="158"/>
      <c r="R11" s="191">
        <f t="shared" si="31"/>
        <v>49</v>
      </c>
      <c r="U11" s="64" t="s">
        <v>282</v>
      </c>
      <c r="V11" s="59">
        <v>14</v>
      </c>
      <c r="W11" s="159">
        <f t="shared" si="0"/>
        <v>2.75049115913556E-2</v>
      </c>
      <c r="Z11" s="59">
        <f t="shared" si="16"/>
        <v>0</v>
      </c>
      <c r="AA11" s="59">
        <f t="shared" si="17"/>
        <v>2</v>
      </c>
      <c r="AB11" s="59">
        <f t="shared" si="18"/>
        <v>6</v>
      </c>
      <c r="AC11" s="59">
        <f t="shared" si="19"/>
        <v>5</v>
      </c>
      <c r="AD11" s="59">
        <f t="shared" si="20"/>
        <v>1</v>
      </c>
      <c r="AE11" s="59">
        <f t="shared" si="21"/>
        <v>4</v>
      </c>
      <c r="AF11" s="59">
        <f t="shared" si="22"/>
        <v>3</v>
      </c>
      <c r="AG11" s="59">
        <f t="shared" si="23"/>
        <v>2</v>
      </c>
      <c r="AH11" s="59">
        <f t="shared" si="24"/>
        <v>13</v>
      </c>
      <c r="AI11" s="59">
        <f t="shared" si="25"/>
        <v>0</v>
      </c>
      <c r="AJ11" s="59">
        <f t="shared" si="26"/>
        <v>10</v>
      </c>
      <c r="AK11" s="59">
        <f t="shared" si="27"/>
        <v>0</v>
      </c>
      <c r="AL11" s="59">
        <f t="shared" si="28"/>
        <v>0</v>
      </c>
      <c r="AM11" s="59">
        <f t="shared" si="29"/>
        <v>3</v>
      </c>
      <c r="AN11" s="59">
        <f t="shared" si="30"/>
        <v>0</v>
      </c>
    </row>
    <row r="12" spans="1:40" x14ac:dyDescent="0.25">
      <c r="A12" s="73" t="s">
        <v>280</v>
      </c>
      <c r="B12" s="157">
        <v>1</v>
      </c>
      <c r="C12" s="157"/>
      <c r="D12" s="157">
        <v>2</v>
      </c>
      <c r="E12" s="157">
        <v>10</v>
      </c>
      <c r="F12" s="157">
        <v>1</v>
      </c>
      <c r="G12" s="157">
        <v>11</v>
      </c>
      <c r="H12" s="157">
        <v>12</v>
      </c>
      <c r="I12" s="157">
        <v>2</v>
      </c>
      <c r="J12" s="157">
        <v>11</v>
      </c>
      <c r="K12" s="157"/>
      <c r="L12" s="157">
        <v>16</v>
      </c>
      <c r="M12" s="157">
        <v>4</v>
      </c>
      <c r="N12" s="157">
        <v>1</v>
      </c>
      <c r="O12" s="157">
        <v>9</v>
      </c>
      <c r="P12" s="157">
        <v>3</v>
      </c>
      <c r="Q12" s="157"/>
      <c r="R12" s="190">
        <f>SUM(B12:Q12)</f>
        <v>83</v>
      </c>
      <c r="U12" s="64" t="s">
        <v>220</v>
      </c>
      <c r="V12" s="59">
        <v>12</v>
      </c>
      <c r="W12" s="159">
        <f t="shared" si="0"/>
        <v>2.3575638506876228E-2</v>
      </c>
      <c r="Z12" s="59">
        <f t="shared" si="16"/>
        <v>1</v>
      </c>
      <c r="AA12" s="59">
        <f t="shared" si="17"/>
        <v>0</v>
      </c>
      <c r="AB12" s="59">
        <f t="shared" si="18"/>
        <v>2</v>
      </c>
      <c r="AC12" s="59">
        <f t="shared" si="19"/>
        <v>10</v>
      </c>
      <c r="AD12" s="59">
        <f t="shared" si="20"/>
        <v>1</v>
      </c>
      <c r="AE12" s="59">
        <f t="shared" si="21"/>
        <v>11</v>
      </c>
      <c r="AF12" s="59">
        <f t="shared" si="22"/>
        <v>12</v>
      </c>
      <c r="AG12" s="59">
        <f t="shared" si="23"/>
        <v>2</v>
      </c>
      <c r="AH12" s="59">
        <f t="shared" si="24"/>
        <v>11</v>
      </c>
      <c r="AI12" s="59">
        <f t="shared" si="25"/>
        <v>0</v>
      </c>
      <c r="AJ12" s="59">
        <f t="shared" si="26"/>
        <v>16</v>
      </c>
      <c r="AK12" s="59">
        <f t="shared" si="27"/>
        <v>4</v>
      </c>
      <c r="AL12" s="59">
        <f t="shared" si="28"/>
        <v>9</v>
      </c>
      <c r="AM12" s="59">
        <f t="shared" si="29"/>
        <v>3</v>
      </c>
      <c r="AN12" s="59">
        <f t="shared" si="30"/>
        <v>0</v>
      </c>
    </row>
    <row r="13" spans="1:40" x14ac:dyDescent="0.25">
      <c r="A13" s="72" t="s">
        <v>210</v>
      </c>
      <c r="B13" s="158"/>
      <c r="C13" s="158"/>
      <c r="D13" s="158">
        <v>3</v>
      </c>
      <c r="E13" s="158">
        <v>9</v>
      </c>
      <c r="F13" s="158">
        <v>1</v>
      </c>
      <c r="G13" s="158">
        <v>2</v>
      </c>
      <c r="H13" s="158">
        <v>3</v>
      </c>
      <c r="I13" s="158"/>
      <c r="J13" s="158">
        <v>2</v>
      </c>
      <c r="K13" s="158"/>
      <c r="L13" s="158">
        <v>8</v>
      </c>
      <c r="M13" s="158"/>
      <c r="N13" s="158"/>
      <c r="O13" s="158">
        <v>1</v>
      </c>
      <c r="P13" s="158">
        <v>2</v>
      </c>
      <c r="Q13" s="158"/>
      <c r="R13" s="191">
        <f>SUM(B13:Q13)</f>
        <v>31</v>
      </c>
      <c r="U13" s="64" t="s">
        <v>31</v>
      </c>
      <c r="V13" s="59">
        <v>509</v>
      </c>
      <c r="W13" s="159">
        <f t="shared" si="0"/>
        <v>1</v>
      </c>
      <c r="Z13" s="59">
        <f t="shared" ref="Z13:Z25" si="32">+IF(B13=" ",0,B13)</f>
        <v>0</v>
      </c>
      <c r="AA13" s="59">
        <f t="shared" ref="AA13:AA25" si="33">+IF(C13=" ",0,C13)</f>
        <v>0</v>
      </c>
      <c r="AB13" s="59">
        <f t="shared" ref="AB13:AB25" si="34">+IF(D13=" ",0,D13)</f>
        <v>3</v>
      </c>
      <c r="AC13" s="59">
        <f t="shared" ref="AC13:AC25" si="35">+IF(E13=" ",0,E13)</f>
        <v>9</v>
      </c>
      <c r="AD13" s="59">
        <f t="shared" ref="AD13:AD25" si="36">+IF(F13=" ",0,F13)</f>
        <v>1</v>
      </c>
      <c r="AE13" s="59">
        <f t="shared" ref="AE13:AE25" si="37">+IF(G13=" ",0,G13)</f>
        <v>2</v>
      </c>
      <c r="AF13" s="59">
        <f t="shared" ref="AF13:AF25" si="38">+IF(H13=" ",0,H13)</f>
        <v>3</v>
      </c>
      <c r="AG13" s="59">
        <f t="shared" ref="AG13:AG25" si="39">+IF(I13=" ",0,I13)</f>
        <v>0</v>
      </c>
      <c r="AH13" s="59">
        <f t="shared" ref="AH13:AH25" si="40">+IF(J13=" ",0,J13)</f>
        <v>2</v>
      </c>
      <c r="AI13" s="59">
        <f t="shared" ref="AI13:AI25" si="41">+IF(K13=" ",0,K13)</f>
        <v>0</v>
      </c>
      <c r="AJ13" s="59">
        <f t="shared" ref="AJ13:AJ25" si="42">+IF(L13=" ",0,L13)</f>
        <v>8</v>
      </c>
      <c r="AK13" s="59">
        <f t="shared" ref="AK13:AK25" si="43">+IF(M13=" ",0,M13)</f>
        <v>0</v>
      </c>
      <c r="AL13" s="59">
        <f t="shared" ref="AL13:AL25" si="44">+IF(O13=" ",0,O13)</f>
        <v>1</v>
      </c>
      <c r="AM13" s="59">
        <f t="shared" ref="AM13:AM25" si="45">+IF(P13=" ",0,P13)</f>
        <v>2</v>
      </c>
      <c r="AN13" s="59">
        <f t="shared" ref="AN13:AN25" si="46">+IF(Q13=" ",0,Q13)</f>
        <v>0</v>
      </c>
    </row>
    <row r="14" spans="1:40" x14ac:dyDescent="0.25">
      <c r="A14" s="73" t="s">
        <v>281</v>
      </c>
      <c r="B14" s="157"/>
      <c r="C14" s="157"/>
      <c r="D14" s="157"/>
      <c r="E14" s="157">
        <v>1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90">
        <f>SUM(B14:Q14)</f>
        <v>1</v>
      </c>
      <c r="U14" s="64"/>
      <c r="V14" s="59">
        <f>SUM(V4:V13)</f>
        <v>1103</v>
      </c>
      <c r="W14" s="159"/>
      <c r="Z14" s="59">
        <f t="shared" si="32"/>
        <v>0</v>
      </c>
      <c r="AA14" s="59">
        <f t="shared" si="33"/>
        <v>0</v>
      </c>
      <c r="AB14" s="59">
        <f t="shared" si="34"/>
        <v>0</v>
      </c>
      <c r="AC14" s="59">
        <f t="shared" si="35"/>
        <v>1</v>
      </c>
      <c r="AD14" s="59">
        <f t="shared" si="36"/>
        <v>0</v>
      </c>
      <c r="AE14" s="59">
        <f t="shared" si="37"/>
        <v>0</v>
      </c>
      <c r="AF14" s="59">
        <f t="shared" si="38"/>
        <v>0</v>
      </c>
      <c r="AG14" s="59">
        <f t="shared" si="39"/>
        <v>0</v>
      </c>
      <c r="AH14" s="59">
        <f t="shared" si="40"/>
        <v>0</v>
      </c>
      <c r="AI14" s="59">
        <f t="shared" si="41"/>
        <v>0</v>
      </c>
      <c r="AJ14" s="59">
        <f t="shared" si="42"/>
        <v>0</v>
      </c>
      <c r="AK14" s="59">
        <f t="shared" si="43"/>
        <v>0</v>
      </c>
      <c r="AL14" s="59">
        <f t="shared" si="44"/>
        <v>0</v>
      </c>
      <c r="AM14" s="59">
        <f t="shared" si="45"/>
        <v>0</v>
      </c>
      <c r="AN14" s="59">
        <f t="shared" si="46"/>
        <v>0</v>
      </c>
    </row>
    <row r="15" spans="1:40" x14ac:dyDescent="0.25">
      <c r="A15" s="72" t="s">
        <v>219</v>
      </c>
      <c r="B15" s="158"/>
      <c r="C15" s="158"/>
      <c r="D15" s="158"/>
      <c r="E15" s="158">
        <v>1</v>
      </c>
      <c r="F15" s="158"/>
      <c r="G15" s="158"/>
      <c r="H15" s="158">
        <v>1</v>
      </c>
      <c r="I15" s="158"/>
      <c r="J15" s="158">
        <v>1</v>
      </c>
      <c r="K15" s="158"/>
      <c r="L15" s="158">
        <v>2</v>
      </c>
      <c r="M15" s="158"/>
      <c r="N15" s="158"/>
      <c r="O15" s="158"/>
      <c r="P15" s="158"/>
      <c r="Q15" s="158"/>
      <c r="R15" s="191">
        <f>SUM(B15:Q15)</f>
        <v>5</v>
      </c>
      <c r="U15" s="64"/>
      <c r="W15" s="159"/>
      <c r="Z15" s="59">
        <f t="shared" si="32"/>
        <v>0</v>
      </c>
      <c r="AA15" s="59">
        <f t="shared" si="33"/>
        <v>0</v>
      </c>
      <c r="AB15" s="59">
        <f t="shared" si="34"/>
        <v>0</v>
      </c>
      <c r="AC15" s="59">
        <f t="shared" si="35"/>
        <v>1</v>
      </c>
      <c r="AD15" s="59">
        <f t="shared" si="36"/>
        <v>0</v>
      </c>
      <c r="AE15" s="59">
        <f t="shared" si="37"/>
        <v>0</v>
      </c>
      <c r="AF15" s="59">
        <f t="shared" si="38"/>
        <v>1</v>
      </c>
      <c r="AG15" s="59">
        <f t="shared" si="39"/>
        <v>0</v>
      </c>
      <c r="AH15" s="59">
        <f t="shared" si="40"/>
        <v>1</v>
      </c>
      <c r="AI15" s="59">
        <f t="shared" si="41"/>
        <v>0</v>
      </c>
      <c r="AJ15" s="59">
        <f t="shared" si="42"/>
        <v>2</v>
      </c>
      <c r="AK15" s="59">
        <f t="shared" si="43"/>
        <v>0</v>
      </c>
      <c r="AL15" s="59">
        <f t="shared" si="44"/>
        <v>0</v>
      </c>
      <c r="AM15" s="59">
        <f t="shared" si="45"/>
        <v>0</v>
      </c>
      <c r="AN15" s="59">
        <f t="shared" si="46"/>
        <v>0</v>
      </c>
    </row>
    <row r="16" spans="1:40" x14ac:dyDescent="0.25">
      <c r="A16" s="73" t="s">
        <v>213</v>
      </c>
      <c r="B16" s="157"/>
      <c r="C16" s="157"/>
      <c r="D16" s="157">
        <v>1</v>
      </c>
      <c r="E16" s="157"/>
      <c r="F16" s="157"/>
      <c r="G16" s="157"/>
      <c r="H16" s="157">
        <v>1</v>
      </c>
      <c r="I16" s="157"/>
      <c r="J16" s="157"/>
      <c r="K16" s="157"/>
      <c r="L16" s="157">
        <v>1</v>
      </c>
      <c r="M16" s="157"/>
      <c r="N16" s="157"/>
      <c r="O16" s="157"/>
      <c r="P16" s="157"/>
      <c r="Q16" s="157"/>
      <c r="R16" s="190">
        <f t="shared" ref="R16:R17" si="47">SUM(B16:Q16)</f>
        <v>3</v>
      </c>
      <c r="U16" s="64"/>
      <c r="Z16" s="59">
        <f t="shared" si="32"/>
        <v>0</v>
      </c>
      <c r="AA16" s="59">
        <f t="shared" si="33"/>
        <v>0</v>
      </c>
      <c r="AB16" s="59">
        <f t="shared" si="34"/>
        <v>1</v>
      </c>
      <c r="AC16" s="59">
        <f t="shared" si="35"/>
        <v>0</v>
      </c>
      <c r="AD16" s="59">
        <f t="shared" si="36"/>
        <v>0</v>
      </c>
      <c r="AE16" s="59">
        <f t="shared" si="37"/>
        <v>0</v>
      </c>
      <c r="AF16" s="59">
        <f t="shared" si="38"/>
        <v>1</v>
      </c>
      <c r="AG16" s="59">
        <f t="shared" si="39"/>
        <v>0</v>
      </c>
      <c r="AH16" s="59">
        <f t="shared" si="40"/>
        <v>0</v>
      </c>
      <c r="AI16" s="59">
        <f t="shared" si="41"/>
        <v>0</v>
      </c>
      <c r="AJ16" s="59">
        <f t="shared" si="42"/>
        <v>1</v>
      </c>
      <c r="AK16" s="59">
        <f t="shared" si="43"/>
        <v>0</v>
      </c>
      <c r="AL16" s="59">
        <f t="shared" si="44"/>
        <v>0</v>
      </c>
      <c r="AM16" s="59">
        <f t="shared" si="45"/>
        <v>0</v>
      </c>
      <c r="AN16" s="59">
        <f t="shared" si="46"/>
        <v>0</v>
      </c>
    </row>
    <row r="17" spans="1:40" x14ac:dyDescent="0.25">
      <c r="A17" s="72" t="s">
        <v>315</v>
      </c>
      <c r="B17" s="158"/>
      <c r="C17" s="158"/>
      <c r="D17" s="158"/>
      <c r="E17" s="158">
        <v>1</v>
      </c>
      <c r="F17" s="158"/>
      <c r="G17" s="158">
        <v>1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91">
        <f t="shared" si="47"/>
        <v>2</v>
      </c>
      <c r="U17" s="64"/>
      <c r="Z17" s="59">
        <f t="shared" si="32"/>
        <v>0</v>
      </c>
      <c r="AA17" s="59">
        <f t="shared" si="33"/>
        <v>0</v>
      </c>
      <c r="AB17" s="59">
        <f t="shared" si="34"/>
        <v>0</v>
      </c>
      <c r="AC17" s="59">
        <f t="shared" si="35"/>
        <v>1</v>
      </c>
      <c r="AD17" s="59">
        <f t="shared" si="36"/>
        <v>0</v>
      </c>
      <c r="AE17" s="59">
        <f t="shared" si="37"/>
        <v>1</v>
      </c>
      <c r="AF17" s="59">
        <f t="shared" si="38"/>
        <v>0</v>
      </c>
      <c r="AG17" s="59">
        <f t="shared" si="39"/>
        <v>0</v>
      </c>
      <c r="AH17" s="59">
        <f t="shared" si="40"/>
        <v>0</v>
      </c>
      <c r="AI17" s="59">
        <f t="shared" si="41"/>
        <v>0</v>
      </c>
      <c r="AJ17" s="59">
        <f t="shared" si="42"/>
        <v>0</v>
      </c>
      <c r="AK17" s="59">
        <f t="shared" si="43"/>
        <v>0</v>
      </c>
      <c r="AL17" s="59">
        <f t="shared" si="44"/>
        <v>0</v>
      </c>
      <c r="AM17" s="59">
        <f t="shared" si="45"/>
        <v>0</v>
      </c>
      <c r="AN17" s="59">
        <f t="shared" si="46"/>
        <v>0</v>
      </c>
    </row>
    <row r="18" spans="1:40" x14ac:dyDescent="0.25">
      <c r="A18" s="73" t="s">
        <v>282</v>
      </c>
      <c r="B18" s="157"/>
      <c r="C18" s="157"/>
      <c r="D18" s="157">
        <v>1</v>
      </c>
      <c r="E18" s="157">
        <v>6</v>
      </c>
      <c r="F18" s="157"/>
      <c r="G18" s="157">
        <v>1</v>
      </c>
      <c r="H18" s="157">
        <v>1</v>
      </c>
      <c r="I18" s="157"/>
      <c r="J18" s="157">
        <v>1</v>
      </c>
      <c r="K18" s="157"/>
      <c r="L18" s="157">
        <v>4</v>
      </c>
      <c r="M18" s="157"/>
      <c r="N18" s="157"/>
      <c r="O18" s="157"/>
      <c r="P18" s="157"/>
      <c r="Q18" s="157"/>
      <c r="R18" s="190">
        <f t="shared" ref="R18:R25" si="48">SUM(B18:Q18)</f>
        <v>14</v>
      </c>
      <c r="U18" s="64"/>
      <c r="Z18" s="59">
        <f t="shared" si="32"/>
        <v>0</v>
      </c>
      <c r="AA18" s="59">
        <f t="shared" si="33"/>
        <v>0</v>
      </c>
      <c r="AB18" s="59">
        <f t="shared" si="34"/>
        <v>1</v>
      </c>
      <c r="AC18" s="59">
        <f t="shared" si="35"/>
        <v>6</v>
      </c>
      <c r="AD18" s="59">
        <f t="shared" si="36"/>
        <v>0</v>
      </c>
      <c r="AE18" s="59">
        <f t="shared" si="37"/>
        <v>1</v>
      </c>
      <c r="AF18" s="59">
        <f t="shared" si="38"/>
        <v>1</v>
      </c>
      <c r="AG18" s="59">
        <f t="shared" si="39"/>
        <v>0</v>
      </c>
      <c r="AH18" s="59">
        <f t="shared" si="40"/>
        <v>1</v>
      </c>
      <c r="AI18" s="59">
        <f t="shared" si="41"/>
        <v>0</v>
      </c>
      <c r="AJ18" s="59">
        <f t="shared" si="42"/>
        <v>4</v>
      </c>
      <c r="AK18" s="59">
        <f t="shared" si="43"/>
        <v>0</v>
      </c>
      <c r="AL18" s="59">
        <f t="shared" si="44"/>
        <v>0</v>
      </c>
      <c r="AM18" s="59">
        <f t="shared" si="45"/>
        <v>0</v>
      </c>
      <c r="AN18" s="59">
        <f t="shared" si="46"/>
        <v>0</v>
      </c>
    </row>
    <row r="19" spans="1:40" x14ac:dyDescent="0.25">
      <c r="A19" s="72" t="s">
        <v>307</v>
      </c>
      <c r="B19" s="158"/>
      <c r="C19" s="158"/>
      <c r="D19" s="158">
        <v>1</v>
      </c>
      <c r="E19" s="158"/>
      <c r="F19" s="158"/>
      <c r="G19" s="158"/>
      <c r="H19" s="158"/>
      <c r="I19" s="158"/>
      <c r="J19" s="158"/>
      <c r="K19" s="158"/>
      <c r="L19" s="158">
        <v>1</v>
      </c>
      <c r="M19" s="158"/>
      <c r="N19" s="158"/>
      <c r="O19" s="158">
        <v>1</v>
      </c>
      <c r="P19" s="158"/>
      <c r="Q19" s="158"/>
      <c r="R19" s="191">
        <f t="shared" si="48"/>
        <v>3</v>
      </c>
      <c r="U19" s="64"/>
      <c r="W19" s="159"/>
      <c r="Z19" s="59">
        <f t="shared" si="32"/>
        <v>0</v>
      </c>
      <c r="AA19" s="59">
        <f t="shared" si="33"/>
        <v>0</v>
      </c>
      <c r="AB19" s="59">
        <f t="shared" si="34"/>
        <v>1</v>
      </c>
      <c r="AC19" s="59">
        <f t="shared" si="35"/>
        <v>0</v>
      </c>
      <c r="AD19" s="59">
        <f t="shared" si="36"/>
        <v>0</v>
      </c>
      <c r="AE19" s="59">
        <f t="shared" si="37"/>
        <v>0</v>
      </c>
      <c r="AF19" s="59">
        <f t="shared" si="38"/>
        <v>0</v>
      </c>
      <c r="AG19" s="59">
        <f t="shared" si="39"/>
        <v>0</v>
      </c>
      <c r="AH19" s="59">
        <f t="shared" si="40"/>
        <v>0</v>
      </c>
      <c r="AI19" s="59">
        <f t="shared" si="41"/>
        <v>0</v>
      </c>
      <c r="AJ19" s="59">
        <f t="shared" si="42"/>
        <v>1</v>
      </c>
      <c r="AK19" s="59">
        <f t="shared" si="43"/>
        <v>0</v>
      </c>
      <c r="AL19" s="59">
        <f t="shared" si="44"/>
        <v>1</v>
      </c>
      <c r="AM19" s="59">
        <f t="shared" si="45"/>
        <v>0</v>
      </c>
      <c r="AN19" s="59">
        <f t="shared" si="46"/>
        <v>0</v>
      </c>
    </row>
    <row r="20" spans="1:40" x14ac:dyDescent="0.25">
      <c r="A20" s="73" t="s">
        <v>271</v>
      </c>
      <c r="B20" s="157"/>
      <c r="C20" s="157"/>
      <c r="D20" s="157">
        <v>6</v>
      </c>
      <c r="E20" s="157">
        <v>26</v>
      </c>
      <c r="F20" s="157"/>
      <c r="G20" s="157">
        <v>10</v>
      </c>
      <c r="H20" s="157">
        <v>14</v>
      </c>
      <c r="I20" s="157">
        <v>2</v>
      </c>
      <c r="J20" s="157">
        <v>8</v>
      </c>
      <c r="K20" s="157"/>
      <c r="L20" s="157">
        <v>18</v>
      </c>
      <c r="M20" s="157">
        <v>4</v>
      </c>
      <c r="N20" s="157">
        <v>1</v>
      </c>
      <c r="O20" s="157">
        <v>9</v>
      </c>
      <c r="P20" s="157">
        <v>9</v>
      </c>
      <c r="Q20" s="157"/>
      <c r="R20" s="190">
        <f t="shared" si="48"/>
        <v>107</v>
      </c>
      <c r="U20" s="64"/>
      <c r="Z20" s="59">
        <f t="shared" si="32"/>
        <v>0</v>
      </c>
      <c r="AA20" s="59">
        <f t="shared" si="33"/>
        <v>0</v>
      </c>
      <c r="AB20" s="59">
        <f t="shared" si="34"/>
        <v>6</v>
      </c>
      <c r="AC20" s="59">
        <f t="shared" si="35"/>
        <v>26</v>
      </c>
      <c r="AD20" s="59">
        <f t="shared" si="36"/>
        <v>0</v>
      </c>
      <c r="AE20" s="59">
        <f t="shared" si="37"/>
        <v>10</v>
      </c>
      <c r="AF20" s="59">
        <f t="shared" si="38"/>
        <v>14</v>
      </c>
      <c r="AG20" s="59">
        <f t="shared" si="39"/>
        <v>2</v>
      </c>
      <c r="AH20" s="59">
        <f t="shared" si="40"/>
        <v>8</v>
      </c>
      <c r="AI20" s="59">
        <f t="shared" si="41"/>
        <v>0</v>
      </c>
      <c r="AJ20" s="59">
        <f t="shared" si="42"/>
        <v>18</v>
      </c>
      <c r="AK20" s="59">
        <f t="shared" si="43"/>
        <v>4</v>
      </c>
      <c r="AL20" s="59">
        <f t="shared" si="44"/>
        <v>9</v>
      </c>
      <c r="AM20" s="59">
        <f t="shared" si="45"/>
        <v>9</v>
      </c>
      <c r="AN20" s="59">
        <f t="shared" si="46"/>
        <v>0</v>
      </c>
    </row>
    <row r="21" spans="1:40" x14ac:dyDescent="0.25">
      <c r="A21" s="72" t="s">
        <v>283</v>
      </c>
      <c r="B21" s="158"/>
      <c r="C21" s="158"/>
      <c r="D21" s="158"/>
      <c r="E21" s="158">
        <v>1</v>
      </c>
      <c r="F21" s="158"/>
      <c r="G21" s="158"/>
      <c r="H21" s="158">
        <v>2</v>
      </c>
      <c r="I21" s="158">
        <v>1</v>
      </c>
      <c r="J21" s="158"/>
      <c r="K21" s="158"/>
      <c r="L21" s="158">
        <v>1</v>
      </c>
      <c r="M21" s="158">
        <v>1</v>
      </c>
      <c r="N21" s="158"/>
      <c r="O21" s="158"/>
      <c r="P21" s="158">
        <v>1</v>
      </c>
      <c r="Q21" s="158"/>
      <c r="R21" s="191">
        <f t="shared" ref="R21:R24" si="49">SUM(B21:Q21)</f>
        <v>7</v>
      </c>
      <c r="U21" s="64"/>
      <c r="Z21" s="59">
        <f t="shared" ref="Z21:Z24" si="50">+IF(B21=" ",0,B21)</f>
        <v>0</v>
      </c>
      <c r="AA21" s="59">
        <f t="shared" ref="AA21:AA24" si="51">+IF(C21=" ",0,C21)</f>
        <v>0</v>
      </c>
      <c r="AB21" s="59">
        <f t="shared" ref="AB21:AB24" si="52">+IF(D21=" ",0,D21)</f>
        <v>0</v>
      </c>
      <c r="AC21" s="59">
        <f t="shared" ref="AC21:AC24" si="53">+IF(E21=" ",0,E21)</f>
        <v>1</v>
      </c>
      <c r="AD21" s="59">
        <f t="shared" ref="AD21:AD24" si="54">+IF(F21=" ",0,F21)</f>
        <v>0</v>
      </c>
      <c r="AE21" s="59">
        <f t="shared" ref="AE21:AE24" si="55">+IF(G21=" ",0,G21)</f>
        <v>0</v>
      </c>
      <c r="AF21" s="59">
        <f t="shared" ref="AF21:AF24" si="56">+IF(H21=" ",0,H21)</f>
        <v>2</v>
      </c>
      <c r="AG21" s="59">
        <f t="shared" ref="AG21:AG24" si="57">+IF(I21=" ",0,I21)</f>
        <v>1</v>
      </c>
      <c r="AH21" s="59">
        <f t="shared" ref="AH21:AH24" si="58">+IF(J21=" ",0,J21)</f>
        <v>0</v>
      </c>
      <c r="AI21" s="59">
        <f t="shared" ref="AI21:AI24" si="59">+IF(K21=" ",0,K21)</f>
        <v>0</v>
      </c>
      <c r="AJ21" s="59">
        <f t="shared" ref="AJ21:AJ24" si="60">+IF(L21=" ",0,L21)</f>
        <v>1</v>
      </c>
      <c r="AK21" s="59">
        <f t="shared" ref="AK21:AK24" si="61">+IF(M21=" ",0,M21)</f>
        <v>1</v>
      </c>
      <c r="AL21" s="59">
        <f t="shared" ref="AL21:AL24" si="62">+IF(O21=" ",0,O21)</f>
        <v>0</v>
      </c>
      <c r="AM21" s="59">
        <f t="shared" ref="AM21:AM24" si="63">+IF(P21=" ",0,P21)</f>
        <v>1</v>
      </c>
      <c r="AN21" s="59">
        <f t="shared" ref="AN21:AN24" si="64">+IF(Q21=" ",0,Q21)</f>
        <v>0</v>
      </c>
    </row>
    <row r="22" spans="1:40" x14ac:dyDescent="0.25">
      <c r="A22" s="73" t="s">
        <v>284</v>
      </c>
      <c r="B22" s="157">
        <v>1</v>
      </c>
      <c r="C22" s="157"/>
      <c r="D22" s="157"/>
      <c r="E22" s="157">
        <v>1</v>
      </c>
      <c r="F22" s="157"/>
      <c r="G22" s="157"/>
      <c r="H22" s="157"/>
      <c r="I22" s="157">
        <v>1</v>
      </c>
      <c r="J22" s="157"/>
      <c r="K22" s="157"/>
      <c r="L22" s="157"/>
      <c r="M22" s="157"/>
      <c r="N22" s="157"/>
      <c r="O22" s="157"/>
      <c r="P22" s="157"/>
      <c r="Q22" s="157"/>
      <c r="R22" s="190">
        <f t="shared" si="49"/>
        <v>3</v>
      </c>
      <c r="U22" s="64"/>
      <c r="Z22" s="59">
        <f t="shared" si="50"/>
        <v>1</v>
      </c>
      <c r="AA22" s="59">
        <f t="shared" si="51"/>
        <v>0</v>
      </c>
      <c r="AB22" s="59">
        <f t="shared" si="52"/>
        <v>0</v>
      </c>
      <c r="AC22" s="59">
        <f t="shared" si="53"/>
        <v>1</v>
      </c>
      <c r="AD22" s="59">
        <f t="shared" si="54"/>
        <v>0</v>
      </c>
      <c r="AE22" s="59">
        <f t="shared" si="55"/>
        <v>0</v>
      </c>
      <c r="AF22" s="59">
        <f t="shared" si="56"/>
        <v>0</v>
      </c>
      <c r="AG22" s="59">
        <f t="shared" si="57"/>
        <v>1</v>
      </c>
      <c r="AH22" s="59">
        <f t="shared" si="58"/>
        <v>0</v>
      </c>
      <c r="AI22" s="59">
        <f t="shared" si="59"/>
        <v>0</v>
      </c>
      <c r="AJ22" s="59">
        <f t="shared" si="60"/>
        <v>0</v>
      </c>
      <c r="AK22" s="59">
        <f t="shared" si="61"/>
        <v>0</v>
      </c>
      <c r="AL22" s="59">
        <f t="shared" si="62"/>
        <v>0</v>
      </c>
      <c r="AM22" s="59">
        <f t="shared" si="63"/>
        <v>0</v>
      </c>
      <c r="AN22" s="59">
        <f t="shared" si="64"/>
        <v>0</v>
      </c>
    </row>
    <row r="23" spans="1:40" x14ac:dyDescent="0.25">
      <c r="A23" s="72" t="s">
        <v>285</v>
      </c>
      <c r="B23" s="158">
        <v>2</v>
      </c>
      <c r="C23" s="158"/>
      <c r="D23" s="158">
        <v>18</v>
      </c>
      <c r="E23" s="158">
        <v>33</v>
      </c>
      <c r="F23" s="158"/>
      <c r="G23" s="158">
        <v>24</v>
      </c>
      <c r="H23" s="158">
        <v>19</v>
      </c>
      <c r="I23" s="158"/>
      <c r="J23" s="158">
        <v>17</v>
      </c>
      <c r="K23" s="158"/>
      <c r="L23" s="158">
        <v>22</v>
      </c>
      <c r="M23" s="158">
        <v>4</v>
      </c>
      <c r="N23" s="158"/>
      <c r="O23" s="158">
        <v>4</v>
      </c>
      <c r="P23" s="158">
        <v>4</v>
      </c>
      <c r="Q23" s="158"/>
      <c r="R23" s="191">
        <f t="shared" si="49"/>
        <v>147</v>
      </c>
      <c r="U23" s="64"/>
      <c r="W23" s="159"/>
      <c r="Z23" s="59">
        <f t="shared" si="50"/>
        <v>2</v>
      </c>
      <c r="AA23" s="59">
        <f t="shared" si="51"/>
        <v>0</v>
      </c>
      <c r="AB23" s="59">
        <f t="shared" si="52"/>
        <v>18</v>
      </c>
      <c r="AC23" s="59">
        <f t="shared" si="53"/>
        <v>33</v>
      </c>
      <c r="AD23" s="59">
        <f t="shared" si="54"/>
        <v>0</v>
      </c>
      <c r="AE23" s="59">
        <f t="shared" si="55"/>
        <v>24</v>
      </c>
      <c r="AF23" s="59">
        <f t="shared" si="56"/>
        <v>19</v>
      </c>
      <c r="AG23" s="59">
        <f t="shared" si="57"/>
        <v>0</v>
      </c>
      <c r="AH23" s="59">
        <f t="shared" si="58"/>
        <v>17</v>
      </c>
      <c r="AI23" s="59">
        <f t="shared" si="59"/>
        <v>0</v>
      </c>
      <c r="AJ23" s="59">
        <f t="shared" si="60"/>
        <v>22</v>
      </c>
      <c r="AK23" s="59">
        <f t="shared" si="61"/>
        <v>4</v>
      </c>
      <c r="AL23" s="59">
        <f t="shared" si="62"/>
        <v>4</v>
      </c>
      <c r="AM23" s="59">
        <f t="shared" si="63"/>
        <v>4</v>
      </c>
      <c r="AN23" s="59">
        <f t="shared" si="64"/>
        <v>0</v>
      </c>
    </row>
    <row r="24" spans="1:40" x14ac:dyDescent="0.25">
      <c r="A24" s="73" t="s">
        <v>217</v>
      </c>
      <c r="B24" s="157"/>
      <c r="C24" s="157"/>
      <c r="D24" s="157"/>
      <c r="E24" s="157"/>
      <c r="F24" s="157"/>
      <c r="G24" s="157"/>
      <c r="H24" s="157"/>
      <c r="I24" s="157"/>
      <c r="J24" s="157">
        <v>1</v>
      </c>
      <c r="K24" s="157"/>
      <c r="L24" s="157"/>
      <c r="M24" s="157">
        <v>1</v>
      </c>
      <c r="N24" s="157"/>
      <c r="O24" s="157"/>
      <c r="P24" s="157">
        <v>1</v>
      </c>
      <c r="Q24" s="157"/>
      <c r="R24" s="190">
        <f t="shared" si="49"/>
        <v>3</v>
      </c>
      <c r="U24" s="64"/>
      <c r="Z24" s="59">
        <f t="shared" si="50"/>
        <v>0</v>
      </c>
      <c r="AA24" s="59">
        <f t="shared" si="51"/>
        <v>0</v>
      </c>
      <c r="AB24" s="59">
        <f t="shared" si="52"/>
        <v>0</v>
      </c>
      <c r="AC24" s="59">
        <f t="shared" si="53"/>
        <v>0</v>
      </c>
      <c r="AD24" s="59">
        <f t="shared" si="54"/>
        <v>0</v>
      </c>
      <c r="AE24" s="59">
        <f t="shared" si="55"/>
        <v>0</v>
      </c>
      <c r="AF24" s="59">
        <f t="shared" si="56"/>
        <v>0</v>
      </c>
      <c r="AG24" s="59">
        <f t="shared" si="57"/>
        <v>0</v>
      </c>
      <c r="AH24" s="59">
        <f t="shared" si="58"/>
        <v>1</v>
      </c>
      <c r="AI24" s="59">
        <f t="shared" si="59"/>
        <v>0</v>
      </c>
      <c r="AJ24" s="59">
        <f t="shared" si="60"/>
        <v>0</v>
      </c>
      <c r="AK24" s="59">
        <f t="shared" si="61"/>
        <v>1</v>
      </c>
      <c r="AL24" s="59">
        <f t="shared" si="62"/>
        <v>0</v>
      </c>
      <c r="AM24" s="59">
        <f t="shared" si="63"/>
        <v>1</v>
      </c>
      <c r="AN24" s="59">
        <f t="shared" si="64"/>
        <v>0</v>
      </c>
    </row>
    <row r="25" spans="1:40" x14ac:dyDescent="0.25">
      <c r="A25" s="72" t="s">
        <v>220</v>
      </c>
      <c r="B25" s="158"/>
      <c r="C25" s="158"/>
      <c r="D25" s="158">
        <v>7</v>
      </c>
      <c r="E25" s="158"/>
      <c r="F25" s="158"/>
      <c r="G25" s="158">
        <v>1</v>
      </c>
      <c r="H25" s="158">
        <v>1</v>
      </c>
      <c r="I25" s="158"/>
      <c r="J25" s="158"/>
      <c r="K25" s="158"/>
      <c r="L25" s="158">
        <v>1</v>
      </c>
      <c r="M25" s="158"/>
      <c r="N25" s="158">
        <v>1</v>
      </c>
      <c r="O25" s="158">
        <v>1</v>
      </c>
      <c r="P25" s="158"/>
      <c r="Q25" s="158"/>
      <c r="R25" s="191">
        <f t="shared" si="48"/>
        <v>12</v>
      </c>
      <c r="U25" s="64"/>
      <c r="Z25" s="59">
        <f t="shared" si="32"/>
        <v>0</v>
      </c>
      <c r="AA25" s="59">
        <f t="shared" si="33"/>
        <v>0</v>
      </c>
      <c r="AB25" s="59">
        <f t="shared" si="34"/>
        <v>7</v>
      </c>
      <c r="AC25" s="59">
        <f t="shared" si="35"/>
        <v>0</v>
      </c>
      <c r="AD25" s="59">
        <f t="shared" si="36"/>
        <v>0</v>
      </c>
      <c r="AE25" s="59">
        <f t="shared" si="37"/>
        <v>1</v>
      </c>
      <c r="AF25" s="59">
        <f t="shared" si="38"/>
        <v>1</v>
      </c>
      <c r="AG25" s="59">
        <f t="shared" si="39"/>
        <v>0</v>
      </c>
      <c r="AH25" s="59">
        <f t="shared" si="40"/>
        <v>0</v>
      </c>
      <c r="AI25" s="59">
        <f t="shared" si="41"/>
        <v>0</v>
      </c>
      <c r="AJ25" s="59">
        <f t="shared" si="42"/>
        <v>1</v>
      </c>
      <c r="AK25" s="59">
        <f t="shared" si="43"/>
        <v>0</v>
      </c>
      <c r="AL25" s="59">
        <f t="shared" si="44"/>
        <v>1</v>
      </c>
      <c r="AM25" s="59">
        <f t="shared" si="45"/>
        <v>0</v>
      </c>
      <c r="AN25" s="59">
        <f t="shared" si="46"/>
        <v>0</v>
      </c>
    </row>
    <row r="26" spans="1:40" ht="13.8" thickBot="1" x14ac:dyDescent="0.3">
      <c r="A26" s="73" t="s">
        <v>111</v>
      </c>
      <c r="B26" s="157">
        <v>5</v>
      </c>
      <c r="C26" s="157"/>
      <c r="D26" s="157">
        <v>20</v>
      </c>
      <c r="E26" s="157">
        <v>134</v>
      </c>
      <c r="F26" s="157">
        <v>2</v>
      </c>
      <c r="G26" s="157">
        <v>40</v>
      </c>
      <c r="H26" s="157">
        <v>50</v>
      </c>
      <c r="I26" s="157">
        <v>6</v>
      </c>
      <c r="J26" s="157">
        <v>55</v>
      </c>
      <c r="K26" s="157">
        <v>1</v>
      </c>
      <c r="L26" s="157">
        <v>66</v>
      </c>
      <c r="M26" s="157">
        <v>15</v>
      </c>
      <c r="N26" s="157"/>
      <c r="O26" s="157">
        <v>50</v>
      </c>
      <c r="P26" s="157">
        <v>30</v>
      </c>
      <c r="Q26" s="157">
        <v>2</v>
      </c>
      <c r="R26" s="190">
        <f t="shared" ref="R26" si="65">SUM(B26:Q26)</f>
        <v>476</v>
      </c>
      <c r="U26" s="64"/>
      <c r="Z26" s="59">
        <f t="shared" ref="Z26" si="66">+IF(B26=" ",0,B26)</f>
        <v>5</v>
      </c>
      <c r="AA26" s="59">
        <f t="shared" ref="AA26" si="67">+IF(C26=" ",0,C26)</f>
        <v>0</v>
      </c>
      <c r="AB26" s="59">
        <f t="shared" ref="AB26" si="68">+IF(D26=" ",0,D26)</f>
        <v>20</v>
      </c>
      <c r="AC26" s="59">
        <f t="shared" ref="AC26" si="69">+IF(E26=" ",0,E26)</f>
        <v>134</v>
      </c>
      <c r="AD26" s="59">
        <f t="shared" ref="AD26" si="70">+IF(F26=" ",0,F26)</f>
        <v>2</v>
      </c>
      <c r="AE26" s="59">
        <f t="shared" ref="AE26" si="71">+IF(G26=" ",0,G26)</f>
        <v>40</v>
      </c>
      <c r="AF26" s="59">
        <f t="shared" ref="AF26" si="72">+IF(H26=" ",0,H26)</f>
        <v>50</v>
      </c>
      <c r="AG26" s="59">
        <f t="shared" ref="AG26" si="73">+IF(I26=" ",0,I26)</f>
        <v>6</v>
      </c>
      <c r="AH26" s="59">
        <f t="shared" ref="AH26" si="74">+IF(J26=" ",0,J26)</f>
        <v>55</v>
      </c>
      <c r="AI26" s="59">
        <f t="shared" ref="AI26" si="75">+IF(K26=" ",0,K26)</f>
        <v>1</v>
      </c>
      <c r="AJ26" s="59">
        <f t="shared" ref="AJ26" si="76">+IF(L26=" ",0,L26)</f>
        <v>66</v>
      </c>
      <c r="AK26" s="59">
        <f t="shared" ref="AK26" si="77">+IF(M26=" ",0,M26)</f>
        <v>15</v>
      </c>
      <c r="AL26" s="59">
        <f t="shared" ref="AL26" si="78">+IF(O26=" ",0,O26)</f>
        <v>50</v>
      </c>
      <c r="AM26" s="59">
        <f t="shared" ref="AM26" si="79">+IF(P26=" ",0,P26)</f>
        <v>30</v>
      </c>
      <c r="AN26" s="59">
        <f t="shared" ref="AN26" si="80">+IF(Q26=" ",0,Q26)</f>
        <v>2</v>
      </c>
    </row>
    <row r="27" spans="1:40" ht="13.8" thickBot="1" x14ac:dyDescent="0.3">
      <c r="A27" s="206" t="s">
        <v>0</v>
      </c>
      <c r="B27" s="229">
        <f>SUM(B7:B26)</f>
        <v>13</v>
      </c>
      <c r="C27" s="230">
        <f>SUM(C7:C26)</f>
        <v>2</v>
      </c>
      <c r="D27" s="230">
        <f>SUM(D7:D26)</f>
        <v>75</v>
      </c>
      <c r="E27" s="230">
        <f>SUM(E7:E26)</f>
        <v>286</v>
      </c>
      <c r="F27" s="230">
        <f>SUM(F7:F26)</f>
        <v>5</v>
      </c>
      <c r="G27" s="230">
        <f>SUM(G7:G26)</f>
        <v>113</v>
      </c>
      <c r="H27" s="230">
        <f>SUM(H7:H26)</f>
        <v>123</v>
      </c>
      <c r="I27" s="230">
        <f>SUM(I7:I26)</f>
        <v>15</v>
      </c>
      <c r="J27" s="230">
        <f>SUM(J7:J26)</f>
        <v>127</v>
      </c>
      <c r="K27" s="230">
        <f>SUM(K7:K26)</f>
        <v>2</v>
      </c>
      <c r="L27" s="230">
        <f>SUM(L7:L26)</f>
        <v>168</v>
      </c>
      <c r="M27" s="230">
        <f>SUM(M7:M26)</f>
        <v>34</v>
      </c>
      <c r="N27" s="230">
        <f>SUM(N7:N26)</f>
        <v>3</v>
      </c>
      <c r="O27" s="230">
        <f>SUM(O7:O26)</f>
        <v>77</v>
      </c>
      <c r="P27" s="230">
        <f>SUM(P7:P26)</f>
        <v>58</v>
      </c>
      <c r="Q27" s="230">
        <f>SUM(Q7:Q26)</f>
        <v>2</v>
      </c>
      <c r="R27" s="231">
        <f>SUM(R7:R26)</f>
        <v>1103</v>
      </c>
    </row>
    <row r="28" spans="1:40" x14ac:dyDescent="0.25">
      <c r="A28" s="420" t="s">
        <v>183</v>
      </c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U28" s="59" t="s">
        <v>285</v>
      </c>
      <c r="V28" s="59">
        <v>147</v>
      </c>
    </row>
    <row r="29" spans="1:40" x14ac:dyDescent="0.25">
      <c r="A29" s="160"/>
      <c r="B29" s="160"/>
      <c r="C29" s="160"/>
      <c r="D29" s="160"/>
      <c r="E29" s="160"/>
      <c r="F29" s="160"/>
      <c r="G29" s="160"/>
      <c r="H29" s="160"/>
      <c r="I29" s="249"/>
      <c r="J29" s="247"/>
      <c r="K29" s="247"/>
      <c r="L29" s="249"/>
      <c r="M29" s="249"/>
      <c r="N29" s="249"/>
      <c r="O29" s="160"/>
      <c r="P29" s="160"/>
      <c r="Q29" s="160"/>
      <c r="R29" s="160"/>
      <c r="U29" s="59" t="s">
        <v>271</v>
      </c>
      <c r="V29" s="59">
        <v>107</v>
      </c>
    </row>
    <row r="30" spans="1:40" ht="18" customHeight="1" x14ac:dyDescent="0.25">
      <c r="U30" s="59" t="s">
        <v>278</v>
      </c>
      <c r="V30" s="59">
        <v>95</v>
      </c>
    </row>
    <row r="31" spans="1:40" ht="18" customHeight="1" x14ac:dyDescent="0.25">
      <c r="U31" s="59" t="s">
        <v>280</v>
      </c>
      <c r="V31" s="59">
        <v>83</v>
      </c>
    </row>
    <row r="32" spans="1:40" ht="18" customHeight="1" x14ac:dyDescent="0.25">
      <c r="U32" s="59" t="s">
        <v>113</v>
      </c>
      <c r="V32" s="59">
        <v>56</v>
      </c>
    </row>
    <row r="33" spans="1:22" x14ac:dyDescent="0.25">
      <c r="U33" s="59" t="s">
        <v>279</v>
      </c>
      <c r="V33" s="59">
        <v>49</v>
      </c>
    </row>
    <row r="34" spans="1:22" ht="20.25" customHeight="1" x14ac:dyDescent="0.25">
      <c r="U34" s="59" t="s">
        <v>210</v>
      </c>
      <c r="V34" s="59">
        <v>31</v>
      </c>
    </row>
    <row r="35" spans="1:22" x14ac:dyDescent="0.25">
      <c r="H35" s="161"/>
      <c r="P35" s="161"/>
      <c r="U35" s="59" t="s">
        <v>282</v>
      </c>
      <c r="V35" s="59">
        <v>14</v>
      </c>
    </row>
    <row r="36" spans="1:22" x14ac:dyDescent="0.2">
      <c r="H36" s="61"/>
      <c r="P36" s="61"/>
      <c r="U36" s="59" t="s">
        <v>220</v>
      </c>
      <c r="V36" s="59">
        <v>12</v>
      </c>
    </row>
    <row r="37" spans="1:22" x14ac:dyDescent="0.25">
      <c r="H37" s="63"/>
      <c r="P37" s="63"/>
      <c r="U37" s="59" t="s">
        <v>283</v>
      </c>
      <c r="V37" s="59">
        <v>7</v>
      </c>
    </row>
    <row r="38" spans="1:22" x14ac:dyDescent="0.25">
      <c r="H38" s="63"/>
      <c r="P38" s="63"/>
      <c r="U38" s="59" t="s">
        <v>219</v>
      </c>
      <c r="V38" s="59">
        <v>5</v>
      </c>
    </row>
    <row r="39" spans="1:22" x14ac:dyDescent="0.25">
      <c r="H39" s="63"/>
      <c r="P39" s="63"/>
      <c r="U39" s="59" t="s">
        <v>277</v>
      </c>
      <c r="V39" s="59">
        <v>4</v>
      </c>
    </row>
    <row r="40" spans="1:22" x14ac:dyDescent="0.25">
      <c r="H40" s="63"/>
      <c r="P40" s="63"/>
      <c r="U40" s="59" t="s">
        <v>213</v>
      </c>
      <c r="V40" s="59">
        <v>3</v>
      </c>
    </row>
    <row r="41" spans="1:22" ht="17.25" customHeight="1" x14ac:dyDescent="0.25">
      <c r="A41" s="435" t="s">
        <v>75</v>
      </c>
      <c r="B41" s="435"/>
      <c r="C41" s="435"/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U41" s="59" t="s">
        <v>307</v>
      </c>
      <c r="V41" s="59">
        <v>3</v>
      </c>
    </row>
    <row r="42" spans="1:22" ht="7.5" customHeight="1" x14ac:dyDescent="0.25">
      <c r="A42" s="100"/>
      <c r="B42" s="100"/>
      <c r="C42" s="100"/>
      <c r="D42" s="100"/>
      <c r="E42" s="100"/>
      <c r="F42" s="100"/>
      <c r="G42" s="100"/>
      <c r="H42" s="100"/>
      <c r="I42" s="391"/>
      <c r="J42" s="248"/>
      <c r="K42" s="248"/>
      <c r="L42" s="258"/>
      <c r="M42" s="257"/>
      <c r="N42" s="397"/>
      <c r="O42" s="100"/>
      <c r="P42" s="100"/>
      <c r="Q42" s="100"/>
      <c r="U42" s="59" t="s">
        <v>284</v>
      </c>
      <c r="V42" s="59">
        <v>3</v>
      </c>
    </row>
    <row r="43" spans="1:22" x14ac:dyDescent="0.15">
      <c r="A43" s="434" t="s">
        <v>92</v>
      </c>
      <c r="B43" s="434"/>
      <c r="C43" s="434"/>
      <c r="D43" s="434"/>
      <c r="E43" s="115"/>
      <c r="F43" s="427" t="s">
        <v>84</v>
      </c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U43" s="59" t="s">
        <v>217</v>
      </c>
      <c r="V43" s="59">
        <v>3</v>
      </c>
    </row>
    <row r="44" spans="1:22" x14ac:dyDescent="0.25">
      <c r="A44" s="433" t="s">
        <v>91</v>
      </c>
      <c r="B44" s="433"/>
      <c r="C44" s="433"/>
      <c r="D44" s="433"/>
      <c r="E44" s="101"/>
      <c r="F44" s="427" t="s">
        <v>83</v>
      </c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U44" s="59" t="s">
        <v>276</v>
      </c>
      <c r="V44" s="59">
        <v>2</v>
      </c>
    </row>
    <row r="45" spans="1:22" x14ac:dyDescent="0.25">
      <c r="A45" s="433" t="s">
        <v>90</v>
      </c>
      <c r="B45" s="433"/>
      <c r="C45" s="433"/>
      <c r="D45" s="433"/>
      <c r="E45" s="101"/>
      <c r="F45" s="427" t="s">
        <v>82</v>
      </c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U45" s="59" t="s">
        <v>315</v>
      </c>
      <c r="V45" s="59">
        <v>2</v>
      </c>
    </row>
    <row r="46" spans="1:22" x14ac:dyDescent="0.25">
      <c r="A46" s="433" t="s">
        <v>89</v>
      </c>
      <c r="B46" s="433"/>
      <c r="C46" s="433"/>
      <c r="D46" s="433"/>
      <c r="E46" s="101"/>
      <c r="F46" s="427" t="s">
        <v>81</v>
      </c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U46" s="59" t="s">
        <v>281</v>
      </c>
      <c r="V46" s="59">
        <v>1</v>
      </c>
    </row>
    <row r="47" spans="1:22" x14ac:dyDescent="0.25">
      <c r="A47" s="433" t="s">
        <v>88</v>
      </c>
      <c r="B47" s="433"/>
      <c r="C47" s="433"/>
      <c r="D47" s="433"/>
      <c r="E47" s="101"/>
      <c r="F47" s="427" t="s">
        <v>80</v>
      </c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U47" s="59" t="s">
        <v>111</v>
      </c>
      <c r="V47" s="59">
        <v>476</v>
      </c>
    </row>
    <row r="48" spans="1:22" x14ac:dyDescent="0.25">
      <c r="A48" s="433" t="s">
        <v>87</v>
      </c>
      <c r="B48" s="433"/>
      <c r="C48" s="433"/>
      <c r="D48" s="433"/>
      <c r="E48" s="101"/>
      <c r="F48" s="427" t="s">
        <v>79</v>
      </c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</row>
    <row r="49" spans="1:22" x14ac:dyDescent="0.25">
      <c r="A49" s="433" t="s">
        <v>86</v>
      </c>
      <c r="B49" s="433"/>
      <c r="C49" s="433"/>
      <c r="D49" s="433"/>
      <c r="E49" s="101"/>
      <c r="F49" s="427" t="s">
        <v>78</v>
      </c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</row>
    <row r="50" spans="1:22" x14ac:dyDescent="0.25">
      <c r="A50" s="433" t="s">
        <v>85</v>
      </c>
      <c r="B50" s="433"/>
      <c r="C50" s="433"/>
      <c r="D50" s="433"/>
      <c r="E50" s="101"/>
      <c r="F50" s="427" t="s">
        <v>77</v>
      </c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</row>
    <row r="51" spans="1:22" x14ac:dyDescent="0.25">
      <c r="A51" s="101"/>
      <c r="B51" s="101"/>
      <c r="C51" s="101"/>
      <c r="D51" s="101"/>
      <c r="E51" s="101"/>
      <c r="F51" s="427" t="s">
        <v>223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</row>
    <row r="52" spans="1:22" ht="8.25" customHeight="1" x14ac:dyDescent="0.25">
      <c r="A52" s="162"/>
      <c r="B52" s="162"/>
      <c r="C52" s="162"/>
      <c r="D52" s="162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</row>
    <row r="53" spans="1:22" x14ac:dyDescent="0.25">
      <c r="A53" s="89" t="s">
        <v>32</v>
      </c>
      <c r="B53" s="163"/>
      <c r="C53" s="163"/>
      <c r="D53" s="163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</row>
    <row r="54" spans="1:22" x14ac:dyDescent="0.25">
      <c r="V54" s="59">
        <f>SUM(V27:V53)</f>
        <v>1103</v>
      </c>
    </row>
  </sheetData>
  <sortState ref="U28:V46">
    <sortCondition descending="1" ref="V28:V46"/>
  </sortState>
  <mergeCells count="25">
    <mergeCell ref="A49:D49"/>
    <mergeCell ref="A50:D50"/>
    <mergeCell ref="A45:D45"/>
    <mergeCell ref="A46:D46"/>
    <mergeCell ref="A47:D47"/>
    <mergeCell ref="A28:R28"/>
    <mergeCell ref="A48:D48"/>
    <mergeCell ref="A43:D43"/>
    <mergeCell ref="A44:D44"/>
    <mergeCell ref="F43:R43"/>
    <mergeCell ref="F44:R44"/>
    <mergeCell ref="F45:R45"/>
    <mergeCell ref="A41:R41"/>
    <mergeCell ref="A1:R1"/>
    <mergeCell ref="A3:R3"/>
    <mergeCell ref="A5:A6"/>
    <mergeCell ref="B5:Q5"/>
    <mergeCell ref="R5:R6"/>
    <mergeCell ref="A4:R4"/>
    <mergeCell ref="F51:R51"/>
    <mergeCell ref="F46:R46"/>
    <mergeCell ref="F47:R47"/>
    <mergeCell ref="F48:R48"/>
    <mergeCell ref="F49:R49"/>
    <mergeCell ref="F50:R50"/>
  </mergeCells>
  <printOptions horizontalCentered="1" verticalCentered="1"/>
  <pageMargins left="0" right="0" top="1.0236220472440944" bottom="0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AL125"/>
  <sheetViews>
    <sheetView showGridLines="0" view="pageBreakPreview" topLeftCell="A22" zoomScale="130" zoomScaleNormal="130" zoomScaleSheetLayoutView="130" workbookViewId="0">
      <selection activeCell="F24" sqref="F24"/>
    </sheetView>
  </sheetViews>
  <sheetFormatPr baseColWidth="10" defaultColWidth="11.44140625" defaultRowHeight="13.2" x14ac:dyDescent="0.25"/>
  <cols>
    <col min="1" max="1" width="37.109375" style="309" customWidth="1"/>
    <col min="2" max="2" width="3.88671875" style="309" customWidth="1"/>
    <col min="3" max="3" width="3.6640625" style="309" customWidth="1"/>
    <col min="4" max="4" width="3.88671875" style="309" customWidth="1"/>
    <col min="5" max="6" width="3.6640625" style="309" customWidth="1"/>
    <col min="7" max="7" width="4" style="309" customWidth="1"/>
    <col min="8" max="10" width="3.88671875" style="309" customWidth="1"/>
    <col min="11" max="14" width="3.5546875" style="309" customWidth="1"/>
    <col min="15" max="17" width="4" style="309" customWidth="1"/>
    <col min="18" max="18" width="10.33203125" style="309" customWidth="1"/>
    <col min="19" max="19" width="3.44140625" style="309" customWidth="1"/>
    <col min="20" max="20" width="5.33203125" style="309" customWidth="1"/>
    <col min="21" max="21" width="14" style="309" customWidth="1"/>
    <col min="22" max="22" width="15.5546875" style="309" bestFit="1" customWidth="1"/>
    <col min="23" max="23" width="11.44140625" style="309"/>
    <col min="24" max="46" width="6.44140625" style="309" customWidth="1"/>
    <col min="47" max="16384" width="11.44140625" style="309"/>
  </cols>
  <sheetData>
    <row r="1" spans="1:38" ht="14.4" x14ac:dyDescent="0.25">
      <c r="A1" s="437" t="s">
        <v>232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308"/>
    </row>
    <row r="2" spans="1:38" ht="14.4" x14ac:dyDescent="0.25">
      <c r="A2" s="310" t="s">
        <v>120</v>
      </c>
      <c r="B2" s="311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38" ht="27.75" customHeight="1" x14ac:dyDescent="0.25">
      <c r="A3" s="438" t="s">
        <v>218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313"/>
    </row>
    <row r="4" spans="1:38" ht="14.4" x14ac:dyDescent="0.25">
      <c r="A4" s="444" t="s">
        <v>316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313"/>
    </row>
    <row r="5" spans="1:38" ht="4.5" customHeight="1" thickBot="1" x14ac:dyDescent="0.3">
      <c r="A5" s="439"/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313"/>
      <c r="U5" s="309" t="s">
        <v>124</v>
      </c>
      <c r="V5" s="59">
        <v>23</v>
      </c>
    </row>
    <row r="6" spans="1:38" ht="13.8" thickBot="1" x14ac:dyDescent="0.3">
      <c r="A6" s="440" t="s">
        <v>110</v>
      </c>
      <c r="B6" s="442" t="s">
        <v>75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0" t="s">
        <v>0</v>
      </c>
      <c r="S6" s="314"/>
      <c r="U6" s="315" t="s">
        <v>164</v>
      </c>
      <c r="V6" s="309">
        <v>40</v>
      </c>
    </row>
    <row r="7" spans="1:38" ht="13.8" thickBot="1" x14ac:dyDescent="0.3">
      <c r="A7" s="441"/>
      <c r="B7" s="316" t="s">
        <v>200</v>
      </c>
      <c r="C7" s="316" t="s">
        <v>221</v>
      </c>
      <c r="D7" s="316" t="s">
        <v>100</v>
      </c>
      <c r="E7" s="316" t="s">
        <v>99</v>
      </c>
      <c r="F7" s="316" t="s">
        <v>112</v>
      </c>
      <c r="G7" s="316" t="s">
        <v>98</v>
      </c>
      <c r="H7" s="316" t="s">
        <v>94</v>
      </c>
      <c r="I7" s="316" t="s">
        <v>215</v>
      </c>
      <c r="J7" s="316" t="s">
        <v>93</v>
      </c>
      <c r="K7" s="316" t="s">
        <v>247</v>
      </c>
      <c r="L7" s="316" t="s">
        <v>97</v>
      </c>
      <c r="M7" s="316" t="s">
        <v>216</v>
      </c>
      <c r="N7" s="316" t="s">
        <v>272</v>
      </c>
      <c r="O7" s="316" t="s">
        <v>96</v>
      </c>
      <c r="P7" s="206" t="s">
        <v>95</v>
      </c>
      <c r="Q7" s="206" t="s">
        <v>317</v>
      </c>
      <c r="R7" s="441"/>
      <c r="U7" s="317" t="s">
        <v>1</v>
      </c>
      <c r="V7" s="59">
        <v>656</v>
      </c>
    </row>
    <row r="8" spans="1:38" x14ac:dyDescent="0.25">
      <c r="A8" s="318" t="s">
        <v>106</v>
      </c>
      <c r="B8" s="319"/>
      <c r="C8" s="320"/>
      <c r="D8" s="320">
        <v>2</v>
      </c>
      <c r="E8" s="320">
        <v>1</v>
      </c>
      <c r="F8" s="320"/>
      <c r="G8" s="320"/>
      <c r="H8" s="320">
        <v>3</v>
      </c>
      <c r="I8" s="320"/>
      <c r="J8" s="320">
        <v>2</v>
      </c>
      <c r="K8" s="320"/>
      <c r="L8" s="320"/>
      <c r="M8" s="320">
        <v>1</v>
      </c>
      <c r="N8" s="320"/>
      <c r="O8" s="320"/>
      <c r="P8" s="320">
        <v>1</v>
      </c>
      <c r="Q8" s="320"/>
      <c r="R8" s="321">
        <f t="shared" ref="R8:R36" si="0">SUM(B8:Q8)</f>
        <v>10</v>
      </c>
      <c r="U8" s="317" t="s">
        <v>269</v>
      </c>
      <c r="V8" s="309">
        <v>124</v>
      </c>
      <c r="X8" s="309">
        <f t="shared" ref="X8:X10" si="1">IF(B8=" ",0,B8)</f>
        <v>0</v>
      </c>
      <c r="Y8" s="309">
        <f t="shared" ref="Y8:Y10" si="2">IF(C8=" ",0,C8)</f>
        <v>0</v>
      </c>
      <c r="Z8" s="309">
        <f t="shared" ref="Z8:Z10" si="3">IF(D8=" ",0,D8)</f>
        <v>2</v>
      </c>
      <c r="AA8" s="309">
        <f t="shared" ref="AA8:AA10" si="4">IF(E8=" ",0,E8)</f>
        <v>1</v>
      </c>
      <c r="AB8" s="309">
        <f t="shared" ref="AB8:AB10" si="5">IF(F8=" ",0,F8)</f>
        <v>0</v>
      </c>
      <c r="AC8" s="309">
        <f t="shared" ref="AC8:AC10" si="6">IF(G8=" ",0,G8)</f>
        <v>0</v>
      </c>
      <c r="AD8" s="309">
        <f t="shared" ref="AD8:AD10" si="7">IF(H8=" ",0,H8)</f>
        <v>3</v>
      </c>
      <c r="AE8" s="309">
        <f t="shared" ref="AE8:AE10" si="8">IF(I8=" ",0,I8)</f>
        <v>0</v>
      </c>
      <c r="AF8" s="309">
        <f t="shared" ref="AF8:AF10" si="9">IF(J8=" ",0,J8)</f>
        <v>2</v>
      </c>
      <c r="AG8" s="309">
        <f t="shared" ref="AG8:AG10" si="10">IF(K8=" ",0,K8)</f>
        <v>0</v>
      </c>
      <c r="AH8" s="309">
        <f t="shared" ref="AH8:AH10" si="11">IF(L8=" ",0,L8)</f>
        <v>0</v>
      </c>
      <c r="AI8" s="309">
        <f t="shared" ref="AI8:AI10" si="12">IF(M8=" ",0,M8)</f>
        <v>1</v>
      </c>
      <c r="AJ8" s="309">
        <f t="shared" ref="AJ8:AJ10" si="13">IF(N8=" ",0,N8)</f>
        <v>0</v>
      </c>
      <c r="AK8" s="309">
        <f t="shared" ref="AK8:AL10" si="14">IF(P8=" ",0,P8)</f>
        <v>1</v>
      </c>
      <c r="AL8" s="309">
        <f t="shared" si="14"/>
        <v>0</v>
      </c>
    </row>
    <row r="9" spans="1:38" x14ac:dyDescent="0.25">
      <c r="A9" s="322" t="s">
        <v>128</v>
      </c>
      <c r="B9" s="323"/>
      <c r="C9" s="324"/>
      <c r="D9" s="324">
        <v>2</v>
      </c>
      <c r="E9" s="324">
        <v>2</v>
      </c>
      <c r="F9" s="324"/>
      <c r="G9" s="324">
        <v>2</v>
      </c>
      <c r="H9" s="324">
        <v>1</v>
      </c>
      <c r="I9" s="324"/>
      <c r="J9" s="324"/>
      <c r="K9" s="324"/>
      <c r="L9" s="324"/>
      <c r="M9" s="324">
        <v>2</v>
      </c>
      <c r="N9" s="324"/>
      <c r="O9" s="324"/>
      <c r="P9" s="324"/>
      <c r="Q9" s="324"/>
      <c r="R9" s="325">
        <f t="shared" ref="R9:R10" si="15">SUM(B9:Q9)</f>
        <v>9</v>
      </c>
      <c r="U9" s="317" t="s">
        <v>274</v>
      </c>
      <c r="V9" s="309">
        <v>70</v>
      </c>
      <c r="X9" s="309">
        <f t="shared" si="1"/>
        <v>0</v>
      </c>
      <c r="Y9" s="309">
        <f t="shared" si="2"/>
        <v>0</v>
      </c>
      <c r="Z9" s="309">
        <f t="shared" si="3"/>
        <v>2</v>
      </c>
      <c r="AA9" s="309">
        <f t="shared" si="4"/>
        <v>2</v>
      </c>
      <c r="AB9" s="309">
        <f t="shared" si="5"/>
        <v>0</v>
      </c>
      <c r="AC9" s="309">
        <f t="shared" si="6"/>
        <v>2</v>
      </c>
      <c r="AD9" s="309">
        <f t="shared" si="7"/>
        <v>1</v>
      </c>
      <c r="AE9" s="309">
        <f t="shared" si="8"/>
        <v>0</v>
      </c>
      <c r="AF9" s="309">
        <f t="shared" si="9"/>
        <v>0</v>
      </c>
      <c r="AG9" s="309">
        <f t="shared" si="10"/>
        <v>0</v>
      </c>
      <c r="AH9" s="309">
        <f t="shared" si="11"/>
        <v>0</v>
      </c>
      <c r="AI9" s="309">
        <f t="shared" si="12"/>
        <v>2</v>
      </c>
      <c r="AJ9" s="309">
        <f t="shared" si="13"/>
        <v>0</v>
      </c>
      <c r="AK9" s="309">
        <f t="shared" si="14"/>
        <v>0</v>
      </c>
      <c r="AL9" s="309">
        <f t="shared" si="14"/>
        <v>0</v>
      </c>
    </row>
    <row r="10" spans="1:38" x14ac:dyDescent="0.25">
      <c r="A10" s="326" t="s">
        <v>179</v>
      </c>
      <c r="B10" s="327"/>
      <c r="C10" s="328"/>
      <c r="D10" s="328"/>
      <c r="E10" s="328"/>
      <c r="F10" s="328">
        <v>1</v>
      </c>
      <c r="G10" s="328"/>
      <c r="H10" s="328"/>
      <c r="I10" s="328"/>
      <c r="J10" s="328">
        <v>1</v>
      </c>
      <c r="K10" s="328"/>
      <c r="L10" s="328"/>
      <c r="M10" s="328">
        <v>1</v>
      </c>
      <c r="N10" s="328"/>
      <c r="O10" s="328"/>
      <c r="P10" s="328"/>
      <c r="Q10" s="328"/>
      <c r="R10" s="321">
        <f t="shared" si="15"/>
        <v>3</v>
      </c>
      <c r="U10" s="317" t="s">
        <v>108</v>
      </c>
      <c r="V10" s="309">
        <v>46</v>
      </c>
      <c r="X10" s="309">
        <f t="shared" si="1"/>
        <v>0</v>
      </c>
      <c r="Y10" s="309">
        <f t="shared" si="2"/>
        <v>0</v>
      </c>
      <c r="Z10" s="309">
        <f t="shared" si="3"/>
        <v>0</v>
      </c>
      <c r="AA10" s="309">
        <f t="shared" si="4"/>
        <v>0</v>
      </c>
      <c r="AB10" s="309">
        <f t="shared" si="5"/>
        <v>1</v>
      </c>
      <c r="AC10" s="309">
        <f t="shared" si="6"/>
        <v>0</v>
      </c>
      <c r="AD10" s="309">
        <f t="shared" si="7"/>
        <v>0</v>
      </c>
      <c r="AE10" s="309">
        <f t="shared" si="8"/>
        <v>0</v>
      </c>
      <c r="AF10" s="309">
        <f t="shared" si="9"/>
        <v>1</v>
      </c>
      <c r="AG10" s="309">
        <f t="shared" si="10"/>
        <v>0</v>
      </c>
      <c r="AH10" s="309">
        <f t="shared" si="11"/>
        <v>0</v>
      </c>
      <c r="AI10" s="309">
        <f t="shared" si="12"/>
        <v>1</v>
      </c>
      <c r="AJ10" s="309">
        <f t="shared" si="13"/>
        <v>0</v>
      </c>
      <c r="AK10" s="309">
        <f t="shared" si="14"/>
        <v>0</v>
      </c>
      <c r="AL10" s="309">
        <f t="shared" si="14"/>
        <v>0</v>
      </c>
    </row>
    <row r="11" spans="1:38" x14ac:dyDescent="0.25">
      <c r="A11" s="322" t="s">
        <v>180</v>
      </c>
      <c r="B11" s="323"/>
      <c r="C11" s="324"/>
      <c r="D11" s="324"/>
      <c r="E11" s="324">
        <v>2</v>
      </c>
      <c r="F11" s="324"/>
      <c r="G11" s="324"/>
      <c r="H11" s="324"/>
      <c r="I11" s="324">
        <v>1</v>
      </c>
      <c r="J11" s="324"/>
      <c r="K11" s="324"/>
      <c r="L11" s="324"/>
      <c r="M11" s="324"/>
      <c r="N11" s="324"/>
      <c r="O11" s="324"/>
      <c r="P11" s="324">
        <v>2</v>
      </c>
      <c r="Q11" s="324"/>
      <c r="R11" s="325">
        <f t="shared" si="0"/>
        <v>5</v>
      </c>
      <c r="U11" s="317" t="s">
        <v>105</v>
      </c>
      <c r="V11" s="309">
        <v>45</v>
      </c>
      <c r="X11" s="309">
        <f t="shared" ref="X11:X36" si="16">IF(B11=" ",0,B11)</f>
        <v>0</v>
      </c>
      <c r="Y11" s="309">
        <f t="shared" ref="Y11:Y36" si="17">IF(C11=" ",0,C11)</f>
        <v>0</v>
      </c>
      <c r="Z11" s="309">
        <f t="shared" ref="Z11:Z36" si="18">IF(D11=" ",0,D11)</f>
        <v>0</v>
      </c>
      <c r="AA11" s="309">
        <f t="shared" ref="AA11:AA36" si="19">IF(E11=" ",0,E11)</f>
        <v>2</v>
      </c>
      <c r="AB11" s="309">
        <f t="shared" ref="AB11:AB36" si="20">IF(F11=" ",0,F11)</f>
        <v>0</v>
      </c>
      <c r="AC11" s="309">
        <f t="shared" ref="AC11:AC36" si="21">IF(G11=" ",0,G11)</f>
        <v>0</v>
      </c>
      <c r="AD11" s="309">
        <f t="shared" ref="AD11:AD36" si="22">IF(H11=" ",0,H11)</f>
        <v>0</v>
      </c>
      <c r="AE11" s="309">
        <f t="shared" ref="AE11:AE36" si="23">IF(I11=" ",0,I11)</f>
        <v>1</v>
      </c>
      <c r="AF11" s="309">
        <f t="shared" ref="AF11:AF36" si="24">IF(J11=" ",0,J11)</f>
        <v>0</v>
      </c>
      <c r="AG11" s="309">
        <f t="shared" ref="AG11:AG36" si="25">IF(K11=" ",0,K11)</f>
        <v>0</v>
      </c>
      <c r="AH11" s="309">
        <f t="shared" ref="AH11:AH36" si="26">IF(L11=" ",0,L11)</f>
        <v>0</v>
      </c>
      <c r="AI11" s="309">
        <f t="shared" ref="AI11:AI36" si="27">IF(M11=" ",0,M11)</f>
        <v>0</v>
      </c>
      <c r="AJ11" s="309">
        <f t="shared" ref="AJ11:AJ36" si="28">IF(N11=" ",0,N11)</f>
        <v>0</v>
      </c>
      <c r="AK11" s="309">
        <f t="shared" ref="AK11:AK36" si="29">IF(P11=" ",0,P11)</f>
        <v>2</v>
      </c>
      <c r="AL11" s="309">
        <f t="shared" ref="AL11:AL36" si="30">IF(Q11=" ",0,Q11)</f>
        <v>0</v>
      </c>
    </row>
    <row r="12" spans="1:38" x14ac:dyDescent="0.25">
      <c r="A12" s="326" t="s">
        <v>166</v>
      </c>
      <c r="B12" s="327"/>
      <c r="C12" s="328"/>
      <c r="D12" s="328"/>
      <c r="E12" s="328"/>
      <c r="F12" s="328"/>
      <c r="G12" s="328"/>
      <c r="H12" s="328"/>
      <c r="I12" s="328"/>
      <c r="J12" s="328">
        <v>1</v>
      </c>
      <c r="K12" s="328">
        <v>1</v>
      </c>
      <c r="L12" s="328"/>
      <c r="M12" s="328"/>
      <c r="N12" s="328"/>
      <c r="O12" s="328"/>
      <c r="P12" s="328"/>
      <c r="Q12" s="328"/>
      <c r="R12" s="321">
        <f t="shared" si="0"/>
        <v>2</v>
      </c>
      <c r="U12" s="317" t="s">
        <v>288</v>
      </c>
      <c r="V12" s="309">
        <v>22</v>
      </c>
      <c r="X12" s="309">
        <f t="shared" si="16"/>
        <v>0</v>
      </c>
      <c r="Y12" s="309">
        <f t="shared" si="17"/>
        <v>0</v>
      </c>
      <c r="Z12" s="309">
        <f t="shared" si="18"/>
        <v>0</v>
      </c>
      <c r="AA12" s="309">
        <f t="shared" si="19"/>
        <v>0</v>
      </c>
      <c r="AB12" s="309">
        <f t="shared" si="20"/>
        <v>0</v>
      </c>
      <c r="AC12" s="309">
        <f t="shared" si="21"/>
        <v>0</v>
      </c>
      <c r="AD12" s="309">
        <f t="shared" si="22"/>
        <v>0</v>
      </c>
      <c r="AE12" s="309">
        <f t="shared" si="23"/>
        <v>0</v>
      </c>
      <c r="AF12" s="309">
        <f t="shared" si="24"/>
        <v>1</v>
      </c>
      <c r="AG12" s="309">
        <f t="shared" si="25"/>
        <v>1</v>
      </c>
      <c r="AH12" s="309">
        <f t="shared" si="26"/>
        <v>0</v>
      </c>
      <c r="AI12" s="309">
        <f t="shared" si="27"/>
        <v>0</v>
      </c>
      <c r="AJ12" s="309">
        <f t="shared" si="28"/>
        <v>0</v>
      </c>
      <c r="AK12" s="309">
        <f t="shared" si="29"/>
        <v>0</v>
      </c>
      <c r="AL12" s="309">
        <f t="shared" si="30"/>
        <v>0</v>
      </c>
    </row>
    <row r="13" spans="1:38" x14ac:dyDescent="0.25">
      <c r="A13" s="322" t="s">
        <v>191</v>
      </c>
      <c r="B13" s="323"/>
      <c r="C13" s="324"/>
      <c r="D13" s="324">
        <v>1</v>
      </c>
      <c r="E13" s="324"/>
      <c r="F13" s="324"/>
      <c r="G13" s="324"/>
      <c r="H13" s="324"/>
      <c r="I13" s="324"/>
      <c r="J13" s="324"/>
      <c r="K13" s="324"/>
      <c r="L13" s="324">
        <v>2</v>
      </c>
      <c r="M13" s="324"/>
      <c r="N13" s="324"/>
      <c r="O13" s="324"/>
      <c r="P13" s="324"/>
      <c r="Q13" s="324"/>
      <c r="R13" s="325">
        <f t="shared" si="0"/>
        <v>3</v>
      </c>
      <c r="U13" s="317" t="s">
        <v>109</v>
      </c>
      <c r="V13" s="309">
        <v>20</v>
      </c>
      <c r="X13" s="309">
        <f t="shared" si="16"/>
        <v>0</v>
      </c>
      <c r="Y13" s="309">
        <f t="shared" si="17"/>
        <v>0</v>
      </c>
      <c r="Z13" s="309">
        <f t="shared" si="18"/>
        <v>1</v>
      </c>
      <c r="AA13" s="309">
        <f t="shared" si="19"/>
        <v>0</v>
      </c>
      <c r="AB13" s="309">
        <f t="shared" si="20"/>
        <v>0</v>
      </c>
      <c r="AC13" s="309">
        <f t="shared" si="21"/>
        <v>0</v>
      </c>
      <c r="AD13" s="309">
        <f t="shared" si="22"/>
        <v>0</v>
      </c>
      <c r="AE13" s="309">
        <f t="shared" si="23"/>
        <v>0</v>
      </c>
      <c r="AF13" s="309">
        <f t="shared" si="24"/>
        <v>0</v>
      </c>
      <c r="AG13" s="309">
        <f t="shared" si="25"/>
        <v>0</v>
      </c>
      <c r="AH13" s="309">
        <f t="shared" si="26"/>
        <v>2</v>
      </c>
      <c r="AI13" s="309">
        <f t="shared" si="27"/>
        <v>0</v>
      </c>
      <c r="AJ13" s="309">
        <f t="shared" si="28"/>
        <v>0</v>
      </c>
      <c r="AK13" s="309">
        <f t="shared" si="29"/>
        <v>0</v>
      </c>
      <c r="AL13" s="309">
        <f t="shared" si="30"/>
        <v>0</v>
      </c>
    </row>
    <row r="14" spans="1:38" x14ac:dyDescent="0.25">
      <c r="A14" s="326" t="s">
        <v>273</v>
      </c>
      <c r="B14" s="327"/>
      <c r="C14" s="328"/>
      <c r="D14" s="328">
        <v>2</v>
      </c>
      <c r="E14" s="328"/>
      <c r="F14" s="328"/>
      <c r="G14" s="328">
        <v>2</v>
      </c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1">
        <f t="shared" si="0"/>
        <v>4</v>
      </c>
      <c r="U14" s="317" t="s">
        <v>130</v>
      </c>
      <c r="V14" s="309">
        <v>14</v>
      </c>
      <c r="X14" s="309">
        <f t="shared" si="16"/>
        <v>0</v>
      </c>
      <c r="Y14" s="309">
        <f t="shared" si="17"/>
        <v>0</v>
      </c>
      <c r="Z14" s="309">
        <f t="shared" si="18"/>
        <v>2</v>
      </c>
      <c r="AA14" s="309">
        <f t="shared" si="19"/>
        <v>0</v>
      </c>
      <c r="AB14" s="309">
        <f t="shared" si="20"/>
        <v>0</v>
      </c>
      <c r="AC14" s="309">
        <f t="shared" si="21"/>
        <v>2</v>
      </c>
      <c r="AD14" s="309">
        <f t="shared" si="22"/>
        <v>0</v>
      </c>
      <c r="AE14" s="309">
        <f t="shared" si="23"/>
        <v>0</v>
      </c>
      <c r="AF14" s="309">
        <f t="shared" si="24"/>
        <v>0</v>
      </c>
      <c r="AG14" s="309">
        <f t="shared" si="25"/>
        <v>0</v>
      </c>
      <c r="AH14" s="309">
        <f t="shared" si="26"/>
        <v>0</v>
      </c>
      <c r="AI14" s="309">
        <f t="shared" si="27"/>
        <v>0</v>
      </c>
      <c r="AJ14" s="309">
        <f t="shared" si="28"/>
        <v>0</v>
      </c>
      <c r="AK14" s="309">
        <f t="shared" si="29"/>
        <v>0</v>
      </c>
      <c r="AL14" s="309">
        <f t="shared" si="30"/>
        <v>0</v>
      </c>
    </row>
    <row r="15" spans="1:38" x14ac:dyDescent="0.25">
      <c r="A15" s="322" t="s">
        <v>156</v>
      </c>
      <c r="B15" s="323"/>
      <c r="C15" s="324"/>
      <c r="D15" s="324"/>
      <c r="E15" s="324"/>
      <c r="F15" s="324"/>
      <c r="G15" s="324"/>
      <c r="H15" s="324"/>
      <c r="I15" s="324"/>
      <c r="J15" s="324"/>
      <c r="K15" s="324"/>
      <c r="L15" s="324">
        <v>1</v>
      </c>
      <c r="M15" s="324"/>
      <c r="N15" s="324"/>
      <c r="O15" s="324"/>
      <c r="P15" s="324"/>
      <c r="Q15" s="324"/>
      <c r="R15" s="325">
        <f t="shared" si="0"/>
        <v>1</v>
      </c>
      <c r="U15" s="329" t="s">
        <v>106</v>
      </c>
      <c r="V15" s="309">
        <v>10</v>
      </c>
      <c r="X15" s="309">
        <f t="shared" si="16"/>
        <v>0</v>
      </c>
      <c r="Y15" s="309">
        <f t="shared" si="17"/>
        <v>0</v>
      </c>
      <c r="Z15" s="309">
        <f t="shared" si="18"/>
        <v>0</v>
      </c>
      <c r="AA15" s="309">
        <f t="shared" si="19"/>
        <v>0</v>
      </c>
      <c r="AB15" s="309">
        <f t="shared" si="20"/>
        <v>0</v>
      </c>
      <c r="AC15" s="309">
        <f t="shared" si="21"/>
        <v>0</v>
      </c>
      <c r="AD15" s="309">
        <f t="shared" si="22"/>
        <v>0</v>
      </c>
      <c r="AE15" s="309">
        <f t="shared" si="23"/>
        <v>0</v>
      </c>
      <c r="AF15" s="309">
        <f t="shared" si="24"/>
        <v>0</v>
      </c>
      <c r="AG15" s="309">
        <f t="shared" si="25"/>
        <v>0</v>
      </c>
      <c r="AH15" s="309">
        <f t="shared" si="26"/>
        <v>1</v>
      </c>
      <c r="AI15" s="309">
        <f t="shared" si="27"/>
        <v>0</v>
      </c>
      <c r="AJ15" s="309">
        <f t="shared" si="28"/>
        <v>0</v>
      </c>
      <c r="AK15" s="309">
        <f t="shared" si="29"/>
        <v>0</v>
      </c>
      <c r="AL15" s="309">
        <f t="shared" si="30"/>
        <v>0</v>
      </c>
    </row>
    <row r="16" spans="1:38" x14ac:dyDescent="0.25">
      <c r="A16" s="326" t="s">
        <v>129</v>
      </c>
      <c r="B16" s="327"/>
      <c r="C16" s="328"/>
      <c r="D16" s="328"/>
      <c r="E16" s="328">
        <v>1</v>
      </c>
      <c r="F16" s="328"/>
      <c r="G16" s="328"/>
      <c r="H16" s="328">
        <v>1</v>
      </c>
      <c r="I16" s="328"/>
      <c r="J16" s="328"/>
      <c r="K16" s="328"/>
      <c r="L16" s="328"/>
      <c r="M16" s="328"/>
      <c r="N16" s="328"/>
      <c r="O16" s="328"/>
      <c r="P16" s="328"/>
      <c r="Q16" s="328"/>
      <c r="R16" s="321">
        <f t="shared" si="0"/>
        <v>2</v>
      </c>
      <c r="U16" s="317" t="s">
        <v>128</v>
      </c>
      <c r="V16" s="309">
        <v>9</v>
      </c>
      <c r="X16" s="309">
        <f t="shared" si="16"/>
        <v>0</v>
      </c>
      <c r="Y16" s="309">
        <f t="shared" si="17"/>
        <v>0</v>
      </c>
      <c r="Z16" s="309">
        <f t="shared" si="18"/>
        <v>0</v>
      </c>
      <c r="AA16" s="309">
        <f t="shared" si="19"/>
        <v>1</v>
      </c>
      <c r="AB16" s="309">
        <f t="shared" si="20"/>
        <v>0</v>
      </c>
      <c r="AC16" s="309">
        <f t="shared" si="21"/>
        <v>0</v>
      </c>
      <c r="AD16" s="309">
        <f t="shared" si="22"/>
        <v>1</v>
      </c>
      <c r="AE16" s="309">
        <f t="shared" si="23"/>
        <v>0</v>
      </c>
      <c r="AF16" s="309">
        <f t="shared" si="24"/>
        <v>0</v>
      </c>
      <c r="AG16" s="309">
        <f t="shared" si="25"/>
        <v>0</v>
      </c>
      <c r="AH16" s="309">
        <f t="shared" si="26"/>
        <v>0</v>
      </c>
      <c r="AI16" s="309">
        <f t="shared" si="27"/>
        <v>0</v>
      </c>
      <c r="AJ16" s="309">
        <f t="shared" si="28"/>
        <v>0</v>
      </c>
      <c r="AK16" s="309">
        <f t="shared" si="29"/>
        <v>0</v>
      </c>
      <c r="AL16" s="309">
        <f t="shared" si="30"/>
        <v>0</v>
      </c>
    </row>
    <row r="17" spans="1:38" x14ac:dyDescent="0.25">
      <c r="A17" s="322" t="s">
        <v>105</v>
      </c>
      <c r="B17" s="323">
        <v>1</v>
      </c>
      <c r="C17" s="324"/>
      <c r="D17" s="324">
        <v>5</v>
      </c>
      <c r="E17" s="324">
        <v>5</v>
      </c>
      <c r="F17" s="324">
        <v>1</v>
      </c>
      <c r="G17" s="324">
        <v>3</v>
      </c>
      <c r="H17" s="324">
        <v>5</v>
      </c>
      <c r="I17" s="324">
        <v>2</v>
      </c>
      <c r="J17" s="324">
        <v>4</v>
      </c>
      <c r="K17" s="324"/>
      <c r="L17" s="324">
        <v>8</v>
      </c>
      <c r="M17" s="324"/>
      <c r="N17" s="324"/>
      <c r="O17" s="324">
        <v>6</v>
      </c>
      <c r="P17" s="324">
        <v>5</v>
      </c>
      <c r="Q17" s="324"/>
      <c r="R17" s="325">
        <f t="shared" si="0"/>
        <v>45</v>
      </c>
      <c r="U17" s="317" t="s">
        <v>107</v>
      </c>
      <c r="V17" s="309">
        <v>9</v>
      </c>
      <c r="X17" s="309">
        <f t="shared" si="16"/>
        <v>1</v>
      </c>
      <c r="Y17" s="309">
        <f t="shared" si="17"/>
        <v>0</v>
      </c>
      <c r="Z17" s="309">
        <f t="shared" si="18"/>
        <v>5</v>
      </c>
      <c r="AA17" s="309">
        <f t="shared" si="19"/>
        <v>5</v>
      </c>
      <c r="AB17" s="309">
        <f t="shared" si="20"/>
        <v>1</v>
      </c>
      <c r="AC17" s="309">
        <f t="shared" si="21"/>
        <v>3</v>
      </c>
      <c r="AD17" s="309">
        <f t="shared" si="22"/>
        <v>5</v>
      </c>
      <c r="AE17" s="309">
        <f t="shared" si="23"/>
        <v>2</v>
      </c>
      <c r="AF17" s="309">
        <f t="shared" si="24"/>
        <v>4</v>
      </c>
      <c r="AG17" s="309">
        <f t="shared" si="25"/>
        <v>0</v>
      </c>
      <c r="AH17" s="309">
        <f t="shared" si="26"/>
        <v>8</v>
      </c>
      <c r="AI17" s="309">
        <f t="shared" si="27"/>
        <v>0</v>
      </c>
      <c r="AJ17" s="309">
        <f t="shared" si="28"/>
        <v>0</v>
      </c>
      <c r="AK17" s="309">
        <f t="shared" si="29"/>
        <v>5</v>
      </c>
      <c r="AL17" s="309">
        <f t="shared" si="30"/>
        <v>0</v>
      </c>
    </row>
    <row r="18" spans="1:38" x14ac:dyDescent="0.25">
      <c r="A18" s="326" t="s">
        <v>318</v>
      </c>
      <c r="B18" s="327"/>
      <c r="C18" s="328"/>
      <c r="D18" s="328"/>
      <c r="E18" s="328"/>
      <c r="F18" s="328"/>
      <c r="G18" s="328"/>
      <c r="H18" s="328"/>
      <c r="I18" s="328"/>
      <c r="J18" s="328"/>
      <c r="K18" s="328"/>
      <c r="L18" s="328">
        <v>1</v>
      </c>
      <c r="M18" s="328"/>
      <c r="N18" s="328"/>
      <c r="O18" s="328"/>
      <c r="P18" s="328"/>
      <c r="Q18" s="328"/>
      <c r="R18" s="321">
        <f t="shared" si="0"/>
        <v>1</v>
      </c>
      <c r="U18" s="317" t="s">
        <v>102</v>
      </c>
      <c r="V18" s="309">
        <v>8</v>
      </c>
      <c r="X18" s="309">
        <f t="shared" si="16"/>
        <v>0</v>
      </c>
      <c r="Y18" s="309">
        <f t="shared" si="17"/>
        <v>0</v>
      </c>
      <c r="Z18" s="309">
        <f t="shared" si="18"/>
        <v>0</v>
      </c>
      <c r="AA18" s="309">
        <f t="shared" si="19"/>
        <v>0</v>
      </c>
      <c r="AB18" s="309">
        <f t="shared" si="20"/>
        <v>0</v>
      </c>
      <c r="AC18" s="309">
        <f t="shared" si="21"/>
        <v>0</v>
      </c>
      <c r="AD18" s="309">
        <f t="shared" si="22"/>
        <v>0</v>
      </c>
      <c r="AE18" s="309">
        <f t="shared" si="23"/>
        <v>0</v>
      </c>
      <c r="AF18" s="309">
        <f t="shared" si="24"/>
        <v>0</v>
      </c>
      <c r="AG18" s="309">
        <f t="shared" si="25"/>
        <v>0</v>
      </c>
      <c r="AH18" s="309">
        <f t="shared" si="26"/>
        <v>1</v>
      </c>
      <c r="AI18" s="309">
        <f t="shared" si="27"/>
        <v>0</v>
      </c>
      <c r="AJ18" s="309">
        <f t="shared" si="28"/>
        <v>0</v>
      </c>
      <c r="AK18" s="309">
        <f t="shared" si="29"/>
        <v>0</v>
      </c>
      <c r="AL18" s="309">
        <f t="shared" si="30"/>
        <v>0</v>
      </c>
    </row>
    <row r="19" spans="1:38" x14ac:dyDescent="0.25">
      <c r="A19" s="322" t="s">
        <v>286</v>
      </c>
      <c r="B19" s="323"/>
      <c r="C19" s="324"/>
      <c r="D19" s="324"/>
      <c r="E19" s="324"/>
      <c r="F19" s="324"/>
      <c r="G19" s="324"/>
      <c r="H19" s="324"/>
      <c r="I19" s="324"/>
      <c r="J19" s="324">
        <v>1</v>
      </c>
      <c r="K19" s="324"/>
      <c r="L19" s="324"/>
      <c r="M19" s="324"/>
      <c r="N19" s="324"/>
      <c r="O19" s="324"/>
      <c r="P19" s="324"/>
      <c r="Q19" s="324"/>
      <c r="R19" s="325">
        <f t="shared" si="0"/>
        <v>1</v>
      </c>
      <c r="U19" s="329" t="s">
        <v>287</v>
      </c>
      <c r="V19" s="309">
        <v>7</v>
      </c>
      <c r="X19" s="309">
        <f t="shared" si="16"/>
        <v>0</v>
      </c>
      <c r="Y19" s="309">
        <f t="shared" si="17"/>
        <v>0</v>
      </c>
      <c r="Z19" s="309">
        <f t="shared" si="18"/>
        <v>0</v>
      </c>
      <c r="AA19" s="309">
        <f t="shared" si="19"/>
        <v>0</v>
      </c>
      <c r="AB19" s="309">
        <f t="shared" si="20"/>
        <v>0</v>
      </c>
      <c r="AC19" s="309">
        <f t="shared" si="21"/>
        <v>0</v>
      </c>
      <c r="AD19" s="309">
        <f t="shared" si="22"/>
        <v>0</v>
      </c>
      <c r="AE19" s="309">
        <f t="shared" si="23"/>
        <v>0</v>
      </c>
      <c r="AF19" s="309">
        <f t="shared" si="24"/>
        <v>1</v>
      </c>
      <c r="AG19" s="309">
        <f t="shared" si="25"/>
        <v>0</v>
      </c>
      <c r="AH19" s="309">
        <f t="shared" si="26"/>
        <v>0</v>
      </c>
      <c r="AI19" s="309">
        <f t="shared" si="27"/>
        <v>0</v>
      </c>
      <c r="AJ19" s="309">
        <f t="shared" si="28"/>
        <v>0</v>
      </c>
      <c r="AK19" s="309">
        <f t="shared" si="29"/>
        <v>0</v>
      </c>
      <c r="AL19" s="309">
        <f t="shared" si="30"/>
        <v>0</v>
      </c>
    </row>
    <row r="20" spans="1:38" x14ac:dyDescent="0.25">
      <c r="A20" s="326" t="s">
        <v>308</v>
      </c>
      <c r="B20" s="327"/>
      <c r="C20" s="328"/>
      <c r="D20" s="328">
        <v>1</v>
      </c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1">
        <f t="shared" si="0"/>
        <v>1</v>
      </c>
      <c r="U20" s="317"/>
      <c r="V20" s="309">
        <f>SUM(V5:V19)</f>
        <v>1103</v>
      </c>
      <c r="X20" s="309">
        <f t="shared" si="16"/>
        <v>0</v>
      </c>
      <c r="Y20" s="309">
        <f t="shared" si="17"/>
        <v>0</v>
      </c>
      <c r="Z20" s="309">
        <f t="shared" si="18"/>
        <v>1</v>
      </c>
      <c r="AA20" s="309">
        <f t="shared" si="19"/>
        <v>0</v>
      </c>
      <c r="AB20" s="309">
        <f t="shared" si="20"/>
        <v>0</v>
      </c>
      <c r="AC20" s="309">
        <f t="shared" si="21"/>
        <v>0</v>
      </c>
      <c r="AD20" s="309">
        <f t="shared" si="22"/>
        <v>0</v>
      </c>
      <c r="AE20" s="309">
        <f t="shared" si="23"/>
        <v>0</v>
      </c>
      <c r="AF20" s="309">
        <f t="shared" si="24"/>
        <v>0</v>
      </c>
      <c r="AG20" s="309">
        <f t="shared" si="25"/>
        <v>0</v>
      </c>
      <c r="AH20" s="309">
        <f t="shared" si="26"/>
        <v>0</v>
      </c>
      <c r="AI20" s="309">
        <f t="shared" si="27"/>
        <v>0</v>
      </c>
      <c r="AJ20" s="309">
        <f t="shared" si="28"/>
        <v>0</v>
      </c>
      <c r="AK20" s="309">
        <f t="shared" si="29"/>
        <v>0</v>
      </c>
      <c r="AL20" s="309">
        <f t="shared" si="30"/>
        <v>0</v>
      </c>
    </row>
    <row r="21" spans="1:38" ht="19.2" x14ac:dyDescent="0.25">
      <c r="A21" s="322" t="s">
        <v>269</v>
      </c>
      <c r="B21" s="323"/>
      <c r="C21" s="324"/>
      <c r="D21" s="324">
        <v>6</v>
      </c>
      <c r="E21" s="324">
        <v>38</v>
      </c>
      <c r="F21" s="324"/>
      <c r="G21" s="324">
        <v>18</v>
      </c>
      <c r="H21" s="324">
        <v>14</v>
      </c>
      <c r="I21" s="324">
        <v>2</v>
      </c>
      <c r="J21" s="324">
        <v>15</v>
      </c>
      <c r="K21" s="324"/>
      <c r="L21" s="324">
        <v>21</v>
      </c>
      <c r="M21" s="324">
        <v>2</v>
      </c>
      <c r="N21" s="324"/>
      <c r="O21" s="324"/>
      <c r="P21" s="324">
        <v>8</v>
      </c>
      <c r="Q21" s="324"/>
      <c r="R21" s="325">
        <f t="shared" si="0"/>
        <v>124</v>
      </c>
      <c r="U21" s="317"/>
      <c r="X21" s="309">
        <f t="shared" si="16"/>
        <v>0</v>
      </c>
      <c r="Y21" s="309">
        <f t="shared" si="17"/>
        <v>0</v>
      </c>
      <c r="Z21" s="309">
        <f t="shared" si="18"/>
        <v>6</v>
      </c>
      <c r="AA21" s="309">
        <f t="shared" si="19"/>
        <v>38</v>
      </c>
      <c r="AB21" s="309">
        <f t="shared" si="20"/>
        <v>0</v>
      </c>
      <c r="AC21" s="309">
        <f t="shared" si="21"/>
        <v>18</v>
      </c>
      <c r="AD21" s="309">
        <f t="shared" si="22"/>
        <v>14</v>
      </c>
      <c r="AE21" s="309">
        <f t="shared" si="23"/>
        <v>2</v>
      </c>
      <c r="AF21" s="309">
        <f t="shared" si="24"/>
        <v>15</v>
      </c>
      <c r="AG21" s="309">
        <f t="shared" si="25"/>
        <v>0</v>
      </c>
      <c r="AH21" s="309">
        <f t="shared" si="26"/>
        <v>21</v>
      </c>
      <c r="AI21" s="309">
        <f t="shared" si="27"/>
        <v>2</v>
      </c>
      <c r="AJ21" s="309">
        <f t="shared" si="28"/>
        <v>0</v>
      </c>
      <c r="AK21" s="309">
        <f t="shared" si="29"/>
        <v>8</v>
      </c>
      <c r="AL21" s="309">
        <f t="shared" si="30"/>
        <v>0</v>
      </c>
    </row>
    <row r="22" spans="1:38" x14ac:dyDescent="0.25">
      <c r="A22" s="326" t="s">
        <v>312</v>
      </c>
      <c r="B22" s="327"/>
      <c r="C22" s="328"/>
      <c r="D22" s="328">
        <v>1</v>
      </c>
      <c r="E22" s="328"/>
      <c r="F22" s="328"/>
      <c r="G22" s="328"/>
      <c r="H22" s="328"/>
      <c r="I22" s="328"/>
      <c r="J22" s="328"/>
      <c r="K22" s="328"/>
      <c r="L22" s="328">
        <v>1</v>
      </c>
      <c r="M22" s="328"/>
      <c r="N22" s="328"/>
      <c r="O22" s="328"/>
      <c r="P22" s="328"/>
      <c r="Q22" s="328"/>
      <c r="R22" s="321">
        <f t="shared" si="0"/>
        <v>2</v>
      </c>
      <c r="U22" s="317"/>
      <c r="X22" s="309">
        <f t="shared" si="16"/>
        <v>0</v>
      </c>
      <c r="Y22" s="309">
        <f t="shared" si="17"/>
        <v>0</v>
      </c>
      <c r="Z22" s="309">
        <f t="shared" si="18"/>
        <v>1</v>
      </c>
      <c r="AA22" s="309">
        <f t="shared" si="19"/>
        <v>0</v>
      </c>
      <c r="AB22" s="309">
        <f t="shared" si="20"/>
        <v>0</v>
      </c>
      <c r="AC22" s="309">
        <f t="shared" si="21"/>
        <v>0</v>
      </c>
      <c r="AD22" s="309">
        <f t="shared" si="22"/>
        <v>0</v>
      </c>
      <c r="AE22" s="309">
        <f t="shared" si="23"/>
        <v>0</v>
      </c>
      <c r="AF22" s="309">
        <f t="shared" si="24"/>
        <v>0</v>
      </c>
      <c r="AG22" s="309">
        <f t="shared" si="25"/>
        <v>0</v>
      </c>
      <c r="AH22" s="309">
        <f t="shared" si="26"/>
        <v>1</v>
      </c>
      <c r="AI22" s="309">
        <f t="shared" si="27"/>
        <v>0</v>
      </c>
      <c r="AJ22" s="309">
        <f t="shared" si="28"/>
        <v>0</v>
      </c>
      <c r="AK22" s="309">
        <f t="shared" si="29"/>
        <v>0</v>
      </c>
      <c r="AL22" s="309">
        <f t="shared" si="30"/>
        <v>0</v>
      </c>
    </row>
    <row r="23" spans="1:38" x14ac:dyDescent="0.25">
      <c r="A23" s="322" t="s">
        <v>274</v>
      </c>
      <c r="B23" s="323">
        <v>2</v>
      </c>
      <c r="C23" s="324">
        <v>1</v>
      </c>
      <c r="D23" s="324">
        <v>5</v>
      </c>
      <c r="E23" s="324">
        <v>33</v>
      </c>
      <c r="F23" s="324"/>
      <c r="G23" s="324">
        <v>5</v>
      </c>
      <c r="H23" s="324">
        <v>8</v>
      </c>
      <c r="I23" s="324"/>
      <c r="J23" s="324">
        <v>5</v>
      </c>
      <c r="K23" s="324"/>
      <c r="L23" s="324">
        <v>11</v>
      </c>
      <c r="M23" s="324"/>
      <c r="N23" s="324"/>
      <c r="O23" s="324"/>
      <c r="P23" s="324"/>
      <c r="Q23" s="324"/>
      <c r="R23" s="325">
        <f t="shared" si="0"/>
        <v>70</v>
      </c>
      <c r="U23" s="317"/>
      <c r="X23" s="309">
        <f t="shared" si="16"/>
        <v>2</v>
      </c>
      <c r="Y23" s="309">
        <f t="shared" si="17"/>
        <v>1</v>
      </c>
      <c r="Z23" s="309">
        <f t="shared" si="18"/>
        <v>5</v>
      </c>
      <c r="AA23" s="309">
        <f t="shared" si="19"/>
        <v>33</v>
      </c>
      <c r="AB23" s="309">
        <f t="shared" si="20"/>
        <v>0</v>
      </c>
      <c r="AC23" s="309">
        <f t="shared" si="21"/>
        <v>5</v>
      </c>
      <c r="AD23" s="309">
        <f t="shared" si="22"/>
        <v>8</v>
      </c>
      <c r="AE23" s="309">
        <f t="shared" si="23"/>
        <v>0</v>
      </c>
      <c r="AF23" s="309">
        <f t="shared" si="24"/>
        <v>5</v>
      </c>
      <c r="AG23" s="309">
        <f t="shared" si="25"/>
        <v>0</v>
      </c>
      <c r="AH23" s="309">
        <f t="shared" si="26"/>
        <v>11</v>
      </c>
      <c r="AI23" s="309">
        <f t="shared" si="27"/>
        <v>0</v>
      </c>
      <c r="AJ23" s="309">
        <f t="shared" si="28"/>
        <v>0</v>
      </c>
      <c r="AK23" s="309">
        <f t="shared" si="29"/>
        <v>0</v>
      </c>
      <c r="AL23" s="309">
        <f t="shared" si="30"/>
        <v>0</v>
      </c>
    </row>
    <row r="24" spans="1:38" x14ac:dyDescent="0.25">
      <c r="A24" s="326" t="s">
        <v>109</v>
      </c>
      <c r="B24" s="327"/>
      <c r="C24" s="328"/>
      <c r="D24" s="328">
        <v>2</v>
      </c>
      <c r="E24" s="328">
        <v>3</v>
      </c>
      <c r="F24" s="328"/>
      <c r="G24" s="328">
        <v>9</v>
      </c>
      <c r="H24" s="328">
        <v>3</v>
      </c>
      <c r="I24" s="328"/>
      <c r="J24" s="328">
        <v>2</v>
      </c>
      <c r="K24" s="328"/>
      <c r="L24" s="328"/>
      <c r="M24" s="328">
        <v>1</v>
      </c>
      <c r="N24" s="328"/>
      <c r="O24" s="328"/>
      <c r="P24" s="328"/>
      <c r="Q24" s="328"/>
      <c r="R24" s="321">
        <f t="shared" ref="R24:R29" si="31">SUM(B24:Q24)</f>
        <v>20</v>
      </c>
      <c r="X24" s="309">
        <f t="shared" si="16"/>
        <v>0</v>
      </c>
      <c r="Y24" s="309">
        <f t="shared" si="17"/>
        <v>0</v>
      </c>
      <c r="Z24" s="309">
        <f t="shared" si="18"/>
        <v>2</v>
      </c>
      <c r="AA24" s="309">
        <f t="shared" si="19"/>
        <v>3</v>
      </c>
      <c r="AB24" s="309">
        <f t="shared" si="20"/>
        <v>0</v>
      </c>
      <c r="AC24" s="309">
        <f t="shared" si="21"/>
        <v>9</v>
      </c>
      <c r="AD24" s="309">
        <f t="shared" si="22"/>
        <v>3</v>
      </c>
      <c r="AE24" s="309">
        <f t="shared" si="23"/>
        <v>0</v>
      </c>
      <c r="AF24" s="309">
        <f t="shared" si="24"/>
        <v>2</v>
      </c>
      <c r="AG24" s="309">
        <f t="shared" si="25"/>
        <v>0</v>
      </c>
      <c r="AH24" s="309">
        <f t="shared" si="26"/>
        <v>0</v>
      </c>
      <c r="AI24" s="309">
        <f t="shared" si="27"/>
        <v>1</v>
      </c>
      <c r="AJ24" s="309">
        <f t="shared" si="28"/>
        <v>0</v>
      </c>
      <c r="AK24" s="309">
        <f t="shared" si="29"/>
        <v>0</v>
      </c>
      <c r="AL24" s="309">
        <f t="shared" si="30"/>
        <v>0</v>
      </c>
    </row>
    <row r="25" spans="1:38" x14ac:dyDescent="0.25">
      <c r="A25" s="322" t="s">
        <v>107</v>
      </c>
      <c r="B25" s="323"/>
      <c r="C25" s="324"/>
      <c r="D25" s="324"/>
      <c r="E25" s="324">
        <v>5</v>
      </c>
      <c r="F25" s="324"/>
      <c r="G25" s="324"/>
      <c r="H25" s="324"/>
      <c r="I25" s="324"/>
      <c r="J25" s="324">
        <v>1</v>
      </c>
      <c r="K25" s="324"/>
      <c r="L25" s="324"/>
      <c r="M25" s="324"/>
      <c r="N25" s="324"/>
      <c r="O25" s="324">
        <v>2</v>
      </c>
      <c r="P25" s="324">
        <v>1</v>
      </c>
      <c r="Q25" s="324"/>
      <c r="R25" s="325">
        <f t="shared" si="31"/>
        <v>9</v>
      </c>
      <c r="X25" s="309">
        <f t="shared" si="16"/>
        <v>0</v>
      </c>
      <c r="Y25" s="309">
        <f t="shared" si="17"/>
        <v>0</v>
      </c>
      <c r="Z25" s="309">
        <f t="shared" si="18"/>
        <v>0</v>
      </c>
      <c r="AA25" s="309">
        <f t="shared" si="19"/>
        <v>5</v>
      </c>
      <c r="AB25" s="309">
        <f t="shared" si="20"/>
        <v>0</v>
      </c>
      <c r="AC25" s="309">
        <f t="shared" si="21"/>
        <v>0</v>
      </c>
      <c r="AD25" s="309">
        <f t="shared" si="22"/>
        <v>0</v>
      </c>
      <c r="AE25" s="309">
        <f t="shared" si="23"/>
        <v>0</v>
      </c>
      <c r="AF25" s="309">
        <f t="shared" si="24"/>
        <v>1</v>
      </c>
      <c r="AG25" s="309">
        <f t="shared" si="25"/>
        <v>0</v>
      </c>
      <c r="AH25" s="309">
        <f t="shared" si="26"/>
        <v>0</v>
      </c>
      <c r="AI25" s="309">
        <f t="shared" si="27"/>
        <v>0</v>
      </c>
      <c r="AJ25" s="309">
        <f t="shared" si="28"/>
        <v>0</v>
      </c>
      <c r="AK25" s="309">
        <f t="shared" si="29"/>
        <v>1</v>
      </c>
      <c r="AL25" s="309">
        <f t="shared" si="30"/>
        <v>0</v>
      </c>
    </row>
    <row r="26" spans="1:38" x14ac:dyDescent="0.25">
      <c r="A26" s="326" t="s">
        <v>167</v>
      </c>
      <c r="B26" s="327"/>
      <c r="C26" s="328"/>
      <c r="D26" s="328"/>
      <c r="E26" s="328">
        <v>2</v>
      </c>
      <c r="F26" s="328"/>
      <c r="G26" s="328"/>
      <c r="H26" s="328"/>
      <c r="I26" s="328"/>
      <c r="J26" s="328"/>
      <c r="K26" s="328">
        <v>1</v>
      </c>
      <c r="L26" s="328"/>
      <c r="M26" s="328"/>
      <c r="N26" s="328"/>
      <c r="O26" s="328"/>
      <c r="P26" s="328"/>
      <c r="Q26" s="328"/>
      <c r="R26" s="321">
        <f t="shared" si="31"/>
        <v>3</v>
      </c>
      <c r="U26" s="330"/>
      <c r="X26" s="309">
        <f t="shared" si="16"/>
        <v>0</v>
      </c>
      <c r="Y26" s="309">
        <f t="shared" si="17"/>
        <v>0</v>
      </c>
      <c r="Z26" s="309">
        <f t="shared" si="18"/>
        <v>0</v>
      </c>
      <c r="AA26" s="309">
        <f t="shared" si="19"/>
        <v>2</v>
      </c>
      <c r="AB26" s="309">
        <f t="shared" si="20"/>
        <v>0</v>
      </c>
      <c r="AC26" s="309">
        <f t="shared" si="21"/>
        <v>0</v>
      </c>
      <c r="AD26" s="309">
        <f t="shared" si="22"/>
        <v>0</v>
      </c>
      <c r="AE26" s="309">
        <f t="shared" si="23"/>
        <v>0</v>
      </c>
      <c r="AF26" s="309">
        <f t="shared" si="24"/>
        <v>0</v>
      </c>
      <c r="AG26" s="309">
        <f t="shared" si="25"/>
        <v>1</v>
      </c>
      <c r="AH26" s="309">
        <f t="shared" si="26"/>
        <v>0</v>
      </c>
      <c r="AI26" s="309">
        <f t="shared" si="27"/>
        <v>0</v>
      </c>
      <c r="AJ26" s="309">
        <f t="shared" si="28"/>
        <v>0</v>
      </c>
      <c r="AK26" s="309">
        <f t="shared" si="29"/>
        <v>0</v>
      </c>
      <c r="AL26" s="309">
        <f t="shared" si="30"/>
        <v>0</v>
      </c>
    </row>
    <row r="27" spans="1:38" x14ac:dyDescent="0.25">
      <c r="A27" s="322" t="s">
        <v>181</v>
      </c>
      <c r="B27" s="323">
        <v>1</v>
      </c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>
        <v>1</v>
      </c>
      <c r="P27" s="324"/>
      <c r="Q27" s="324"/>
      <c r="R27" s="325">
        <f t="shared" si="31"/>
        <v>2</v>
      </c>
      <c r="X27" s="309">
        <f t="shared" si="16"/>
        <v>1</v>
      </c>
      <c r="Y27" s="309">
        <f t="shared" si="17"/>
        <v>0</v>
      </c>
      <c r="Z27" s="309">
        <f t="shared" si="18"/>
        <v>0</v>
      </c>
      <c r="AA27" s="309">
        <f t="shared" si="19"/>
        <v>0</v>
      </c>
      <c r="AB27" s="309">
        <f t="shared" si="20"/>
        <v>0</v>
      </c>
      <c r="AC27" s="309">
        <f t="shared" si="21"/>
        <v>0</v>
      </c>
      <c r="AD27" s="309">
        <f t="shared" si="22"/>
        <v>0</v>
      </c>
      <c r="AE27" s="309">
        <f t="shared" si="23"/>
        <v>0</v>
      </c>
      <c r="AF27" s="309">
        <f t="shared" si="24"/>
        <v>0</v>
      </c>
      <c r="AG27" s="309">
        <f t="shared" si="25"/>
        <v>0</v>
      </c>
      <c r="AH27" s="309">
        <f t="shared" si="26"/>
        <v>0</v>
      </c>
      <c r="AI27" s="309">
        <f t="shared" si="27"/>
        <v>0</v>
      </c>
      <c r="AJ27" s="309">
        <f t="shared" si="28"/>
        <v>0</v>
      </c>
      <c r="AK27" s="309">
        <f t="shared" si="29"/>
        <v>0</v>
      </c>
      <c r="AL27" s="309">
        <f t="shared" si="30"/>
        <v>0</v>
      </c>
    </row>
    <row r="28" spans="1:38" x14ac:dyDescent="0.25">
      <c r="A28" s="326" t="s">
        <v>229</v>
      </c>
      <c r="B28" s="327"/>
      <c r="C28" s="328"/>
      <c r="D28" s="328"/>
      <c r="E28" s="328"/>
      <c r="F28" s="328"/>
      <c r="G28" s="328">
        <v>1</v>
      </c>
      <c r="H28" s="328">
        <v>2</v>
      </c>
      <c r="I28" s="328"/>
      <c r="J28" s="328"/>
      <c r="K28" s="328"/>
      <c r="L28" s="328">
        <v>1</v>
      </c>
      <c r="M28" s="328"/>
      <c r="N28" s="328"/>
      <c r="O28" s="328"/>
      <c r="P28" s="328"/>
      <c r="Q28" s="328"/>
      <c r="R28" s="321">
        <f t="shared" si="31"/>
        <v>4</v>
      </c>
      <c r="U28" s="330"/>
      <c r="X28" s="309">
        <f t="shared" si="16"/>
        <v>0</v>
      </c>
      <c r="Y28" s="309">
        <f t="shared" si="17"/>
        <v>0</v>
      </c>
      <c r="Z28" s="309">
        <f t="shared" si="18"/>
        <v>0</v>
      </c>
      <c r="AA28" s="309">
        <f t="shared" si="19"/>
        <v>0</v>
      </c>
      <c r="AB28" s="309">
        <f t="shared" si="20"/>
        <v>0</v>
      </c>
      <c r="AC28" s="309">
        <f t="shared" si="21"/>
        <v>1</v>
      </c>
      <c r="AD28" s="309">
        <f t="shared" si="22"/>
        <v>2</v>
      </c>
      <c r="AE28" s="309">
        <f t="shared" si="23"/>
        <v>0</v>
      </c>
      <c r="AF28" s="309">
        <f t="shared" si="24"/>
        <v>0</v>
      </c>
      <c r="AG28" s="309">
        <f t="shared" si="25"/>
        <v>0</v>
      </c>
      <c r="AH28" s="309">
        <f t="shared" si="26"/>
        <v>1</v>
      </c>
      <c r="AI28" s="309">
        <f t="shared" si="27"/>
        <v>0</v>
      </c>
      <c r="AJ28" s="309">
        <f t="shared" si="28"/>
        <v>0</v>
      </c>
      <c r="AK28" s="309">
        <f t="shared" si="29"/>
        <v>0</v>
      </c>
      <c r="AL28" s="309">
        <f t="shared" si="30"/>
        <v>0</v>
      </c>
    </row>
    <row r="29" spans="1:38" x14ac:dyDescent="0.25">
      <c r="A29" s="322" t="s">
        <v>108</v>
      </c>
      <c r="B29" s="323"/>
      <c r="C29" s="324"/>
      <c r="D29" s="324">
        <v>5</v>
      </c>
      <c r="E29" s="324">
        <v>7</v>
      </c>
      <c r="F29" s="324">
        <v>1</v>
      </c>
      <c r="G29" s="324">
        <v>4</v>
      </c>
      <c r="H29" s="324">
        <v>4</v>
      </c>
      <c r="I29" s="324">
        <v>3</v>
      </c>
      <c r="J29" s="324">
        <v>5</v>
      </c>
      <c r="K29" s="324"/>
      <c r="L29" s="324">
        <v>6</v>
      </c>
      <c r="M29" s="324">
        <v>5</v>
      </c>
      <c r="N29" s="324"/>
      <c r="O29" s="324">
        <v>5</v>
      </c>
      <c r="P29" s="324">
        <v>1</v>
      </c>
      <c r="Q29" s="324"/>
      <c r="R29" s="325">
        <f t="shared" si="31"/>
        <v>46</v>
      </c>
      <c r="T29" s="330"/>
      <c r="U29" s="331"/>
      <c r="X29" s="309">
        <f t="shared" si="16"/>
        <v>0</v>
      </c>
      <c r="Y29" s="309">
        <f t="shared" si="17"/>
        <v>0</v>
      </c>
      <c r="Z29" s="309">
        <f t="shared" si="18"/>
        <v>5</v>
      </c>
      <c r="AA29" s="309">
        <f t="shared" si="19"/>
        <v>7</v>
      </c>
      <c r="AB29" s="309">
        <f t="shared" si="20"/>
        <v>1</v>
      </c>
      <c r="AC29" s="309">
        <f t="shared" si="21"/>
        <v>4</v>
      </c>
      <c r="AD29" s="309">
        <f t="shared" si="22"/>
        <v>4</v>
      </c>
      <c r="AE29" s="309">
        <f t="shared" si="23"/>
        <v>3</v>
      </c>
      <c r="AF29" s="309">
        <f t="shared" si="24"/>
        <v>5</v>
      </c>
      <c r="AG29" s="309">
        <f t="shared" si="25"/>
        <v>0</v>
      </c>
      <c r="AH29" s="309">
        <f t="shared" si="26"/>
        <v>6</v>
      </c>
      <c r="AI29" s="309">
        <f t="shared" si="27"/>
        <v>5</v>
      </c>
      <c r="AJ29" s="309">
        <f t="shared" si="28"/>
        <v>0</v>
      </c>
      <c r="AK29" s="309">
        <f t="shared" si="29"/>
        <v>1</v>
      </c>
      <c r="AL29" s="309">
        <f t="shared" si="30"/>
        <v>0</v>
      </c>
    </row>
    <row r="30" spans="1:38" x14ac:dyDescent="0.25">
      <c r="A30" s="326" t="s">
        <v>102</v>
      </c>
      <c r="B30" s="327">
        <v>1</v>
      </c>
      <c r="C30" s="328"/>
      <c r="D30" s="328"/>
      <c r="E30" s="328"/>
      <c r="F30" s="328"/>
      <c r="G30" s="328"/>
      <c r="H30" s="328">
        <v>4</v>
      </c>
      <c r="I30" s="328"/>
      <c r="J30" s="328">
        <v>2</v>
      </c>
      <c r="K30" s="328"/>
      <c r="L30" s="328"/>
      <c r="M30" s="328"/>
      <c r="N30" s="328"/>
      <c r="O30" s="328">
        <v>1</v>
      </c>
      <c r="P30" s="328"/>
      <c r="Q30" s="328"/>
      <c r="R30" s="321">
        <f t="shared" ref="R30:R35" si="32">SUM(B30:Q30)</f>
        <v>8</v>
      </c>
      <c r="X30" s="309">
        <f t="shared" si="16"/>
        <v>1</v>
      </c>
      <c r="Y30" s="309">
        <f t="shared" si="17"/>
        <v>0</v>
      </c>
      <c r="Z30" s="309">
        <f t="shared" si="18"/>
        <v>0</v>
      </c>
      <c r="AA30" s="309">
        <f t="shared" si="19"/>
        <v>0</v>
      </c>
      <c r="AB30" s="309">
        <f t="shared" si="20"/>
        <v>0</v>
      </c>
      <c r="AC30" s="309">
        <f t="shared" si="21"/>
        <v>0</v>
      </c>
      <c r="AD30" s="309">
        <f t="shared" si="22"/>
        <v>4</v>
      </c>
      <c r="AE30" s="309">
        <f t="shared" si="23"/>
        <v>0</v>
      </c>
      <c r="AF30" s="309">
        <f t="shared" si="24"/>
        <v>2</v>
      </c>
      <c r="AG30" s="309">
        <f t="shared" si="25"/>
        <v>0</v>
      </c>
      <c r="AH30" s="309">
        <f t="shared" si="26"/>
        <v>0</v>
      </c>
      <c r="AI30" s="309">
        <f t="shared" si="27"/>
        <v>0</v>
      </c>
      <c r="AJ30" s="309">
        <f t="shared" si="28"/>
        <v>0</v>
      </c>
      <c r="AK30" s="309">
        <f t="shared" si="29"/>
        <v>0</v>
      </c>
      <c r="AL30" s="309">
        <f t="shared" si="30"/>
        <v>0</v>
      </c>
    </row>
    <row r="31" spans="1:38" x14ac:dyDescent="0.25">
      <c r="A31" s="322" t="s">
        <v>184</v>
      </c>
      <c r="B31" s="323"/>
      <c r="C31" s="324"/>
      <c r="D31" s="324"/>
      <c r="E31" s="324">
        <v>1</v>
      </c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5">
        <f t="shared" si="32"/>
        <v>1</v>
      </c>
      <c r="X31" s="309">
        <f t="shared" si="16"/>
        <v>0</v>
      </c>
      <c r="Y31" s="309">
        <f t="shared" si="17"/>
        <v>0</v>
      </c>
      <c r="Z31" s="309">
        <f t="shared" si="18"/>
        <v>0</v>
      </c>
      <c r="AA31" s="309">
        <f t="shared" si="19"/>
        <v>1</v>
      </c>
      <c r="AB31" s="309">
        <f t="shared" si="20"/>
        <v>0</v>
      </c>
      <c r="AC31" s="309">
        <f t="shared" si="21"/>
        <v>0</v>
      </c>
      <c r="AD31" s="309">
        <f t="shared" si="22"/>
        <v>0</v>
      </c>
      <c r="AE31" s="309">
        <f t="shared" si="23"/>
        <v>0</v>
      </c>
      <c r="AF31" s="309">
        <f t="shared" si="24"/>
        <v>0</v>
      </c>
      <c r="AG31" s="309">
        <f t="shared" si="25"/>
        <v>0</v>
      </c>
      <c r="AH31" s="309">
        <f t="shared" si="26"/>
        <v>0</v>
      </c>
      <c r="AI31" s="309">
        <f t="shared" si="27"/>
        <v>0</v>
      </c>
      <c r="AJ31" s="309">
        <f t="shared" si="28"/>
        <v>0</v>
      </c>
      <c r="AK31" s="309">
        <f t="shared" si="29"/>
        <v>0</v>
      </c>
      <c r="AL31" s="309">
        <f t="shared" si="30"/>
        <v>0</v>
      </c>
    </row>
    <row r="32" spans="1:38" x14ac:dyDescent="0.25">
      <c r="A32" s="326" t="s">
        <v>130</v>
      </c>
      <c r="B32" s="327"/>
      <c r="C32" s="328"/>
      <c r="D32" s="328">
        <v>2</v>
      </c>
      <c r="E32" s="328">
        <v>1</v>
      </c>
      <c r="F32" s="328"/>
      <c r="G32" s="328">
        <v>1</v>
      </c>
      <c r="H32" s="328">
        <v>2</v>
      </c>
      <c r="I32" s="328">
        <v>1</v>
      </c>
      <c r="J32" s="328">
        <v>5</v>
      </c>
      <c r="K32" s="328"/>
      <c r="L32" s="328">
        <v>1</v>
      </c>
      <c r="M32" s="328">
        <v>1</v>
      </c>
      <c r="N32" s="328"/>
      <c r="O32" s="328"/>
      <c r="P32" s="328"/>
      <c r="Q32" s="328"/>
      <c r="R32" s="321">
        <f t="shared" si="32"/>
        <v>14</v>
      </c>
      <c r="U32" s="330"/>
      <c r="X32" s="309">
        <f t="shared" si="16"/>
        <v>0</v>
      </c>
      <c r="Y32" s="309">
        <f t="shared" si="17"/>
        <v>0</v>
      </c>
      <c r="Z32" s="309">
        <f t="shared" si="18"/>
        <v>2</v>
      </c>
      <c r="AA32" s="309">
        <f t="shared" si="19"/>
        <v>1</v>
      </c>
      <c r="AB32" s="309">
        <f t="shared" si="20"/>
        <v>0</v>
      </c>
      <c r="AC32" s="309">
        <f t="shared" si="21"/>
        <v>1</v>
      </c>
      <c r="AD32" s="309">
        <f t="shared" si="22"/>
        <v>2</v>
      </c>
      <c r="AE32" s="309">
        <f t="shared" si="23"/>
        <v>1</v>
      </c>
      <c r="AF32" s="309">
        <f t="shared" si="24"/>
        <v>5</v>
      </c>
      <c r="AG32" s="309">
        <f t="shared" si="25"/>
        <v>0</v>
      </c>
      <c r="AH32" s="309">
        <f t="shared" si="26"/>
        <v>1</v>
      </c>
      <c r="AI32" s="309">
        <f t="shared" si="27"/>
        <v>1</v>
      </c>
      <c r="AJ32" s="309">
        <f t="shared" si="28"/>
        <v>0</v>
      </c>
      <c r="AK32" s="309">
        <f t="shared" si="29"/>
        <v>0</v>
      </c>
      <c r="AL32" s="309">
        <f t="shared" si="30"/>
        <v>0</v>
      </c>
    </row>
    <row r="33" spans="1:38" x14ac:dyDescent="0.25">
      <c r="A33" s="322" t="s">
        <v>270</v>
      </c>
      <c r="B33" s="323"/>
      <c r="C33" s="324"/>
      <c r="D33" s="324"/>
      <c r="E33" s="324">
        <v>1</v>
      </c>
      <c r="F33" s="324"/>
      <c r="G33" s="324"/>
      <c r="H33" s="324">
        <v>1</v>
      </c>
      <c r="I33" s="324"/>
      <c r="J33" s="324">
        <v>1</v>
      </c>
      <c r="K33" s="324"/>
      <c r="L33" s="324"/>
      <c r="M33" s="324"/>
      <c r="N33" s="324"/>
      <c r="O33" s="324"/>
      <c r="P33" s="324"/>
      <c r="Q33" s="324"/>
      <c r="R33" s="325">
        <f t="shared" si="32"/>
        <v>3</v>
      </c>
      <c r="T33" s="330"/>
      <c r="U33" s="331"/>
      <c r="X33" s="309">
        <f t="shared" si="16"/>
        <v>0</v>
      </c>
      <c r="Y33" s="309">
        <f t="shared" si="17"/>
        <v>0</v>
      </c>
      <c r="Z33" s="309">
        <f t="shared" si="18"/>
        <v>0</v>
      </c>
      <c r="AA33" s="309">
        <f t="shared" si="19"/>
        <v>1</v>
      </c>
      <c r="AB33" s="309">
        <f t="shared" si="20"/>
        <v>0</v>
      </c>
      <c r="AC33" s="309">
        <f t="shared" si="21"/>
        <v>0</v>
      </c>
      <c r="AD33" s="309">
        <f t="shared" si="22"/>
        <v>1</v>
      </c>
      <c r="AE33" s="309">
        <f t="shared" si="23"/>
        <v>0</v>
      </c>
      <c r="AF33" s="309">
        <f t="shared" si="24"/>
        <v>1</v>
      </c>
      <c r="AG33" s="309">
        <f t="shared" si="25"/>
        <v>0</v>
      </c>
      <c r="AH33" s="309">
        <f t="shared" si="26"/>
        <v>0</v>
      </c>
      <c r="AI33" s="309">
        <f t="shared" si="27"/>
        <v>0</v>
      </c>
      <c r="AJ33" s="309">
        <f t="shared" si="28"/>
        <v>0</v>
      </c>
      <c r="AK33" s="309">
        <f t="shared" si="29"/>
        <v>0</v>
      </c>
      <c r="AL33" s="309">
        <f t="shared" si="30"/>
        <v>0</v>
      </c>
    </row>
    <row r="34" spans="1:38" x14ac:dyDescent="0.25">
      <c r="A34" s="326" t="s">
        <v>287</v>
      </c>
      <c r="B34" s="327"/>
      <c r="C34" s="328"/>
      <c r="D34" s="328"/>
      <c r="E34" s="328">
        <v>5</v>
      </c>
      <c r="F34" s="328"/>
      <c r="G34" s="328"/>
      <c r="H34" s="328"/>
      <c r="I34" s="328"/>
      <c r="J34" s="328"/>
      <c r="K34" s="328"/>
      <c r="L34" s="328">
        <v>1</v>
      </c>
      <c r="M34" s="328"/>
      <c r="N34" s="328"/>
      <c r="O34" s="328"/>
      <c r="P34" s="328">
        <v>1</v>
      </c>
      <c r="Q34" s="328"/>
      <c r="R34" s="321">
        <f t="shared" si="32"/>
        <v>7</v>
      </c>
      <c r="T34" s="330"/>
      <c r="U34" s="330"/>
      <c r="X34" s="309">
        <f t="shared" si="16"/>
        <v>0</v>
      </c>
      <c r="Y34" s="309">
        <f t="shared" si="17"/>
        <v>0</v>
      </c>
      <c r="Z34" s="309">
        <f t="shared" si="18"/>
        <v>0</v>
      </c>
      <c r="AA34" s="309">
        <f t="shared" si="19"/>
        <v>5</v>
      </c>
      <c r="AB34" s="309">
        <f t="shared" si="20"/>
        <v>0</v>
      </c>
      <c r="AC34" s="309">
        <f t="shared" si="21"/>
        <v>0</v>
      </c>
      <c r="AD34" s="309">
        <f t="shared" si="22"/>
        <v>0</v>
      </c>
      <c r="AE34" s="309">
        <f t="shared" si="23"/>
        <v>0</v>
      </c>
      <c r="AF34" s="309">
        <f t="shared" si="24"/>
        <v>0</v>
      </c>
      <c r="AG34" s="309">
        <f t="shared" si="25"/>
        <v>0</v>
      </c>
      <c r="AH34" s="309">
        <f t="shared" si="26"/>
        <v>1</v>
      </c>
      <c r="AI34" s="309">
        <f t="shared" si="27"/>
        <v>0</v>
      </c>
      <c r="AJ34" s="309">
        <f t="shared" si="28"/>
        <v>0</v>
      </c>
      <c r="AK34" s="309">
        <f t="shared" si="29"/>
        <v>1</v>
      </c>
      <c r="AL34" s="309">
        <f t="shared" si="30"/>
        <v>0</v>
      </c>
    </row>
    <row r="35" spans="1:38" x14ac:dyDescent="0.25">
      <c r="A35" s="322" t="s">
        <v>103</v>
      </c>
      <c r="B35" s="323"/>
      <c r="C35" s="324"/>
      <c r="D35" s="324"/>
      <c r="E35" s="324"/>
      <c r="F35" s="324"/>
      <c r="G35" s="324"/>
      <c r="H35" s="324">
        <v>1</v>
      </c>
      <c r="I35" s="324"/>
      <c r="J35" s="324"/>
      <c r="K35" s="324"/>
      <c r="L35" s="324"/>
      <c r="M35" s="324"/>
      <c r="N35" s="324"/>
      <c r="O35" s="324"/>
      <c r="P35" s="324"/>
      <c r="Q35" s="324"/>
      <c r="R35" s="325">
        <f t="shared" si="32"/>
        <v>1</v>
      </c>
      <c r="T35" s="330"/>
      <c r="U35" s="330"/>
      <c r="X35" s="309">
        <f t="shared" si="16"/>
        <v>0</v>
      </c>
      <c r="Y35" s="309">
        <f t="shared" si="17"/>
        <v>0</v>
      </c>
      <c r="Z35" s="309">
        <f t="shared" si="18"/>
        <v>0</v>
      </c>
      <c r="AA35" s="309">
        <f t="shared" si="19"/>
        <v>0</v>
      </c>
      <c r="AB35" s="309">
        <f t="shared" si="20"/>
        <v>0</v>
      </c>
      <c r="AC35" s="309">
        <f t="shared" si="21"/>
        <v>0</v>
      </c>
      <c r="AD35" s="309">
        <f t="shared" si="22"/>
        <v>1</v>
      </c>
      <c r="AE35" s="309">
        <f t="shared" si="23"/>
        <v>0</v>
      </c>
      <c r="AF35" s="309">
        <f t="shared" si="24"/>
        <v>0</v>
      </c>
      <c r="AG35" s="309">
        <f t="shared" si="25"/>
        <v>0</v>
      </c>
      <c r="AH35" s="309">
        <f t="shared" si="26"/>
        <v>0</v>
      </c>
      <c r="AI35" s="309">
        <f t="shared" si="27"/>
        <v>0</v>
      </c>
      <c r="AJ35" s="309">
        <f t="shared" si="28"/>
        <v>0</v>
      </c>
      <c r="AK35" s="309">
        <f t="shared" si="29"/>
        <v>0</v>
      </c>
      <c r="AL35" s="309">
        <f t="shared" si="30"/>
        <v>0</v>
      </c>
    </row>
    <row r="36" spans="1:38" x14ac:dyDescent="0.25">
      <c r="A36" s="326" t="s">
        <v>148</v>
      </c>
      <c r="B36" s="327"/>
      <c r="C36" s="328"/>
      <c r="D36" s="328"/>
      <c r="E36" s="328"/>
      <c r="F36" s="328"/>
      <c r="G36" s="328"/>
      <c r="H36" s="328"/>
      <c r="I36" s="328"/>
      <c r="J36" s="328">
        <v>1</v>
      </c>
      <c r="K36" s="328"/>
      <c r="L36" s="328"/>
      <c r="M36" s="328"/>
      <c r="N36" s="328"/>
      <c r="O36" s="328"/>
      <c r="P36" s="328"/>
      <c r="Q36" s="328"/>
      <c r="R36" s="321">
        <f t="shared" si="0"/>
        <v>1</v>
      </c>
      <c r="X36" s="309">
        <f t="shared" si="16"/>
        <v>0</v>
      </c>
      <c r="Y36" s="309">
        <f t="shared" si="17"/>
        <v>0</v>
      </c>
      <c r="Z36" s="309">
        <f t="shared" si="18"/>
        <v>0</v>
      </c>
      <c r="AA36" s="309">
        <f t="shared" si="19"/>
        <v>0</v>
      </c>
      <c r="AB36" s="309">
        <f t="shared" si="20"/>
        <v>0</v>
      </c>
      <c r="AC36" s="309">
        <f t="shared" si="21"/>
        <v>0</v>
      </c>
      <c r="AD36" s="309">
        <f t="shared" si="22"/>
        <v>0</v>
      </c>
      <c r="AE36" s="309">
        <f t="shared" si="23"/>
        <v>0</v>
      </c>
      <c r="AF36" s="309">
        <f t="shared" si="24"/>
        <v>1</v>
      </c>
      <c r="AG36" s="309">
        <f t="shared" si="25"/>
        <v>0</v>
      </c>
      <c r="AH36" s="309">
        <f t="shared" si="26"/>
        <v>0</v>
      </c>
      <c r="AI36" s="309">
        <f t="shared" si="27"/>
        <v>0</v>
      </c>
      <c r="AJ36" s="309">
        <f t="shared" si="28"/>
        <v>0</v>
      </c>
      <c r="AK36" s="309">
        <f t="shared" si="29"/>
        <v>0</v>
      </c>
      <c r="AL36" s="309">
        <f t="shared" si="30"/>
        <v>0</v>
      </c>
    </row>
    <row r="37" spans="1:38" x14ac:dyDescent="0.25">
      <c r="A37" s="322" t="s">
        <v>288</v>
      </c>
      <c r="B37" s="323"/>
      <c r="C37" s="324"/>
      <c r="D37" s="324">
        <v>2</v>
      </c>
      <c r="E37" s="324">
        <v>3</v>
      </c>
      <c r="F37" s="324">
        <v>2</v>
      </c>
      <c r="G37" s="324">
        <v>2</v>
      </c>
      <c r="H37" s="324">
        <v>1</v>
      </c>
      <c r="I37" s="324"/>
      <c r="J37" s="324">
        <v>9</v>
      </c>
      <c r="K37" s="324"/>
      <c r="L37" s="324">
        <v>2</v>
      </c>
      <c r="M37" s="324"/>
      <c r="N37" s="324"/>
      <c r="O37" s="324"/>
      <c r="P37" s="324">
        <v>1</v>
      </c>
      <c r="Q37" s="324"/>
      <c r="R37" s="325">
        <f t="shared" ref="R37:R39" si="33">SUM(B37:Q37)</f>
        <v>22</v>
      </c>
      <c r="X37" s="309">
        <f t="shared" ref="X37:X39" si="34">IF(B37=" ",0,B37)</f>
        <v>0</v>
      </c>
      <c r="Y37" s="309">
        <f t="shared" ref="Y37:Y39" si="35">IF(C37=" ",0,C37)</f>
        <v>0</v>
      </c>
      <c r="Z37" s="309">
        <f t="shared" ref="Z37:Z39" si="36">IF(D37=" ",0,D37)</f>
        <v>2</v>
      </c>
      <c r="AA37" s="309">
        <f t="shared" ref="AA37:AA39" si="37">IF(E37=" ",0,E37)</f>
        <v>3</v>
      </c>
      <c r="AB37" s="309">
        <f t="shared" ref="AB37:AB39" si="38">IF(F37=" ",0,F37)</f>
        <v>2</v>
      </c>
      <c r="AC37" s="309">
        <f t="shared" ref="AC37:AC39" si="39">IF(G37=" ",0,G37)</f>
        <v>2</v>
      </c>
      <c r="AD37" s="309">
        <f t="shared" ref="AD37:AD39" si="40">IF(H37=" ",0,H37)</f>
        <v>1</v>
      </c>
      <c r="AE37" s="309">
        <f t="shared" ref="AE37:AE39" si="41">IF(I37=" ",0,I37)</f>
        <v>0</v>
      </c>
      <c r="AF37" s="309">
        <f t="shared" ref="AF37:AF39" si="42">IF(J37=" ",0,J37)</f>
        <v>9</v>
      </c>
      <c r="AG37" s="309">
        <f t="shared" ref="AG37:AG39" si="43">IF(K37=" ",0,K37)</f>
        <v>0</v>
      </c>
      <c r="AH37" s="309">
        <f t="shared" ref="AH37:AH39" si="44">IF(L37=" ",0,L37)</f>
        <v>2</v>
      </c>
      <c r="AI37" s="309">
        <f t="shared" ref="AI37:AI39" si="45">IF(M37=" ",0,M37)</f>
        <v>0</v>
      </c>
      <c r="AJ37" s="309">
        <f t="shared" ref="AJ37:AJ39" si="46">IF(N37=" ",0,N37)</f>
        <v>0</v>
      </c>
      <c r="AK37" s="309">
        <f t="shared" ref="AK37:AK39" si="47">IF(P37=" ",0,P37)</f>
        <v>1</v>
      </c>
      <c r="AL37" s="309">
        <f t="shared" ref="AL37:AL39" si="48">IF(Q37=" ",0,Q37)</f>
        <v>0</v>
      </c>
    </row>
    <row r="38" spans="1:38" x14ac:dyDescent="0.25">
      <c r="A38" s="326" t="s">
        <v>1</v>
      </c>
      <c r="B38" s="327">
        <v>8</v>
      </c>
      <c r="C38" s="328">
        <v>1</v>
      </c>
      <c r="D38" s="328">
        <v>38</v>
      </c>
      <c r="E38" s="328">
        <v>166</v>
      </c>
      <c r="F38" s="328"/>
      <c r="G38" s="328">
        <v>63</v>
      </c>
      <c r="H38" s="328">
        <v>71</v>
      </c>
      <c r="I38" s="328">
        <v>6</v>
      </c>
      <c r="J38" s="328">
        <v>71</v>
      </c>
      <c r="K38" s="328"/>
      <c r="L38" s="328">
        <v>110</v>
      </c>
      <c r="M38" s="328">
        <v>18</v>
      </c>
      <c r="N38" s="328">
        <v>3</v>
      </c>
      <c r="O38" s="328">
        <v>62</v>
      </c>
      <c r="P38" s="328">
        <v>38</v>
      </c>
      <c r="Q38" s="328">
        <v>1</v>
      </c>
      <c r="R38" s="321">
        <f t="shared" si="33"/>
        <v>656</v>
      </c>
      <c r="U38" s="330"/>
      <c r="X38" s="309">
        <f t="shared" si="34"/>
        <v>8</v>
      </c>
      <c r="Y38" s="309">
        <f t="shared" si="35"/>
        <v>1</v>
      </c>
      <c r="Z38" s="309">
        <f t="shared" si="36"/>
        <v>38</v>
      </c>
      <c r="AA38" s="309">
        <f t="shared" si="37"/>
        <v>166</v>
      </c>
      <c r="AB38" s="309">
        <f t="shared" si="38"/>
        <v>0</v>
      </c>
      <c r="AC38" s="309">
        <f t="shared" si="39"/>
        <v>63</v>
      </c>
      <c r="AD38" s="309">
        <f t="shared" si="40"/>
        <v>71</v>
      </c>
      <c r="AE38" s="309">
        <f t="shared" si="41"/>
        <v>6</v>
      </c>
      <c r="AF38" s="309">
        <f t="shared" si="42"/>
        <v>71</v>
      </c>
      <c r="AG38" s="309">
        <f t="shared" si="43"/>
        <v>0</v>
      </c>
      <c r="AH38" s="309">
        <f t="shared" si="44"/>
        <v>110</v>
      </c>
      <c r="AI38" s="309">
        <f t="shared" si="45"/>
        <v>18</v>
      </c>
      <c r="AJ38" s="309">
        <f t="shared" si="46"/>
        <v>3</v>
      </c>
      <c r="AK38" s="309">
        <f t="shared" si="47"/>
        <v>38</v>
      </c>
      <c r="AL38" s="309">
        <f t="shared" si="48"/>
        <v>1</v>
      </c>
    </row>
    <row r="39" spans="1:38" ht="13.8" thickBot="1" x14ac:dyDescent="0.3">
      <c r="A39" s="322" t="s">
        <v>124</v>
      </c>
      <c r="B39" s="323"/>
      <c r="C39" s="324"/>
      <c r="D39" s="324">
        <v>1</v>
      </c>
      <c r="E39" s="324">
        <v>10</v>
      </c>
      <c r="F39" s="324"/>
      <c r="G39" s="324">
        <v>3</v>
      </c>
      <c r="H39" s="324">
        <v>2</v>
      </c>
      <c r="I39" s="324"/>
      <c r="J39" s="324">
        <v>1</v>
      </c>
      <c r="K39" s="324"/>
      <c r="L39" s="324">
        <v>2</v>
      </c>
      <c r="M39" s="324">
        <v>3</v>
      </c>
      <c r="N39" s="324"/>
      <c r="O39" s="324"/>
      <c r="P39" s="324"/>
      <c r="Q39" s="324">
        <v>1</v>
      </c>
      <c r="R39" s="325">
        <f t="shared" si="33"/>
        <v>23</v>
      </c>
      <c r="T39" s="330"/>
      <c r="U39" s="331"/>
      <c r="X39" s="309">
        <f t="shared" si="34"/>
        <v>0</v>
      </c>
      <c r="Y39" s="309">
        <f t="shared" si="35"/>
        <v>0</v>
      </c>
      <c r="Z39" s="309">
        <f t="shared" si="36"/>
        <v>1</v>
      </c>
      <c r="AA39" s="309">
        <f t="shared" si="37"/>
        <v>10</v>
      </c>
      <c r="AB39" s="309">
        <f t="shared" si="38"/>
        <v>0</v>
      </c>
      <c r="AC39" s="309">
        <f t="shared" si="39"/>
        <v>3</v>
      </c>
      <c r="AD39" s="309">
        <f t="shared" si="40"/>
        <v>2</v>
      </c>
      <c r="AE39" s="309">
        <f t="shared" si="41"/>
        <v>0</v>
      </c>
      <c r="AF39" s="309">
        <f t="shared" si="42"/>
        <v>1</v>
      </c>
      <c r="AG39" s="309">
        <f t="shared" si="43"/>
        <v>0</v>
      </c>
      <c r="AH39" s="309">
        <f t="shared" si="44"/>
        <v>2</v>
      </c>
      <c r="AI39" s="309">
        <f t="shared" si="45"/>
        <v>3</v>
      </c>
      <c r="AJ39" s="309">
        <f t="shared" si="46"/>
        <v>0</v>
      </c>
      <c r="AK39" s="309">
        <f t="shared" si="47"/>
        <v>0</v>
      </c>
      <c r="AL39" s="309">
        <f t="shared" si="48"/>
        <v>1</v>
      </c>
    </row>
    <row r="40" spans="1:38" ht="13.8" thickBot="1" x14ac:dyDescent="0.3">
      <c r="A40" s="316" t="s">
        <v>0</v>
      </c>
      <c r="B40" s="332">
        <f>SUM(B8:B39)</f>
        <v>13</v>
      </c>
      <c r="C40" s="333">
        <f>SUM(C8:C39)</f>
        <v>2</v>
      </c>
      <c r="D40" s="333">
        <f>SUM(D8:D39)</f>
        <v>75</v>
      </c>
      <c r="E40" s="333">
        <f>SUM(E8:E39)</f>
        <v>286</v>
      </c>
      <c r="F40" s="333">
        <f>SUM(F8:F39)</f>
        <v>5</v>
      </c>
      <c r="G40" s="333">
        <f>SUM(G8:G39)</f>
        <v>113</v>
      </c>
      <c r="H40" s="333">
        <f>SUM(H8:H39)</f>
        <v>123</v>
      </c>
      <c r="I40" s="333">
        <f>SUM(I8:I39)</f>
        <v>15</v>
      </c>
      <c r="J40" s="333">
        <f>SUM(J8:J39)</f>
        <v>127</v>
      </c>
      <c r="K40" s="333">
        <f>SUM(K8:K39)</f>
        <v>2</v>
      </c>
      <c r="L40" s="333">
        <f>SUM(L8:L39)</f>
        <v>168</v>
      </c>
      <c r="M40" s="333">
        <f>SUM(M8:M39)</f>
        <v>34</v>
      </c>
      <c r="N40" s="333">
        <f>SUM(N8:N39)</f>
        <v>3</v>
      </c>
      <c r="O40" s="333">
        <f>SUM(O8:O39)</f>
        <v>77</v>
      </c>
      <c r="P40" s="333">
        <f>SUM(P8:P39)</f>
        <v>58</v>
      </c>
      <c r="Q40" s="333">
        <f>SUM(Q8:Q39)</f>
        <v>2</v>
      </c>
      <c r="R40" s="334">
        <f>SUM(R8:R39)</f>
        <v>1103</v>
      </c>
      <c r="U40" s="309" t="s">
        <v>269</v>
      </c>
      <c r="V40" s="309">
        <v>124</v>
      </c>
    </row>
    <row r="41" spans="1:38" x14ac:dyDescent="0.25">
      <c r="A41" s="335" t="s">
        <v>183</v>
      </c>
      <c r="U41" s="309" t="s">
        <v>274</v>
      </c>
      <c r="V41" s="309">
        <v>70</v>
      </c>
    </row>
    <row r="42" spans="1:38" x14ac:dyDescent="0.25">
      <c r="A42" s="336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U42" s="309" t="s">
        <v>108</v>
      </c>
      <c r="V42" s="309">
        <v>46</v>
      </c>
    </row>
    <row r="43" spans="1:38" x14ac:dyDescent="0.25">
      <c r="A43" s="336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U43" s="309" t="s">
        <v>105</v>
      </c>
      <c r="V43" s="309">
        <v>45</v>
      </c>
    </row>
    <row r="44" spans="1:38" x14ac:dyDescent="0.25">
      <c r="A44" s="336"/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U44" s="309" t="s">
        <v>288</v>
      </c>
      <c r="V44" s="309">
        <v>22</v>
      </c>
    </row>
    <row r="45" spans="1:38" x14ac:dyDescent="0.25">
      <c r="A45" s="336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U45" s="309" t="s">
        <v>109</v>
      </c>
      <c r="V45" s="309">
        <v>20</v>
      </c>
    </row>
    <row r="46" spans="1:38" x14ac:dyDescent="0.25">
      <c r="A46" s="337"/>
      <c r="U46" s="309" t="s">
        <v>130</v>
      </c>
      <c r="V46" s="309">
        <v>14</v>
      </c>
    </row>
    <row r="47" spans="1:38" x14ac:dyDescent="0.25">
      <c r="B47" s="338"/>
      <c r="C47" s="338"/>
      <c r="D47" s="338"/>
      <c r="E47" s="338"/>
      <c r="F47" s="338"/>
      <c r="H47" s="338"/>
      <c r="I47" s="338"/>
      <c r="J47" s="338"/>
      <c r="K47" s="338"/>
      <c r="L47" s="338"/>
      <c r="M47" s="338"/>
      <c r="N47" s="338"/>
      <c r="U47" s="309" t="s">
        <v>106</v>
      </c>
      <c r="V47" s="309">
        <v>10</v>
      </c>
    </row>
    <row r="48" spans="1:38" x14ac:dyDescent="0.25">
      <c r="C48" s="339"/>
      <c r="D48" s="339"/>
      <c r="U48" s="309" t="s">
        <v>128</v>
      </c>
      <c r="V48" s="309">
        <v>9</v>
      </c>
    </row>
    <row r="49" spans="1:23" x14ac:dyDescent="0.25">
      <c r="U49" s="309" t="s">
        <v>107</v>
      </c>
      <c r="V49" s="309">
        <v>9</v>
      </c>
    </row>
    <row r="50" spans="1:23" x14ac:dyDescent="0.25">
      <c r="U50" s="309" t="s">
        <v>102</v>
      </c>
      <c r="V50" s="309">
        <v>8</v>
      </c>
    </row>
    <row r="51" spans="1:23" x14ac:dyDescent="0.25">
      <c r="U51" s="309" t="s">
        <v>287</v>
      </c>
      <c r="V51" s="309">
        <v>7</v>
      </c>
    </row>
    <row r="52" spans="1:23" x14ac:dyDescent="0.25">
      <c r="U52" s="309" t="s">
        <v>180</v>
      </c>
      <c r="V52" s="309">
        <v>5</v>
      </c>
    </row>
    <row r="53" spans="1:23" x14ac:dyDescent="0.25">
      <c r="U53" s="309" t="s">
        <v>273</v>
      </c>
      <c r="V53" s="309">
        <v>4</v>
      </c>
    </row>
    <row r="54" spans="1:23" x14ac:dyDescent="0.25">
      <c r="U54" s="309" t="s">
        <v>229</v>
      </c>
      <c r="V54" s="309">
        <v>4</v>
      </c>
    </row>
    <row r="55" spans="1:23" x14ac:dyDescent="0.25">
      <c r="U55" s="309" t="s">
        <v>179</v>
      </c>
      <c r="V55" s="309">
        <v>3</v>
      </c>
      <c r="W55" s="309">
        <f>SUM(V40:V47)+V49</f>
        <v>360</v>
      </c>
    </row>
    <row r="56" spans="1:23" x14ac:dyDescent="0.25">
      <c r="U56" s="309" t="s">
        <v>191</v>
      </c>
      <c r="V56" s="309">
        <v>3</v>
      </c>
    </row>
    <row r="57" spans="1:23" x14ac:dyDescent="0.25">
      <c r="U57" s="309" t="s">
        <v>167</v>
      </c>
      <c r="V57" s="309">
        <v>3</v>
      </c>
    </row>
    <row r="58" spans="1:23" x14ac:dyDescent="0.25">
      <c r="S58" s="340"/>
      <c r="U58" s="309" t="s">
        <v>270</v>
      </c>
      <c r="V58" s="309">
        <v>3</v>
      </c>
    </row>
    <row r="59" spans="1:23" x14ac:dyDescent="0.25">
      <c r="A59" s="79" t="s">
        <v>314</v>
      </c>
      <c r="U59" s="309" t="s">
        <v>166</v>
      </c>
      <c r="V59" s="309">
        <v>2</v>
      </c>
    </row>
    <row r="60" spans="1:23" x14ac:dyDescent="0.25">
      <c r="A60" s="435" t="s">
        <v>75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U60" s="309" t="s">
        <v>129</v>
      </c>
      <c r="V60" s="309">
        <v>2</v>
      </c>
    </row>
    <row r="61" spans="1:23" x14ac:dyDescent="0.15">
      <c r="A61" s="446" t="s">
        <v>92</v>
      </c>
      <c r="B61" s="446"/>
      <c r="C61" s="446"/>
      <c r="D61" s="446"/>
      <c r="E61" s="341"/>
      <c r="F61" s="447" t="s">
        <v>84</v>
      </c>
      <c r="G61" s="447"/>
      <c r="H61" s="447"/>
      <c r="I61" s="447"/>
      <c r="J61" s="447"/>
      <c r="K61" s="447"/>
      <c r="L61" s="447"/>
      <c r="M61" s="447"/>
      <c r="N61" s="447"/>
      <c r="O61" s="447"/>
      <c r="P61" s="447"/>
      <c r="Q61" s="447"/>
      <c r="R61" s="447"/>
      <c r="U61" s="309" t="s">
        <v>312</v>
      </c>
      <c r="V61" s="309">
        <v>2</v>
      </c>
    </row>
    <row r="62" spans="1:23" x14ac:dyDescent="0.25">
      <c r="A62" s="448" t="s">
        <v>91</v>
      </c>
      <c r="B62" s="448"/>
      <c r="C62" s="448"/>
      <c r="D62" s="448"/>
      <c r="E62" s="342"/>
      <c r="F62" s="447" t="s">
        <v>83</v>
      </c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U62" s="309" t="s">
        <v>181</v>
      </c>
      <c r="V62" s="309">
        <v>2</v>
      </c>
    </row>
    <row r="63" spans="1:23" x14ac:dyDescent="0.25">
      <c r="A63" s="448" t="s">
        <v>90</v>
      </c>
      <c r="B63" s="448"/>
      <c r="C63" s="448"/>
      <c r="D63" s="448"/>
      <c r="E63" s="342"/>
      <c r="F63" s="447" t="s">
        <v>82</v>
      </c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U63" s="309" t="s">
        <v>156</v>
      </c>
      <c r="V63" s="309">
        <v>1</v>
      </c>
    </row>
    <row r="64" spans="1:23" x14ac:dyDescent="0.25">
      <c r="A64" s="448" t="s">
        <v>89</v>
      </c>
      <c r="B64" s="448"/>
      <c r="C64" s="448"/>
      <c r="D64" s="448"/>
      <c r="E64" s="342"/>
      <c r="F64" s="447" t="s">
        <v>81</v>
      </c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U64" s="309" t="s">
        <v>318</v>
      </c>
      <c r="V64" s="309">
        <v>1</v>
      </c>
    </row>
    <row r="65" spans="1:22" x14ac:dyDescent="0.25">
      <c r="A65" s="448" t="s">
        <v>88</v>
      </c>
      <c r="B65" s="448"/>
      <c r="C65" s="448"/>
      <c r="D65" s="448"/>
      <c r="E65" s="342"/>
      <c r="F65" s="447" t="s">
        <v>80</v>
      </c>
      <c r="G65" s="447"/>
      <c r="H65" s="447"/>
      <c r="I65" s="447"/>
      <c r="J65" s="447"/>
      <c r="K65" s="447"/>
      <c r="L65" s="447"/>
      <c r="M65" s="447"/>
      <c r="N65" s="447"/>
      <c r="O65" s="447"/>
      <c r="P65" s="447"/>
      <c r="Q65" s="447"/>
      <c r="R65" s="447"/>
      <c r="U65" s="309" t="s">
        <v>286</v>
      </c>
      <c r="V65" s="309">
        <v>1</v>
      </c>
    </row>
    <row r="66" spans="1:22" x14ac:dyDescent="0.25">
      <c r="A66" s="448" t="s">
        <v>87</v>
      </c>
      <c r="B66" s="448"/>
      <c r="C66" s="448"/>
      <c r="D66" s="448"/>
      <c r="E66" s="342"/>
      <c r="F66" s="447" t="s">
        <v>79</v>
      </c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U66" s="309" t="s">
        <v>308</v>
      </c>
      <c r="V66" s="309">
        <v>1</v>
      </c>
    </row>
    <row r="67" spans="1:22" x14ac:dyDescent="0.25">
      <c r="A67" s="448" t="s">
        <v>86</v>
      </c>
      <c r="B67" s="448"/>
      <c r="C67" s="448"/>
      <c r="D67" s="448"/>
      <c r="E67" s="342"/>
      <c r="F67" s="447" t="s">
        <v>78</v>
      </c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447"/>
      <c r="U67" s="309" t="s">
        <v>184</v>
      </c>
      <c r="V67" s="309">
        <v>1</v>
      </c>
    </row>
    <row r="68" spans="1:22" x14ac:dyDescent="0.25">
      <c r="A68" s="448" t="s">
        <v>85</v>
      </c>
      <c r="B68" s="448"/>
      <c r="C68" s="448"/>
      <c r="D68" s="448"/>
      <c r="E68" s="342"/>
      <c r="F68" s="447" t="s">
        <v>77</v>
      </c>
      <c r="G68" s="447"/>
      <c r="H68" s="447"/>
      <c r="I68" s="447"/>
      <c r="J68" s="447"/>
      <c r="K68" s="447"/>
      <c r="L68" s="447"/>
      <c r="M68" s="447"/>
      <c r="N68" s="447"/>
      <c r="O68" s="447"/>
      <c r="P68" s="447"/>
      <c r="Q68" s="447"/>
      <c r="R68" s="447"/>
      <c r="U68" s="309" t="s">
        <v>103</v>
      </c>
      <c r="V68" s="309">
        <v>1</v>
      </c>
    </row>
    <row r="69" spans="1:22" x14ac:dyDescent="0.25">
      <c r="A69" s="342"/>
      <c r="B69" s="342"/>
      <c r="C69" s="342"/>
      <c r="D69" s="342"/>
      <c r="E69" s="342"/>
      <c r="F69" s="447" t="s">
        <v>223</v>
      </c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U69" s="309" t="s">
        <v>148</v>
      </c>
      <c r="V69" s="309">
        <v>1</v>
      </c>
    </row>
    <row r="70" spans="1:22" x14ac:dyDescent="0.25">
      <c r="A70" s="436" t="s">
        <v>32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U70" s="309" t="s">
        <v>1</v>
      </c>
      <c r="V70" s="309">
        <v>656</v>
      </c>
    </row>
    <row r="71" spans="1:22" x14ac:dyDescent="0.25">
      <c r="E71" s="343"/>
      <c r="U71" s="309" t="s">
        <v>124</v>
      </c>
      <c r="V71" s="309">
        <v>23</v>
      </c>
    </row>
    <row r="74" spans="1:22" x14ac:dyDescent="0.25">
      <c r="A74" s="344"/>
    </row>
    <row r="81" spans="1:25" x14ac:dyDescent="0.25">
      <c r="A81" s="337"/>
    </row>
    <row r="93" spans="1:25" x14ac:dyDescent="0.25">
      <c r="X93" s="317"/>
    </row>
    <row r="94" spans="1:25" x14ac:dyDescent="0.25">
      <c r="Y94" s="309">
        <f>SUM(Y78:Y93)</f>
        <v>0</v>
      </c>
    </row>
    <row r="96" spans="1:25" x14ac:dyDescent="0.25">
      <c r="X96" s="345" t="s">
        <v>115</v>
      </c>
      <c r="Y96" s="309">
        <v>60</v>
      </c>
    </row>
    <row r="97" spans="24:25" x14ac:dyDescent="0.25">
      <c r="X97" s="346" t="s">
        <v>131</v>
      </c>
      <c r="Y97" s="309">
        <v>43</v>
      </c>
    </row>
    <row r="98" spans="24:25" x14ac:dyDescent="0.25">
      <c r="X98" s="309" t="s">
        <v>105</v>
      </c>
      <c r="Y98" s="309">
        <v>28</v>
      </c>
    </row>
    <row r="99" spans="24:25" x14ac:dyDescent="0.25">
      <c r="X99" s="347" t="s">
        <v>108</v>
      </c>
      <c r="Y99" s="309">
        <v>23</v>
      </c>
    </row>
    <row r="100" spans="24:25" x14ac:dyDescent="0.25">
      <c r="X100" s="347" t="s">
        <v>104</v>
      </c>
      <c r="Y100" s="309">
        <v>23</v>
      </c>
    </row>
    <row r="101" spans="24:25" x14ac:dyDescent="0.25">
      <c r="X101" s="347" t="s">
        <v>106</v>
      </c>
      <c r="Y101" s="309">
        <v>18</v>
      </c>
    </row>
    <row r="102" spans="24:25" x14ac:dyDescent="0.25">
      <c r="X102" s="345" t="s">
        <v>130</v>
      </c>
      <c r="Y102" s="309">
        <v>15</v>
      </c>
    </row>
    <row r="103" spans="24:25" x14ac:dyDescent="0.25">
      <c r="X103" s="347" t="s">
        <v>114</v>
      </c>
      <c r="Y103" s="309">
        <v>13</v>
      </c>
    </row>
    <row r="104" spans="24:25" x14ac:dyDescent="0.25">
      <c r="X104" s="345" t="s">
        <v>129</v>
      </c>
      <c r="Y104" s="309">
        <v>11</v>
      </c>
    </row>
    <row r="105" spans="24:25" x14ac:dyDescent="0.25">
      <c r="X105" s="309" t="s">
        <v>128</v>
      </c>
      <c r="Y105" s="309">
        <v>10</v>
      </c>
    </row>
    <row r="106" spans="24:25" x14ac:dyDescent="0.25">
      <c r="X106" s="345" t="s">
        <v>107</v>
      </c>
      <c r="Y106" s="309">
        <v>8</v>
      </c>
    </row>
    <row r="107" spans="24:25" x14ac:dyDescent="0.25">
      <c r="X107" s="345" t="s">
        <v>179</v>
      </c>
      <c r="Y107" s="309">
        <v>6</v>
      </c>
    </row>
    <row r="108" spans="24:25" x14ac:dyDescent="0.25">
      <c r="X108" s="345" t="s">
        <v>156</v>
      </c>
      <c r="Y108" s="309">
        <v>5</v>
      </c>
    </row>
    <row r="109" spans="24:25" x14ac:dyDescent="0.25">
      <c r="X109" s="345" t="s">
        <v>192</v>
      </c>
      <c r="Y109" s="309">
        <v>5</v>
      </c>
    </row>
    <row r="110" spans="24:25" x14ac:dyDescent="0.25">
      <c r="X110" s="309" t="s">
        <v>181</v>
      </c>
      <c r="Y110" s="309">
        <v>5</v>
      </c>
    </row>
    <row r="111" spans="24:25" x14ac:dyDescent="0.25">
      <c r="X111" s="345" t="s">
        <v>180</v>
      </c>
      <c r="Y111" s="309">
        <v>4</v>
      </c>
    </row>
    <row r="112" spans="24:25" x14ac:dyDescent="0.25">
      <c r="X112" s="347" t="s">
        <v>157</v>
      </c>
      <c r="Y112" s="309">
        <v>4</v>
      </c>
    </row>
    <row r="113" spans="24:26" x14ac:dyDescent="0.25">
      <c r="X113" s="348" t="s">
        <v>182</v>
      </c>
      <c r="Y113" s="309">
        <v>4</v>
      </c>
    </row>
    <row r="114" spans="24:26" x14ac:dyDescent="0.25">
      <c r="X114" s="345" t="s">
        <v>184</v>
      </c>
      <c r="Y114" s="309">
        <v>4</v>
      </c>
    </row>
    <row r="115" spans="24:26" x14ac:dyDescent="0.25">
      <c r="X115" s="349" t="s">
        <v>132</v>
      </c>
      <c r="Y115" s="309">
        <v>3</v>
      </c>
    </row>
    <row r="116" spans="24:26" x14ac:dyDescent="0.25">
      <c r="X116" s="345" t="s">
        <v>109</v>
      </c>
      <c r="Y116" s="309">
        <v>3</v>
      </c>
    </row>
    <row r="117" spans="24:26" x14ac:dyDescent="0.25">
      <c r="X117" s="345" t="s">
        <v>103</v>
      </c>
      <c r="Y117" s="309">
        <v>3</v>
      </c>
    </row>
    <row r="118" spans="24:26" x14ac:dyDescent="0.25">
      <c r="X118" s="345" t="s">
        <v>166</v>
      </c>
      <c r="Y118" s="309">
        <v>1</v>
      </c>
    </row>
    <row r="119" spans="24:26" x14ac:dyDescent="0.25">
      <c r="X119" s="347" t="s">
        <v>191</v>
      </c>
      <c r="Y119" s="309">
        <v>1</v>
      </c>
    </row>
    <row r="120" spans="24:26" x14ac:dyDescent="0.25">
      <c r="X120" s="346" t="s">
        <v>167</v>
      </c>
      <c r="Y120" s="309">
        <v>1</v>
      </c>
    </row>
    <row r="121" spans="24:26" x14ac:dyDescent="0.25">
      <c r="X121" s="347" t="s">
        <v>102</v>
      </c>
      <c r="Y121" s="309">
        <v>1</v>
      </c>
    </row>
    <row r="122" spans="24:26" x14ac:dyDescent="0.25">
      <c r="X122" s="348" t="s">
        <v>148</v>
      </c>
      <c r="Y122" s="309">
        <v>1</v>
      </c>
    </row>
    <row r="123" spans="24:26" x14ac:dyDescent="0.25">
      <c r="X123" s="348" t="s">
        <v>185</v>
      </c>
      <c r="Y123" s="309">
        <v>1</v>
      </c>
    </row>
    <row r="124" spans="24:26" x14ac:dyDescent="0.25">
      <c r="X124" s="309" t="s">
        <v>1</v>
      </c>
      <c r="Y124" s="309">
        <v>1150</v>
      </c>
      <c r="Z124" s="309">
        <f>SUM(Y107:Y123)</f>
        <v>52</v>
      </c>
    </row>
    <row r="125" spans="24:26" x14ac:dyDescent="0.25">
      <c r="X125" s="309" t="s">
        <v>124</v>
      </c>
      <c r="Y125" s="309">
        <v>4</v>
      </c>
    </row>
  </sheetData>
  <sortState ref="U40:V69">
    <sortCondition descending="1" ref="V40:V69"/>
  </sortState>
  <mergeCells count="26">
    <mergeCell ref="F64:R64"/>
    <mergeCell ref="A65:D65"/>
    <mergeCell ref="F65:R65"/>
    <mergeCell ref="F69:R69"/>
    <mergeCell ref="A66:D66"/>
    <mergeCell ref="F66:R66"/>
    <mergeCell ref="A67:D67"/>
    <mergeCell ref="F67:R67"/>
    <mergeCell ref="A68:D68"/>
    <mergeCell ref="F68:R68"/>
    <mergeCell ref="A70:Q70"/>
    <mergeCell ref="A1:R1"/>
    <mergeCell ref="A3:R3"/>
    <mergeCell ref="A5:R5"/>
    <mergeCell ref="A6:A7"/>
    <mergeCell ref="B6:Q6"/>
    <mergeCell ref="R6:R7"/>
    <mergeCell ref="A4:R4"/>
    <mergeCell ref="A60:R60"/>
    <mergeCell ref="A61:D61"/>
    <mergeCell ref="F61:R61"/>
    <mergeCell ref="A62:D62"/>
    <mergeCell ref="F62:R62"/>
    <mergeCell ref="A63:D63"/>
    <mergeCell ref="F63:R63"/>
    <mergeCell ref="A64:D64"/>
  </mergeCells>
  <printOptions horizontalCentered="1" verticalCentered="1"/>
  <pageMargins left="0" right="0" top="1.0236220472440944" bottom="0" header="0" footer="0"/>
  <pageSetup paperSize="9" scale="70" orientation="portrait" r:id="rId1"/>
  <headerFooter alignWithMargins="0"/>
  <ignoredErrors>
    <ignoredError sqref="R3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J109"/>
  <sheetViews>
    <sheetView showGridLines="0" view="pageBreakPreview" topLeftCell="A32" zoomScale="130" zoomScaleNormal="100" zoomScaleSheetLayoutView="130" workbookViewId="0">
      <selection activeCell="F24" sqref="F24"/>
    </sheetView>
  </sheetViews>
  <sheetFormatPr baseColWidth="10" defaultColWidth="11.44140625" defaultRowHeight="35.25" customHeight="1" x14ac:dyDescent="0.25"/>
  <cols>
    <col min="1" max="1" width="61.44140625" style="378" customWidth="1"/>
    <col min="2" max="2" width="10.5546875" style="351" bestFit="1" customWidth="1"/>
    <col min="3" max="3" width="9.5546875" style="351" customWidth="1"/>
    <col min="4" max="4" width="7.109375" style="351" customWidth="1"/>
    <col min="5" max="5" width="11.44140625" style="351"/>
    <col min="6" max="6" width="30.88671875" style="352" customWidth="1"/>
    <col min="7" max="16384" width="11.44140625" style="351"/>
  </cols>
  <sheetData>
    <row r="1" spans="1:7" ht="14.4" x14ac:dyDescent="0.25">
      <c r="A1" s="449" t="s">
        <v>240</v>
      </c>
      <c r="B1" s="449"/>
      <c r="C1" s="449"/>
      <c r="D1" s="449"/>
      <c r="F1" s="352" t="s">
        <v>211</v>
      </c>
      <c r="G1" s="351" t="s">
        <v>212</v>
      </c>
    </row>
    <row r="2" spans="1:7" ht="14.4" x14ac:dyDescent="0.25">
      <c r="A2" s="353" t="s">
        <v>120</v>
      </c>
      <c r="B2" s="354"/>
      <c r="C2" s="354"/>
      <c r="D2" s="354"/>
      <c r="F2" s="355" t="s">
        <v>7</v>
      </c>
      <c r="G2" s="355">
        <v>164</v>
      </c>
    </row>
    <row r="3" spans="1:7" s="356" customFormat="1" ht="32.25" customHeight="1" x14ac:dyDescent="0.25">
      <c r="A3" s="450" t="s">
        <v>163</v>
      </c>
      <c r="B3" s="450"/>
      <c r="C3" s="450"/>
      <c r="D3" s="450"/>
      <c r="F3" s="355" t="s">
        <v>293</v>
      </c>
      <c r="G3" s="355">
        <v>96</v>
      </c>
    </row>
    <row r="4" spans="1:7" s="356" customFormat="1" ht="15.6" x14ac:dyDescent="0.25">
      <c r="A4" s="451" t="s">
        <v>316</v>
      </c>
      <c r="B4" s="450"/>
      <c r="C4" s="450"/>
      <c r="D4" s="450"/>
      <c r="F4" s="355" t="s">
        <v>296</v>
      </c>
      <c r="G4" s="355">
        <v>81</v>
      </c>
    </row>
    <row r="5" spans="1:7" s="356" customFormat="1" ht="5.25" customHeight="1" thickBot="1" x14ac:dyDescent="0.3">
      <c r="A5" s="452"/>
      <c r="B5" s="452"/>
      <c r="C5" s="452"/>
      <c r="D5" s="452"/>
      <c r="F5" s="355" t="s">
        <v>206</v>
      </c>
      <c r="G5" s="355">
        <v>59</v>
      </c>
    </row>
    <row r="6" spans="1:7" s="356" customFormat="1" ht="16.2" thickBot="1" x14ac:dyDescent="0.3">
      <c r="A6" s="453" t="s">
        <v>162</v>
      </c>
      <c r="B6" s="455" t="s">
        <v>118</v>
      </c>
      <c r="C6" s="456"/>
      <c r="D6" s="453" t="s">
        <v>0</v>
      </c>
      <c r="F6" s="355" t="s">
        <v>8</v>
      </c>
      <c r="G6" s="355">
        <v>59</v>
      </c>
    </row>
    <row r="7" spans="1:7" s="356" customFormat="1" ht="16.2" thickBot="1" x14ac:dyDescent="0.3">
      <c r="A7" s="454"/>
      <c r="B7" s="357" t="s">
        <v>116</v>
      </c>
      <c r="C7" s="357" t="s">
        <v>117</v>
      </c>
      <c r="D7" s="457"/>
      <c r="F7" s="355" t="s">
        <v>302</v>
      </c>
      <c r="G7" s="355">
        <v>51</v>
      </c>
    </row>
    <row r="8" spans="1:7" s="362" customFormat="1" ht="9.75" customHeight="1" x14ac:dyDescent="0.25">
      <c r="A8" s="358" t="s">
        <v>133</v>
      </c>
      <c r="B8" s="359">
        <v>3</v>
      </c>
      <c r="C8" s="360">
        <v>1</v>
      </c>
      <c r="D8" s="361">
        <f t="shared" ref="D8:D17" si="0">SUM(B8:C8)</f>
        <v>4</v>
      </c>
      <c r="F8" s="355" t="s">
        <v>305</v>
      </c>
      <c r="G8" s="355">
        <v>42</v>
      </c>
    </row>
    <row r="9" spans="1:7" s="362" customFormat="1" ht="9" customHeight="1" x14ac:dyDescent="0.25">
      <c r="A9" s="363" t="s">
        <v>6</v>
      </c>
      <c r="B9" s="364">
        <v>5</v>
      </c>
      <c r="C9" s="365">
        <v>1</v>
      </c>
      <c r="D9" s="366">
        <f t="shared" si="0"/>
        <v>6</v>
      </c>
      <c r="F9" s="355" t="s">
        <v>290</v>
      </c>
      <c r="G9" s="355">
        <v>39</v>
      </c>
    </row>
    <row r="10" spans="1:7" s="362" customFormat="1" ht="9" customHeight="1" x14ac:dyDescent="0.25">
      <c r="A10" s="367" t="s">
        <v>134</v>
      </c>
      <c r="B10" s="368">
        <v>2</v>
      </c>
      <c r="C10" s="369"/>
      <c r="D10" s="370">
        <f t="shared" si="0"/>
        <v>2</v>
      </c>
      <c r="F10" s="362" t="s">
        <v>9</v>
      </c>
      <c r="G10" s="362">
        <v>36</v>
      </c>
    </row>
    <row r="11" spans="1:7" s="362" customFormat="1" ht="9" customHeight="1" x14ac:dyDescent="0.25">
      <c r="A11" s="363" t="s">
        <v>289</v>
      </c>
      <c r="B11" s="364">
        <v>4</v>
      </c>
      <c r="C11" s="365"/>
      <c r="D11" s="366">
        <f t="shared" si="0"/>
        <v>4</v>
      </c>
      <c r="F11" s="355" t="s">
        <v>10</v>
      </c>
      <c r="G11" s="355">
        <v>33</v>
      </c>
    </row>
    <row r="12" spans="1:7" s="362" customFormat="1" ht="9" customHeight="1" x14ac:dyDescent="0.25">
      <c r="A12" s="367" t="s">
        <v>5</v>
      </c>
      <c r="B12" s="368">
        <v>23</v>
      </c>
      <c r="C12" s="369">
        <v>7</v>
      </c>
      <c r="D12" s="370">
        <f t="shared" si="0"/>
        <v>30</v>
      </c>
      <c r="F12" s="355" t="s">
        <v>5</v>
      </c>
      <c r="G12" s="355">
        <v>30</v>
      </c>
    </row>
    <row r="13" spans="1:7" s="362" customFormat="1" ht="9" customHeight="1" x14ac:dyDescent="0.25">
      <c r="A13" s="363" t="s">
        <v>290</v>
      </c>
      <c r="B13" s="364">
        <v>33</v>
      </c>
      <c r="C13" s="365">
        <v>6</v>
      </c>
      <c r="D13" s="366">
        <f t="shared" ref="D13:D14" si="1">SUM(B13:C13)</f>
        <v>39</v>
      </c>
      <c r="F13" s="355" t="s">
        <v>292</v>
      </c>
      <c r="G13" s="355">
        <v>27</v>
      </c>
    </row>
    <row r="14" spans="1:7" s="362" customFormat="1" ht="9" customHeight="1" x14ac:dyDescent="0.25">
      <c r="A14" s="367" t="s">
        <v>168</v>
      </c>
      <c r="B14" s="368">
        <v>4</v>
      </c>
      <c r="C14" s="369"/>
      <c r="D14" s="370">
        <f t="shared" si="1"/>
        <v>4</v>
      </c>
      <c r="F14" s="355" t="s">
        <v>138</v>
      </c>
      <c r="G14" s="355">
        <v>25</v>
      </c>
    </row>
    <row r="15" spans="1:7" s="362" customFormat="1" ht="9" customHeight="1" x14ac:dyDescent="0.25">
      <c r="A15" s="363" t="s">
        <v>291</v>
      </c>
      <c r="B15" s="364">
        <v>14</v>
      </c>
      <c r="C15" s="365"/>
      <c r="D15" s="366">
        <f t="shared" si="0"/>
        <v>14</v>
      </c>
      <c r="F15" s="355" t="s">
        <v>135</v>
      </c>
      <c r="G15" s="355">
        <v>18</v>
      </c>
    </row>
    <row r="16" spans="1:7" s="362" customFormat="1" ht="9" customHeight="1" x14ac:dyDescent="0.25">
      <c r="A16" s="367" t="s">
        <v>135</v>
      </c>
      <c r="B16" s="368">
        <v>16</v>
      </c>
      <c r="C16" s="369">
        <v>2</v>
      </c>
      <c r="D16" s="370">
        <f t="shared" si="0"/>
        <v>18</v>
      </c>
      <c r="F16" s="355" t="s">
        <v>303</v>
      </c>
      <c r="G16" s="355">
        <v>15</v>
      </c>
    </row>
    <row r="17" spans="1:7" s="362" customFormat="1" ht="9" customHeight="1" x14ac:dyDescent="0.25">
      <c r="A17" s="363" t="s">
        <v>136</v>
      </c>
      <c r="B17" s="364"/>
      <c r="C17" s="365">
        <v>1</v>
      </c>
      <c r="D17" s="366">
        <f t="shared" si="0"/>
        <v>1</v>
      </c>
      <c r="F17" s="355" t="s">
        <v>291</v>
      </c>
      <c r="G17" s="355">
        <v>14</v>
      </c>
    </row>
    <row r="18" spans="1:7" s="362" customFormat="1" ht="9" customHeight="1" x14ac:dyDescent="0.25">
      <c r="A18" s="367" t="s">
        <v>7</v>
      </c>
      <c r="B18" s="368">
        <v>141</v>
      </c>
      <c r="C18" s="369">
        <v>23</v>
      </c>
      <c r="D18" s="370">
        <f t="shared" ref="D18:D31" si="2">SUM(B18:C18)</f>
        <v>164</v>
      </c>
      <c r="F18" s="355" t="s">
        <v>140</v>
      </c>
      <c r="G18" s="355">
        <v>10</v>
      </c>
    </row>
    <row r="19" spans="1:7" s="362" customFormat="1" ht="9" customHeight="1" x14ac:dyDescent="0.25">
      <c r="A19" s="363" t="s">
        <v>137</v>
      </c>
      <c r="B19" s="364">
        <v>9</v>
      </c>
      <c r="C19" s="365"/>
      <c r="D19" s="366">
        <f t="shared" si="2"/>
        <v>9</v>
      </c>
      <c r="F19" s="355" t="s">
        <v>137</v>
      </c>
      <c r="G19" s="355">
        <v>9</v>
      </c>
    </row>
    <row r="20" spans="1:7" s="362" customFormat="1" ht="9" customHeight="1" x14ac:dyDescent="0.25">
      <c r="A20" s="367" t="s">
        <v>292</v>
      </c>
      <c r="B20" s="368">
        <v>20</v>
      </c>
      <c r="C20" s="369">
        <v>7</v>
      </c>
      <c r="D20" s="370">
        <f>SUM(B20:C20)</f>
        <v>27</v>
      </c>
      <c r="F20" s="355" t="s">
        <v>295</v>
      </c>
      <c r="G20" s="355">
        <v>9</v>
      </c>
    </row>
    <row r="21" spans="1:7" s="362" customFormat="1" ht="10.5" customHeight="1" x14ac:dyDescent="0.25">
      <c r="A21" s="363" t="s">
        <v>293</v>
      </c>
      <c r="B21" s="364">
        <v>79</v>
      </c>
      <c r="C21" s="365">
        <v>17</v>
      </c>
      <c r="D21" s="366">
        <f>SUM(B21:C21)</f>
        <v>96</v>
      </c>
      <c r="F21" s="355" t="s">
        <v>294</v>
      </c>
      <c r="G21" s="355">
        <v>7</v>
      </c>
    </row>
    <row r="22" spans="1:7" s="362" customFormat="1" ht="9" customHeight="1" x14ac:dyDescent="0.25">
      <c r="A22" s="367" t="s">
        <v>294</v>
      </c>
      <c r="B22" s="368">
        <v>5</v>
      </c>
      <c r="C22" s="369">
        <v>2</v>
      </c>
      <c r="D22" s="370">
        <f>SUM(B22:C22)</f>
        <v>7</v>
      </c>
      <c r="F22" s="355" t="s">
        <v>139</v>
      </c>
      <c r="G22" s="355">
        <v>7</v>
      </c>
    </row>
    <row r="23" spans="1:7" s="362" customFormat="1" ht="10.5" customHeight="1" x14ac:dyDescent="0.25">
      <c r="A23" s="363" t="s">
        <v>295</v>
      </c>
      <c r="B23" s="364">
        <v>9</v>
      </c>
      <c r="C23" s="365"/>
      <c r="D23" s="366">
        <f>SUM(B23:C23)</f>
        <v>9</v>
      </c>
      <c r="F23" s="371" t="s">
        <v>6</v>
      </c>
      <c r="G23" s="372">
        <v>6</v>
      </c>
    </row>
    <row r="24" spans="1:7" s="362" customFormat="1" ht="9" customHeight="1" x14ac:dyDescent="0.25">
      <c r="A24" s="367" t="s">
        <v>138</v>
      </c>
      <c r="B24" s="368">
        <v>19</v>
      </c>
      <c r="C24" s="369">
        <v>6</v>
      </c>
      <c r="D24" s="370">
        <f t="shared" si="2"/>
        <v>25</v>
      </c>
      <c r="F24" s="355" t="s">
        <v>298</v>
      </c>
      <c r="G24" s="355">
        <v>5</v>
      </c>
    </row>
    <row r="25" spans="1:7" s="362" customFormat="1" ht="10.5" customHeight="1" x14ac:dyDescent="0.25">
      <c r="A25" s="363" t="s">
        <v>139</v>
      </c>
      <c r="B25" s="364">
        <v>7</v>
      </c>
      <c r="C25" s="365"/>
      <c r="D25" s="366">
        <f>SUM(B25:C25)</f>
        <v>7</v>
      </c>
      <c r="F25" s="355" t="s">
        <v>133</v>
      </c>
      <c r="G25" s="355">
        <v>4</v>
      </c>
    </row>
    <row r="26" spans="1:7" s="362" customFormat="1" ht="9" customHeight="1" x14ac:dyDescent="0.25">
      <c r="A26" s="367" t="s">
        <v>140</v>
      </c>
      <c r="B26" s="368">
        <v>4</v>
      </c>
      <c r="C26" s="369">
        <v>6</v>
      </c>
      <c r="D26" s="370">
        <f>SUM(B26:C26)</f>
        <v>10</v>
      </c>
      <c r="F26" s="355" t="s">
        <v>289</v>
      </c>
      <c r="G26" s="355">
        <v>4</v>
      </c>
    </row>
    <row r="27" spans="1:7" s="362" customFormat="1" ht="10.5" customHeight="1" x14ac:dyDescent="0.25">
      <c r="A27" s="363" t="s">
        <v>296</v>
      </c>
      <c r="B27" s="364">
        <v>69</v>
      </c>
      <c r="C27" s="365">
        <v>12</v>
      </c>
      <c r="D27" s="366">
        <f t="shared" si="2"/>
        <v>81</v>
      </c>
      <c r="F27" s="355" t="s">
        <v>168</v>
      </c>
      <c r="G27" s="355">
        <v>4</v>
      </c>
    </row>
    <row r="28" spans="1:7" s="362" customFormat="1" ht="9" customHeight="1" x14ac:dyDescent="0.25">
      <c r="A28" s="367" t="s">
        <v>297</v>
      </c>
      <c r="B28" s="368"/>
      <c r="C28" s="369">
        <v>1</v>
      </c>
      <c r="D28" s="370">
        <f t="shared" si="2"/>
        <v>1</v>
      </c>
      <c r="F28" s="355" t="s">
        <v>304</v>
      </c>
      <c r="G28" s="355">
        <v>4</v>
      </c>
    </row>
    <row r="29" spans="1:7" s="362" customFormat="1" ht="9" customHeight="1" x14ac:dyDescent="0.25">
      <c r="A29" s="363" t="s">
        <v>205</v>
      </c>
      <c r="B29" s="364"/>
      <c r="C29" s="365">
        <v>1</v>
      </c>
      <c r="D29" s="366">
        <f t="shared" si="2"/>
        <v>1</v>
      </c>
      <c r="F29" s="355" t="s">
        <v>301</v>
      </c>
      <c r="G29" s="355">
        <v>3</v>
      </c>
    </row>
    <row r="30" spans="1:7" s="362" customFormat="1" ht="9" customHeight="1" x14ac:dyDescent="0.25">
      <c r="A30" s="367" t="s">
        <v>206</v>
      </c>
      <c r="B30" s="368">
        <v>49</v>
      </c>
      <c r="C30" s="369">
        <v>10</v>
      </c>
      <c r="D30" s="370">
        <f t="shared" si="2"/>
        <v>59</v>
      </c>
      <c r="F30" s="355" t="s">
        <v>134</v>
      </c>
      <c r="G30" s="371">
        <v>2</v>
      </c>
    </row>
    <row r="31" spans="1:7" s="362" customFormat="1" ht="9" customHeight="1" x14ac:dyDescent="0.25">
      <c r="A31" s="363" t="s">
        <v>298</v>
      </c>
      <c r="B31" s="364">
        <v>5</v>
      </c>
      <c r="C31" s="365"/>
      <c r="D31" s="366">
        <f t="shared" si="2"/>
        <v>5</v>
      </c>
      <c r="F31" s="355" t="s">
        <v>299</v>
      </c>
      <c r="G31" s="355">
        <v>2</v>
      </c>
    </row>
    <row r="32" spans="1:7" s="362" customFormat="1" ht="9" customHeight="1" x14ac:dyDescent="0.25">
      <c r="A32" s="367" t="s">
        <v>9</v>
      </c>
      <c r="B32" s="368">
        <v>35</v>
      </c>
      <c r="C32" s="369">
        <v>1</v>
      </c>
      <c r="D32" s="370">
        <f t="shared" ref="D32:D42" si="3">SUM(B32:C32)</f>
        <v>36</v>
      </c>
      <c r="F32" s="355" t="s">
        <v>136</v>
      </c>
      <c r="G32" s="355">
        <v>1</v>
      </c>
    </row>
    <row r="33" spans="1:10" s="362" customFormat="1" ht="9" customHeight="1" x14ac:dyDescent="0.25">
      <c r="A33" s="363" t="s">
        <v>299</v>
      </c>
      <c r="B33" s="364">
        <v>1</v>
      </c>
      <c r="C33" s="365">
        <v>1</v>
      </c>
      <c r="D33" s="366">
        <f t="shared" si="3"/>
        <v>2</v>
      </c>
      <c r="F33" s="355" t="s">
        <v>297</v>
      </c>
      <c r="G33" s="355">
        <v>1</v>
      </c>
    </row>
    <row r="34" spans="1:10" s="362" customFormat="1" ht="9" customHeight="1" x14ac:dyDescent="0.25">
      <c r="A34" s="367" t="s">
        <v>300</v>
      </c>
      <c r="B34" s="368">
        <v>1</v>
      </c>
      <c r="C34" s="369"/>
      <c r="D34" s="370">
        <f t="shared" si="3"/>
        <v>1</v>
      </c>
      <c r="F34" s="355" t="s">
        <v>205</v>
      </c>
      <c r="G34" s="355">
        <v>1</v>
      </c>
    </row>
    <row r="35" spans="1:10" s="362" customFormat="1" ht="9" customHeight="1" x14ac:dyDescent="0.25">
      <c r="A35" s="363" t="s">
        <v>301</v>
      </c>
      <c r="B35" s="364">
        <v>3</v>
      </c>
      <c r="C35" s="365"/>
      <c r="D35" s="366">
        <f t="shared" si="3"/>
        <v>3</v>
      </c>
      <c r="F35" s="355" t="s">
        <v>300</v>
      </c>
      <c r="G35" s="355">
        <v>1</v>
      </c>
    </row>
    <row r="36" spans="1:10" s="362" customFormat="1" ht="9" customHeight="1" x14ac:dyDescent="0.25">
      <c r="A36" s="367" t="s">
        <v>302</v>
      </c>
      <c r="B36" s="368">
        <v>45</v>
      </c>
      <c r="C36" s="369">
        <v>6</v>
      </c>
      <c r="D36" s="370">
        <f>SUM(B36:C36)</f>
        <v>51</v>
      </c>
      <c r="F36" s="355" t="s">
        <v>1</v>
      </c>
      <c r="G36" s="355">
        <v>234</v>
      </c>
    </row>
    <row r="37" spans="1:10" s="362" customFormat="1" ht="9" customHeight="1" x14ac:dyDescent="0.25">
      <c r="A37" s="42" t="s">
        <v>8</v>
      </c>
      <c r="B37" s="364">
        <v>48</v>
      </c>
      <c r="C37" s="365">
        <v>11</v>
      </c>
      <c r="D37" s="366">
        <f>SUM(B37:C37)</f>
        <v>59</v>
      </c>
      <c r="F37" s="355"/>
      <c r="G37" s="355"/>
    </row>
    <row r="38" spans="1:10" s="362" customFormat="1" ht="9" customHeight="1" x14ac:dyDescent="0.25">
      <c r="A38" s="367" t="s">
        <v>10</v>
      </c>
      <c r="B38" s="368">
        <v>24</v>
      </c>
      <c r="C38" s="369">
        <v>9</v>
      </c>
      <c r="D38" s="370">
        <f t="shared" ref="D38:D41" si="4">SUM(B38:C38)</f>
        <v>33</v>
      </c>
      <c r="F38" s="355"/>
      <c r="G38" s="355"/>
    </row>
    <row r="39" spans="1:10" s="362" customFormat="1" ht="9" customHeight="1" x14ac:dyDescent="0.25">
      <c r="A39" s="363" t="s">
        <v>303</v>
      </c>
      <c r="B39" s="364">
        <v>15</v>
      </c>
      <c r="C39" s="365"/>
      <c r="D39" s="366">
        <f t="shared" si="4"/>
        <v>15</v>
      </c>
      <c r="F39" s="355"/>
      <c r="G39" s="355"/>
    </row>
    <row r="40" spans="1:10" s="362" customFormat="1" ht="9" customHeight="1" x14ac:dyDescent="0.25">
      <c r="A40" s="367" t="s">
        <v>304</v>
      </c>
      <c r="B40" s="368">
        <v>4</v>
      </c>
      <c r="C40" s="369"/>
      <c r="D40" s="370">
        <f t="shared" si="4"/>
        <v>4</v>
      </c>
      <c r="F40" s="355"/>
      <c r="G40" s="355"/>
    </row>
    <row r="41" spans="1:10" s="362" customFormat="1" ht="9" customHeight="1" x14ac:dyDescent="0.25">
      <c r="A41" s="363" t="s">
        <v>305</v>
      </c>
      <c r="B41" s="364">
        <v>31</v>
      </c>
      <c r="C41" s="365">
        <v>11</v>
      </c>
      <c r="D41" s="366">
        <f t="shared" si="4"/>
        <v>42</v>
      </c>
      <c r="F41" s="355"/>
      <c r="G41" s="355"/>
    </row>
    <row r="42" spans="1:10" s="362" customFormat="1" ht="9" customHeight="1" thickBot="1" x14ac:dyDescent="0.3">
      <c r="A42" s="367" t="s">
        <v>1</v>
      </c>
      <c r="B42" s="368">
        <v>186</v>
      </c>
      <c r="C42" s="369">
        <v>48</v>
      </c>
      <c r="D42" s="370">
        <f t="shared" si="3"/>
        <v>234</v>
      </c>
      <c r="F42" s="355"/>
      <c r="G42" s="371"/>
    </row>
    <row r="43" spans="1:10" s="362" customFormat="1" ht="12" customHeight="1" thickBot="1" x14ac:dyDescent="0.3">
      <c r="A43" s="373" t="s">
        <v>0</v>
      </c>
      <c r="B43" s="374">
        <f>SUM(B8:B42)</f>
        <v>913</v>
      </c>
      <c r="C43" s="375">
        <f>SUM(C8:C42)</f>
        <v>190</v>
      </c>
      <c r="D43" s="376">
        <f>SUM(D8:D42)</f>
        <v>1103</v>
      </c>
      <c r="F43" s="355"/>
      <c r="G43" s="355"/>
    </row>
    <row r="44" spans="1:10" s="362" customFormat="1" ht="9" customHeight="1" thickBot="1" x14ac:dyDescent="0.3">
      <c r="A44" s="377" t="s">
        <v>183</v>
      </c>
      <c r="B44" s="351"/>
      <c r="C44" s="351"/>
      <c r="D44" s="351"/>
      <c r="F44" s="355"/>
      <c r="G44" s="371"/>
    </row>
    <row r="45" spans="1:10" s="362" customFormat="1" ht="18" customHeight="1" x14ac:dyDescent="0.25">
      <c r="A45" s="378"/>
      <c r="B45" s="351"/>
      <c r="C45" s="351"/>
      <c r="D45" s="351"/>
      <c r="F45" s="379" t="s">
        <v>7</v>
      </c>
      <c r="G45" s="380">
        <v>164</v>
      </c>
    </row>
    <row r="46" spans="1:10" s="362" customFormat="1" ht="16.5" customHeight="1" x14ac:dyDescent="0.25">
      <c r="A46" s="378"/>
      <c r="B46" s="351"/>
      <c r="C46" s="351"/>
      <c r="D46" s="351"/>
      <c r="F46" s="381" t="s">
        <v>293</v>
      </c>
      <c r="G46" s="382">
        <v>96</v>
      </c>
    </row>
    <row r="47" spans="1:10" ht="18" customHeight="1" x14ac:dyDescent="0.25">
      <c r="F47" s="381" t="s">
        <v>296</v>
      </c>
      <c r="G47" s="382">
        <v>81</v>
      </c>
      <c r="H47" s="362"/>
      <c r="I47" s="362"/>
      <c r="J47" s="362"/>
    </row>
    <row r="48" spans="1:10" ht="15.6" x14ac:dyDescent="0.25">
      <c r="F48" s="381" t="s">
        <v>206</v>
      </c>
      <c r="G48" s="382">
        <v>59</v>
      </c>
      <c r="H48" s="383">
        <f>+G45/$G$55</f>
        <v>5.4666666666666668</v>
      </c>
      <c r="J48" s="362"/>
    </row>
    <row r="49" spans="1:10" ht="45" customHeight="1" x14ac:dyDescent="0.25">
      <c r="F49" s="381" t="s">
        <v>8</v>
      </c>
      <c r="G49" s="382">
        <v>59</v>
      </c>
      <c r="H49" s="383">
        <f>+G46/$G$55</f>
        <v>3.2</v>
      </c>
      <c r="J49" s="362"/>
    </row>
    <row r="50" spans="1:10" ht="27" customHeight="1" x14ac:dyDescent="0.25">
      <c r="F50" s="381" t="s">
        <v>302</v>
      </c>
      <c r="G50" s="382">
        <v>51</v>
      </c>
      <c r="H50" s="383">
        <f>+G47/$G$55</f>
        <v>2.7</v>
      </c>
      <c r="J50" s="362"/>
    </row>
    <row r="51" spans="1:10" ht="15.6" x14ac:dyDescent="0.25">
      <c r="F51" s="381" t="s">
        <v>305</v>
      </c>
      <c r="G51" s="382">
        <v>42</v>
      </c>
      <c r="H51" s="383">
        <f t="shared" ref="H51:H56" si="5">+G48/$G$55</f>
        <v>1.9666666666666666</v>
      </c>
    </row>
    <row r="52" spans="1:10" ht="15.6" x14ac:dyDescent="0.25">
      <c r="F52" s="381" t="s">
        <v>290</v>
      </c>
      <c r="G52" s="382">
        <v>39</v>
      </c>
      <c r="H52" s="383">
        <f t="shared" si="5"/>
        <v>1.9666666666666666</v>
      </c>
    </row>
    <row r="53" spans="1:10" ht="13.2" x14ac:dyDescent="0.25">
      <c r="A53" s="384" t="s">
        <v>32</v>
      </c>
      <c r="F53" s="385" t="s">
        <v>9</v>
      </c>
      <c r="G53" s="386">
        <v>36</v>
      </c>
      <c r="H53" s="383">
        <f t="shared" si="5"/>
        <v>1.7</v>
      </c>
    </row>
    <row r="54" spans="1:10" ht="35.25" customHeight="1" x14ac:dyDescent="0.25">
      <c r="F54" s="385" t="s">
        <v>10</v>
      </c>
      <c r="G54" s="386">
        <v>33</v>
      </c>
      <c r="H54" s="383">
        <f t="shared" si="5"/>
        <v>1.4</v>
      </c>
    </row>
    <row r="55" spans="1:10" ht="35.25" customHeight="1" x14ac:dyDescent="0.25">
      <c r="F55" s="387" t="s">
        <v>5</v>
      </c>
      <c r="G55" s="388">
        <v>30</v>
      </c>
      <c r="H55" s="383">
        <f t="shared" si="5"/>
        <v>1.3</v>
      </c>
    </row>
    <row r="56" spans="1:10" ht="32.25" customHeight="1" x14ac:dyDescent="0.25">
      <c r="A56" s="389"/>
      <c r="F56" s="394" t="s">
        <v>1</v>
      </c>
      <c r="G56" s="390">
        <v>413</v>
      </c>
      <c r="H56" s="383">
        <f t="shared" si="5"/>
        <v>1.2</v>
      </c>
    </row>
    <row r="57" spans="1:10" ht="15.6" x14ac:dyDescent="0.25">
      <c r="F57" s="393"/>
      <c r="G57" s="390">
        <f>SUM(G45:G56)</f>
        <v>1103</v>
      </c>
      <c r="H57" s="383"/>
    </row>
    <row r="58" spans="1:10" ht="13.5" customHeight="1" x14ac:dyDescent="0.25">
      <c r="H58" s="383"/>
    </row>
    <row r="60" spans="1:10" ht="35.25" customHeight="1" x14ac:dyDescent="0.25">
      <c r="F60" s="393"/>
    </row>
    <row r="66" spans="6:10" ht="35.25" customHeight="1" x14ac:dyDescent="0.25">
      <c r="F66" s="393"/>
    </row>
    <row r="69" spans="6:10" ht="35.25" customHeight="1" x14ac:dyDescent="0.25">
      <c r="F69" s="393"/>
      <c r="I69" s="356"/>
    </row>
    <row r="70" spans="6:10" ht="35.25" customHeight="1" x14ac:dyDescent="0.25">
      <c r="I70" s="356"/>
    </row>
    <row r="71" spans="6:10" ht="35.25" customHeight="1" x14ac:dyDescent="0.25">
      <c r="I71" s="362"/>
    </row>
    <row r="72" spans="6:10" ht="35.25" customHeight="1" x14ac:dyDescent="0.25">
      <c r="I72" s="362"/>
      <c r="J72" s="356"/>
    </row>
    <row r="73" spans="6:10" ht="35.25" customHeight="1" x14ac:dyDescent="0.25">
      <c r="I73" s="362"/>
      <c r="J73" s="356"/>
    </row>
    <row r="74" spans="6:10" ht="35.25" customHeight="1" x14ac:dyDescent="0.25">
      <c r="I74" s="362"/>
      <c r="J74" s="362"/>
    </row>
    <row r="75" spans="6:10" ht="35.25" customHeight="1" x14ac:dyDescent="0.25">
      <c r="F75" s="393"/>
      <c r="I75" s="362"/>
      <c r="J75" s="362"/>
    </row>
    <row r="76" spans="6:10" ht="35.25" customHeight="1" x14ac:dyDescent="0.25">
      <c r="F76" s="393"/>
      <c r="I76" s="362"/>
      <c r="J76" s="362"/>
    </row>
    <row r="77" spans="6:10" ht="35.25" customHeight="1" x14ac:dyDescent="0.25">
      <c r="I77" s="362"/>
      <c r="J77" s="362"/>
    </row>
    <row r="78" spans="6:10" ht="35.25" customHeight="1" x14ac:dyDescent="0.25">
      <c r="F78" s="393"/>
      <c r="I78" s="362"/>
      <c r="J78" s="362"/>
    </row>
    <row r="79" spans="6:10" ht="35.25" customHeight="1" x14ac:dyDescent="0.25">
      <c r="I79" s="362"/>
      <c r="J79" s="362"/>
    </row>
    <row r="80" spans="6:10" ht="35.25" customHeight="1" x14ac:dyDescent="0.25">
      <c r="I80" s="362"/>
      <c r="J80" s="362"/>
    </row>
    <row r="81" spans="6:10" ht="35.25" customHeight="1" x14ac:dyDescent="0.25">
      <c r="F81" s="393"/>
      <c r="I81" s="362"/>
      <c r="J81" s="362"/>
    </row>
    <row r="82" spans="6:10" ht="35.25" customHeight="1" x14ac:dyDescent="0.25">
      <c r="I82" s="362"/>
      <c r="J82" s="362"/>
    </row>
    <row r="83" spans="6:10" ht="35.25" customHeight="1" x14ac:dyDescent="0.25">
      <c r="I83" s="362"/>
      <c r="J83" s="362"/>
    </row>
    <row r="84" spans="6:10" ht="35.25" customHeight="1" x14ac:dyDescent="0.25">
      <c r="I84" s="362"/>
      <c r="J84" s="362"/>
    </row>
    <row r="85" spans="6:10" ht="35.25" customHeight="1" x14ac:dyDescent="0.25">
      <c r="I85" s="362"/>
      <c r="J85" s="362"/>
    </row>
    <row r="86" spans="6:10" ht="35.25" customHeight="1" x14ac:dyDescent="0.25">
      <c r="I86" s="362"/>
      <c r="J86" s="362"/>
    </row>
    <row r="87" spans="6:10" ht="35.25" customHeight="1" x14ac:dyDescent="0.25">
      <c r="I87" s="362"/>
      <c r="J87" s="362"/>
    </row>
    <row r="88" spans="6:10" ht="35.25" customHeight="1" x14ac:dyDescent="0.25">
      <c r="I88" s="362"/>
      <c r="J88" s="362"/>
    </row>
    <row r="89" spans="6:10" ht="35.25" customHeight="1" x14ac:dyDescent="0.25">
      <c r="I89" s="362"/>
      <c r="J89" s="362"/>
    </row>
    <row r="90" spans="6:10" ht="35.25" customHeight="1" x14ac:dyDescent="0.25">
      <c r="I90" s="362"/>
      <c r="J90" s="362"/>
    </row>
    <row r="91" spans="6:10" ht="35.25" customHeight="1" x14ac:dyDescent="0.25">
      <c r="I91" s="362"/>
      <c r="J91" s="362"/>
    </row>
    <row r="92" spans="6:10" ht="35.25" customHeight="1" x14ac:dyDescent="0.25">
      <c r="I92" s="362"/>
      <c r="J92" s="362"/>
    </row>
    <row r="93" spans="6:10" ht="35.25" customHeight="1" x14ac:dyDescent="0.25">
      <c r="I93" s="362"/>
      <c r="J93" s="362"/>
    </row>
    <row r="94" spans="6:10" ht="35.25" customHeight="1" x14ac:dyDescent="0.25">
      <c r="I94" s="362"/>
      <c r="J94" s="362"/>
    </row>
    <row r="95" spans="6:10" ht="35.25" customHeight="1" x14ac:dyDescent="0.25">
      <c r="I95" s="362"/>
      <c r="J95" s="362"/>
    </row>
    <row r="96" spans="6:10" ht="35.25" customHeight="1" x14ac:dyDescent="0.25">
      <c r="I96" s="362"/>
      <c r="J96" s="362"/>
    </row>
    <row r="97" spans="9:10" ht="35.25" customHeight="1" x14ac:dyDescent="0.25">
      <c r="I97" s="362"/>
      <c r="J97" s="362"/>
    </row>
    <row r="98" spans="9:10" ht="35.25" customHeight="1" x14ac:dyDescent="0.25">
      <c r="I98" s="362"/>
      <c r="J98" s="362"/>
    </row>
    <row r="99" spans="9:10" ht="35.25" customHeight="1" x14ac:dyDescent="0.25">
      <c r="I99" s="362"/>
      <c r="J99" s="362"/>
    </row>
    <row r="100" spans="9:10" ht="35.25" customHeight="1" x14ac:dyDescent="0.25">
      <c r="I100" s="362"/>
      <c r="J100" s="362"/>
    </row>
    <row r="101" spans="9:10" ht="35.25" customHeight="1" x14ac:dyDescent="0.25">
      <c r="I101" s="362"/>
      <c r="J101" s="362"/>
    </row>
    <row r="102" spans="9:10" ht="35.25" customHeight="1" x14ac:dyDescent="0.25">
      <c r="I102" s="362"/>
      <c r="J102" s="362"/>
    </row>
    <row r="103" spans="9:10" ht="35.25" customHeight="1" x14ac:dyDescent="0.25">
      <c r="I103" s="362"/>
      <c r="J103" s="362"/>
    </row>
    <row r="104" spans="9:10" ht="35.25" customHeight="1" x14ac:dyDescent="0.25">
      <c r="I104" s="362"/>
      <c r="J104" s="362"/>
    </row>
    <row r="105" spans="9:10" ht="35.25" customHeight="1" x14ac:dyDescent="0.25">
      <c r="I105" s="362"/>
      <c r="J105" s="362"/>
    </row>
    <row r="106" spans="9:10" ht="35.25" customHeight="1" x14ac:dyDescent="0.25">
      <c r="I106" s="362"/>
      <c r="J106" s="362"/>
    </row>
    <row r="107" spans="9:10" ht="35.25" customHeight="1" x14ac:dyDescent="0.25">
      <c r="J107" s="362"/>
    </row>
    <row r="108" spans="9:10" ht="35.25" customHeight="1" x14ac:dyDescent="0.25">
      <c r="J108" s="362"/>
    </row>
    <row r="109" spans="9:10" ht="35.25" customHeight="1" x14ac:dyDescent="0.25">
      <c r="J109" s="362"/>
    </row>
  </sheetData>
  <sortState ref="F2:G35">
    <sortCondition descending="1" ref="G2:G35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104"/>
  <sheetViews>
    <sheetView showGridLines="0" view="pageBreakPreview" topLeftCell="A32" zoomScale="106" zoomScaleNormal="100" zoomScaleSheetLayoutView="106" workbookViewId="0">
      <selection activeCell="F56" sqref="F56"/>
    </sheetView>
  </sheetViews>
  <sheetFormatPr baseColWidth="10" defaultColWidth="11.44140625" defaultRowHeight="35.25" customHeight="1" x14ac:dyDescent="0.25"/>
  <cols>
    <col min="1" max="1" width="65.6640625" style="3" customWidth="1"/>
    <col min="2" max="2" width="10.5546875" style="1" bestFit="1" customWidth="1"/>
    <col min="3" max="3" width="9.5546875" style="1" customWidth="1"/>
    <col min="4" max="4" width="7.109375" style="1" customWidth="1"/>
    <col min="5" max="5" width="11.44140625" style="1"/>
    <col min="6" max="6" width="30.88671875" style="5" customWidth="1"/>
    <col min="7" max="16384" width="11.44140625" style="1"/>
  </cols>
  <sheetData>
    <row r="1" spans="1:7" ht="13.8" x14ac:dyDescent="0.25">
      <c r="A1" s="459" t="s">
        <v>37</v>
      </c>
      <c r="B1" s="459"/>
      <c r="C1" s="459"/>
      <c r="D1" s="459"/>
    </row>
    <row r="2" spans="1:7" ht="13.8" x14ac:dyDescent="0.25">
      <c r="A2" s="18" t="s">
        <v>120</v>
      </c>
      <c r="B2" s="19"/>
      <c r="C2" s="19"/>
      <c r="D2" s="19"/>
    </row>
    <row r="3" spans="1:7" s="2" customFormat="1" ht="24" customHeight="1" x14ac:dyDescent="0.25">
      <c r="A3" s="460" t="s">
        <v>163</v>
      </c>
      <c r="B3" s="460"/>
      <c r="C3" s="460"/>
      <c r="D3" s="460"/>
      <c r="G3" s="6"/>
    </row>
    <row r="4" spans="1:7" s="2" customFormat="1" ht="15.6" x14ac:dyDescent="0.25">
      <c r="A4" s="468" t="s">
        <v>203</v>
      </c>
      <c r="B4" s="460"/>
      <c r="C4" s="460"/>
      <c r="D4" s="460"/>
      <c r="F4" s="9"/>
    </row>
    <row r="5" spans="1:7" s="2" customFormat="1" ht="13.5" customHeight="1" thickBot="1" x14ac:dyDescent="0.3">
      <c r="A5" s="461"/>
      <c r="B5" s="462"/>
      <c r="C5" s="462"/>
      <c r="D5" s="462"/>
      <c r="F5" s="9"/>
    </row>
    <row r="6" spans="1:7" s="2" customFormat="1" ht="16.2" thickBot="1" x14ac:dyDescent="0.3">
      <c r="A6" s="463" t="s">
        <v>162</v>
      </c>
      <c r="B6" s="465" t="s">
        <v>118</v>
      </c>
      <c r="C6" s="466"/>
      <c r="D6" s="463" t="s">
        <v>0</v>
      </c>
      <c r="F6" s="9"/>
    </row>
    <row r="7" spans="1:7" s="2" customFormat="1" ht="16.2" thickBot="1" x14ac:dyDescent="0.3">
      <c r="A7" s="464"/>
      <c r="B7" s="27" t="s">
        <v>116</v>
      </c>
      <c r="C7" s="27" t="s">
        <v>117</v>
      </c>
      <c r="D7" s="467"/>
      <c r="F7" s="9"/>
    </row>
    <row r="8" spans="1:7" s="9" customFormat="1" ht="9.75" customHeight="1" x14ac:dyDescent="0.25">
      <c r="A8" s="28" t="s">
        <v>133</v>
      </c>
      <c r="B8" s="34">
        <v>5</v>
      </c>
      <c r="C8" s="35">
        <v>1</v>
      </c>
      <c r="D8" s="31">
        <f t="shared" ref="D8:D45" si="0">SUM(B8:C8)</f>
        <v>6</v>
      </c>
    </row>
    <row r="9" spans="1:7" s="9" customFormat="1" ht="9" customHeight="1" x14ac:dyDescent="0.25">
      <c r="A9" s="22" t="s">
        <v>6</v>
      </c>
      <c r="B9" s="36">
        <v>12</v>
      </c>
      <c r="C9" s="24">
        <v>4</v>
      </c>
      <c r="D9" s="32">
        <f t="shared" si="0"/>
        <v>16</v>
      </c>
    </row>
    <row r="10" spans="1:7" s="9" customFormat="1" ht="9" customHeight="1" x14ac:dyDescent="0.25">
      <c r="A10" s="21" t="s">
        <v>134</v>
      </c>
      <c r="B10" s="37">
        <v>2</v>
      </c>
      <c r="C10" s="23">
        <v>0</v>
      </c>
      <c r="D10" s="33">
        <f t="shared" si="0"/>
        <v>2</v>
      </c>
    </row>
    <row r="11" spans="1:7" s="9" customFormat="1" ht="9" customHeight="1" x14ac:dyDescent="0.25">
      <c r="A11" s="22" t="s">
        <v>204</v>
      </c>
      <c r="B11" s="36">
        <v>1</v>
      </c>
      <c r="C11" s="24">
        <v>0</v>
      </c>
      <c r="D11" s="32">
        <f t="shared" si="0"/>
        <v>1</v>
      </c>
    </row>
    <row r="12" spans="1:7" s="9" customFormat="1" ht="9" customHeight="1" x14ac:dyDescent="0.25">
      <c r="A12" s="21" t="s">
        <v>186</v>
      </c>
      <c r="B12" s="37">
        <v>2</v>
      </c>
      <c r="C12" s="23">
        <v>0</v>
      </c>
      <c r="D12" s="33">
        <f t="shared" si="0"/>
        <v>2</v>
      </c>
    </row>
    <row r="13" spans="1:7" s="9" customFormat="1" ht="9" customHeight="1" x14ac:dyDescent="0.25">
      <c r="A13" s="22" t="s">
        <v>141</v>
      </c>
      <c r="B13" s="36">
        <v>4</v>
      </c>
      <c r="C13" s="24">
        <v>0</v>
      </c>
      <c r="D13" s="32">
        <f t="shared" si="0"/>
        <v>4</v>
      </c>
    </row>
    <row r="14" spans="1:7" s="9" customFormat="1" ht="9" customHeight="1" x14ac:dyDescent="0.25">
      <c r="A14" s="21" t="s">
        <v>5</v>
      </c>
      <c r="B14" s="37">
        <v>14</v>
      </c>
      <c r="C14" s="23">
        <v>0</v>
      </c>
      <c r="D14" s="33">
        <f t="shared" si="0"/>
        <v>14</v>
      </c>
    </row>
    <row r="15" spans="1:7" s="9" customFormat="1" ht="9" customHeight="1" x14ac:dyDescent="0.25">
      <c r="A15" s="22" t="s">
        <v>45</v>
      </c>
      <c r="B15" s="36">
        <v>22</v>
      </c>
      <c r="C15" s="24">
        <v>1</v>
      </c>
      <c r="D15" s="32">
        <f t="shared" si="0"/>
        <v>23</v>
      </c>
    </row>
    <row r="16" spans="1:7" s="9" customFormat="1" ht="9" customHeight="1" x14ac:dyDescent="0.25">
      <c r="A16" s="21" t="s">
        <v>168</v>
      </c>
      <c r="B16" s="37">
        <v>1</v>
      </c>
      <c r="C16" s="23">
        <v>2</v>
      </c>
      <c r="D16" s="33">
        <f t="shared" si="0"/>
        <v>3</v>
      </c>
    </row>
    <row r="17" spans="1:4" s="9" customFormat="1" ht="9" customHeight="1" x14ac:dyDescent="0.25">
      <c r="A17" s="22" t="s">
        <v>169</v>
      </c>
      <c r="B17" s="36">
        <v>9</v>
      </c>
      <c r="C17" s="24">
        <v>1</v>
      </c>
      <c r="D17" s="32">
        <f t="shared" si="0"/>
        <v>10</v>
      </c>
    </row>
    <row r="18" spans="1:4" s="9" customFormat="1" ht="9" customHeight="1" x14ac:dyDescent="0.25">
      <c r="A18" s="21" t="s">
        <v>135</v>
      </c>
      <c r="B18" s="37">
        <v>15</v>
      </c>
      <c r="C18" s="23">
        <v>0</v>
      </c>
      <c r="D18" s="33">
        <f t="shared" si="0"/>
        <v>15</v>
      </c>
    </row>
    <row r="19" spans="1:4" s="9" customFormat="1" ht="9" customHeight="1" x14ac:dyDescent="0.25">
      <c r="A19" s="22" t="s">
        <v>136</v>
      </c>
      <c r="B19" s="36">
        <v>4</v>
      </c>
      <c r="C19" s="24">
        <v>0</v>
      </c>
      <c r="D19" s="32">
        <f t="shared" si="0"/>
        <v>4</v>
      </c>
    </row>
    <row r="20" spans="1:4" s="9" customFormat="1" ht="9" customHeight="1" x14ac:dyDescent="0.25">
      <c r="A20" s="21" t="s">
        <v>7</v>
      </c>
      <c r="B20" s="37">
        <v>165</v>
      </c>
      <c r="C20" s="23">
        <v>20</v>
      </c>
      <c r="D20" s="33">
        <f t="shared" si="0"/>
        <v>185</v>
      </c>
    </row>
    <row r="21" spans="1:4" s="9" customFormat="1" ht="9" customHeight="1" x14ac:dyDescent="0.25">
      <c r="A21" s="22" t="s">
        <v>137</v>
      </c>
      <c r="B21" s="36">
        <v>3</v>
      </c>
      <c r="C21" s="24">
        <v>0</v>
      </c>
      <c r="D21" s="32">
        <f t="shared" si="0"/>
        <v>3</v>
      </c>
    </row>
    <row r="22" spans="1:4" s="9" customFormat="1" ht="9" customHeight="1" x14ac:dyDescent="0.25">
      <c r="A22" s="21" t="s">
        <v>188</v>
      </c>
      <c r="B22" s="37">
        <v>21</v>
      </c>
      <c r="C22" s="23">
        <v>2</v>
      </c>
      <c r="D22" s="33">
        <f t="shared" si="0"/>
        <v>23</v>
      </c>
    </row>
    <row r="23" spans="1:4" s="9" customFormat="1" ht="9" customHeight="1" x14ac:dyDescent="0.25">
      <c r="A23" s="22" t="s">
        <v>187</v>
      </c>
      <c r="B23" s="36">
        <v>1</v>
      </c>
      <c r="C23" s="24">
        <v>0</v>
      </c>
      <c r="D23" s="32">
        <f t="shared" si="0"/>
        <v>1</v>
      </c>
    </row>
    <row r="24" spans="1:4" s="9" customFormat="1" ht="9" customHeight="1" x14ac:dyDescent="0.25">
      <c r="A24" s="21" t="s">
        <v>44</v>
      </c>
      <c r="B24" s="37">
        <v>48</v>
      </c>
      <c r="C24" s="23">
        <v>4</v>
      </c>
      <c r="D24" s="33">
        <f t="shared" si="0"/>
        <v>52</v>
      </c>
    </row>
    <row r="25" spans="1:4" s="9" customFormat="1" ht="9" customHeight="1" x14ac:dyDescent="0.25">
      <c r="A25" s="22" t="s">
        <v>142</v>
      </c>
      <c r="B25" s="36">
        <v>18</v>
      </c>
      <c r="C25" s="24">
        <v>1</v>
      </c>
      <c r="D25" s="32">
        <f t="shared" si="0"/>
        <v>19</v>
      </c>
    </row>
    <row r="26" spans="1:4" s="9" customFormat="1" ht="9" customHeight="1" x14ac:dyDescent="0.25">
      <c r="A26" s="21" t="s">
        <v>143</v>
      </c>
      <c r="B26" s="37">
        <v>15</v>
      </c>
      <c r="C26" s="23">
        <v>0</v>
      </c>
      <c r="D26" s="33">
        <f t="shared" si="0"/>
        <v>15</v>
      </c>
    </row>
    <row r="27" spans="1:4" s="9" customFormat="1" ht="9" customHeight="1" x14ac:dyDescent="0.25">
      <c r="A27" s="22" t="s">
        <v>138</v>
      </c>
      <c r="B27" s="36">
        <v>22</v>
      </c>
      <c r="C27" s="24">
        <v>1</v>
      </c>
      <c r="D27" s="32">
        <f t="shared" si="0"/>
        <v>23</v>
      </c>
    </row>
    <row r="28" spans="1:4" s="9" customFormat="1" ht="9" customHeight="1" x14ac:dyDescent="0.25">
      <c r="A28" s="21" t="s">
        <v>139</v>
      </c>
      <c r="B28" s="37">
        <v>6</v>
      </c>
      <c r="C28" s="23">
        <v>0</v>
      </c>
      <c r="D28" s="33">
        <f t="shared" si="0"/>
        <v>6</v>
      </c>
    </row>
    <row r="29" spans="1:4" s="9" customFormat="1" ht="9" customHeight="1" x14ac:dyDescent="0.25">
      <c r="A29" s="22" t="s">
        <v>140</v>
      </c>
      <c r="B29" s="36">
        <v>9</v>
      </c>
      <c r="C29" s="24">
        <v>0</v>
      </c>
      <c r="D29" s="32">
        <f t="shared" si="0"/>
        <v>9</v>
      </c>
    </row>
    <row r="30" spans="1:4" s="9" customFormat="1" ht="9" customHeight="1" x14ac:dyDescent="0.25">
      <c r="A30" s="21" t="s">
        <v>201</v>
      </c>
      <c r="B30" s="37">
        <v>120</v>
      </c>
      <c r="C30" s="23">
        <v>6</v>
      </c>
      <c r="D30" s="33">
        <f>SUM(B30:C30)</f>
        <v>126</v>
      </c>
    </row>
    <row r="31" spans="1:4" s="9" customFormat="1" ht="9" customHeight="1" x14ac:dyDescent="0.25">
      <c r="A31" s="22" t="s">
        <v>46</v>
      </c>
      <c r="B31" s="36">
        <v>4</v>
      </c>
      <c r="C31" s="24">
        <v>2</v>
      </c>
      <c r="D31" s="32">
        <f>SUM(B31:C31)</f>
        <v>6</v>
      </c>
    </row>
    <row r="32" spans="1:4" s="9" customFormat="1" ht="9" customHeight="1" x14ac:dyDescent="0.25">
      <c r="A32" s="21" t="s">
        <v>205</v>
      </c>
      <c r="B32" s="37">
        <v>1</v>
      </c>
      <c r="C32" s="23">
        <v>0</v>
      </c>
      <c r="D32" s="33">
        <f t="shared" si="0"/>
        <v>1</v>
      </c>
    </row>
    <row r="33" spans="1:8" s="9" customFormat="1" ht="9" customHeight="1" x14ac:dyDescent="0.25">
      <c r="A33" s="22" t="s">
        <v>206</v>
      </c>
      <c r="B33" s="36">
        <v>40</v>
      </c>
      <c r="C33" s="24">
        <v>3</v>
      </c>
      <c r="D33" s="32">
        <f t="shared" si="0"/>
        <v>43</v>
      </c>
    </row>
    <row r="34" spans="1:8" s="9" customFormat="1" ht="9" customHeight="1" x14ac:dyDescent="0.25">
      <c r="A34" s="21" t="s">
        <v>202</v>
      </c>
      <c r="B34" s="37">
        <v>1</v>
      </c>
      <c r="C34" s="23">
        <v>0</v>
      </c>
      <c r="D34" s="33">
        <f t="shared" si="0"/>
        <v>1</v>
      </c>
    </row>
    <row r="35" spans="1:8" s="9" customFormat="1" ht="9" customHeight="1" x14ac:dyDescent="0.25">
      <c r="A35" s="22" t="s">
        <v>9</v>
      </c>
      <c r="B35" s="36">
        <v>31</v>
      </c>
      <c r="C35" s="24">
        <v>2</v>
      </c>
      <c r="D35" s="32">
        <f t="shared" si="0"/>
        <v>33</v>
      </c>
    </row>
    <row r="36" spans="1:8" s="9" customFormat="1" ht="9" customHeight="1" x14ac:dyDescent="0.25">
      <c r="A36" s="21" t="s">
        <v>152</v>
      </c>
      <c r="B36" s="37">
        <v>6</v>
      </c>
      <c r="C36" s="23">
        <v>0</v>
      </c>
      <c r="D36" s="33">
        <f t="shared" si="0"/>
        <v>6</v>
      </c>
    </row>
    <row r="37" spans="1:8" s="9" customFormat="1" ht="9" customHeight="1" x14ac:dyDescent="0.25">
      <c r="A37" s="22" t="s">
        <v>193</v>
      </c>
      <c r="B37" s="36">
        <v>11</v>
      </c>
      <c r="C37" s="24">
        <v>3</v>
      </c>
      <c r="D37" s="32">
        <f t="shared" si="0"/>
        <v>14</v>
      </c>
    </row>
    <row r="38" spans="1:8" s="9" customFormat="1" ht="9" customHeight="1" x14ac:dyDescent="0.25">
      <c r="A38" s="21" t="s">
        <v>153</v>
      </c>
      <c r="B38" s="37">
        <v>4</v>
      </c>
      <c r="C38" s="23">
        <v>0</v>
      </c>
      <c r="D38" s="33">
        <f t="shared" si="0"/>
        <v>4</v>
      </c>
    </row>
    <row r="39" spans="1:8" s="9" customFormat="1" ht="9" customHeight="1" x14ac:dyDescent="0.25">
      <c r="A39" s="22" t="s">
        <v>154</v>
      </c>
      <c r="B39" s="36">
        <v>62</v>
      </c>
      <c r="C39" s="24">
        <v>2</v>
      </c>
      <c r="D39" s="32">
        <f t="shared" si="0"/>
        <v>64</v>
      </c>
    </row>
    <row r="40" spans="1:8" s="9" customFormat="1" ht="9" customHeight="1" x14ac:dyDescent="0.25">
      <c r="A40" s="21" t="s">
        <v>8</v>
      </c>
      <c r="B40" s="37">
        <v>23</v>
      </c>
      <c r="C40" s="23">
        <v>3</v>
      </c>
      <c r="D40" s="33">
        <f t="shared" si="0"/>
        <v>26</v>
      </c>
    </row>
    <row r="41" spans="1:8" s="9" customFormat="1" ht="9" customHeight="1" x14ac:dyDescent="0.25">
      <c r="A41" s="22" t="s">
        <v>207</v>
      </c>
      <c r="B41" s="36">
        <v>1</v>
      </c>
      <c r="C41" s="24">
        <v>0</v>
      </c>
      <c r="D41" s="32">
        <f t="shared" si="0"/>
        <v>1</v>
      </c>
    </row>
    <row r="42" spans="1:8" s="9" customFormat="1" ht="9" customHeight="1" x14ac:dyDescent="0.25">
      <c r="A42" s="21" t="s">
        <v>10</v>
      </c>
      <c r="B42" s="37">
        <v>22</v>
      </c>
      <c r="C42" s="23">
        <v>3</v>
      </c>
      <c r="D42" s="33">
        <f t="shared" si="0"/>
        <v>25</v>
      </c>
    </row>
    <row r="43" spans="1:8" s="9" customFormat="1" ht="9" customHeight="1" x14ac:dyDescent="0.25">
      <c r="A43" s="22" t="s">
        <v>189</v>
      </c>
      <c r="B43" s="36">
        <v>14</v>
      </c>
      <c r="C43" s="24">
        <v>1</v>
      </c>
      <c r="D43" s="32">
        <f t="shared" si="0"/>
        <v>15</v>
      </c>
    </row>
    <row r="44" spans="1:8" s="9" customFormat="1" ht="17.25" customHeight="1" x14ac:dyDescent="0.25">
      <c r="A44" s="21" t="s">
        <v>47</v>
      </c>
      <c r="B44" s="37">
        <v>30</v>
      </c>
      <c r="C44" s="23">
        <v>2</v>
      </c>
      <c r="D44" s="33">
        <f t="shared" si="0"/>
        <v>32</v>
      </c>
    </row>
    <row r="45" spans="1:8" s="9" customFormat="1" ht="9.75" customHeight="1" thickBot="1" x14ac:dyDescent="0.3">
      <c r="A45" s="22" t="s">
        <v>158</v>
      </c>
      <c r="B45" s="36">
        <v>12</v>
      </c>
      <c r="C45" s="24">
        <v>1</v>
      </c>
      <c r="D45" s="32">
        <f t="shared" si="0"/>
        <v>13</v>
      </c>
    </row>
    <row r="46" spans="1:8" ht="18" customHeight="1" thickBot="1" x14ac:dyDescent="0.3">
      <c r="A46" s="29" t="s">
        <v>0</v>
      </c>
      <c r="B46" s="25">
        <f>SUM(B8:B45)</f>
        <v>781</v>
      </c>
      <c r="C46" s="26">
        <f>SUM(C8:C45)</f>
        <v>65</v>
      </c>
      <c r="D46" s="30">
        <f>SUM(D8:D45)</f>
        <v>846</v>
      </c>
    </row>
    <row r="47" spans="1:8" ht="13.8" thickBot="1" x14ac:dyDescent="0.3">
      <c r="A47" s="20" t="s">
        <v>183</v>
      </c>
    </row>
    <row r="48" spans="1:8" ht="11.25" customHeight="1" x14ac:dyDescent="0.25">
      <c r="A48" s="4"/>
      <c r="F48" s="10" t="s">
        <v>7</v>
      </c>
      <c r="G48" s="8">
        <v>185</v>
      </c>
      <c r="H48" s="11">
        <f>+G48/$G$55</f>
        <v>0.21867612293144209</v>
      </c>
    </row>
    <row r="49" spans="1:8" ht="45" customHeight="1" x14ac:dyDescent="0.25">
      <c r="A49" s="458" t="s">
        <v>209</v>
      </c>
      <c r="B49" s="458"/>
      <c r="C49" s="458"/>
      <c r="D49" s="458"/>
      <c r="F49" s="14" t="s">
        <v>201</v>
      </c>
      <c r="G49" s="12">
        <v>126</v>
      </c>
      <c r="H49" s="11">
        <f t="shared" ref="H49:H55" si="1">+G49/$G$55</f>
        <v>0.14893617021276595</v>
      </c>
    </row>
    <row r="50" spans="1:8" ht="11.25" customHeight="1" x14ac:dyDescent="0.25">
      <c r="F50" s="14" t="s">
        <v>154</v>
      </c>
      <c r="G50" s="12">
        <v>64</v>
      </c>
      <c r="H50" s="11">
        <f t="shared" si="1"/>
        <v>7.5650118203309691E-2</v>
      </c>
    </row>
    <row r="51" spans="1:8" ht="15" x14ac:dyDescent="0.25">
      <c r="F51" s="14" t="s">
        <v>43</v>
      </c>
      <c r="G51" s="12">
        <v>43</v>
      </c>
      <c r="H51" s="11">
        <f t="shared" si="1"/>
        <v>5.0827423167848697E-2</v>
      </c>
    </row>
    <row r="52" spans="1:8" ht="15" x14ac:dyDescent="0.25">
      <c r="F52" s="14" t="s">
        <v>44</v>
      </c>
      <c r="G52" s="12">
        <v>52</v>
      </c>
      <c r="H52" s="11">
        <f t="shared" si="1"/>
        <v>6.1465721040189124E-2</v>
      </c>
    </row>
    <row r="53" spans="1:8" ht="15" x14ac:dyDescent="0.25">
      <c r="F53" s="14" t="s">
        <v>47</v>
      </c>
      <c r="G53" s="12">
        <v>32</v>
      </c>
      <c r="H53" s="11">
        <f t="shared" si="1"/>
        <v>3.7825059101654845E-2</v>
      </c>
    </row>
    <row r="54" spans="1:8" ht="35.25" customHeight="1" x14ac:dyDescent="0.25">
      <c r="F54" s="15" t="s">
        <v>1</v>
      </c>
      <c r="G54" s="16">
        <v>344</v>
      </c>
      <c r="H54" s="11">
        <f t="shared" si="1"/>
        <v>0.40661938534278957</v>
      </c>
    </row>
    <row r="55" spans="1:8" ht="35.25" customHeight="1" x14ac:dyDescent="0.25">
      <c r="F55" s="17"/>
      <c r="G55" s="13">
        <f>SUM(G48:G54)</f>
        <v>846</v>
      </c>
      <c r="H55" s="11">
        <f t="shared" si="1"/>
        <v>1</v>
      </c>
    </row>
    <row r="57" spans="1:8" ht="13.5" customHeight="1" x14ac:dyDescent="0.25">
      <c r="A57" s="7" t="s">
        <v>32</v>
      </c>
    </row>
    <row r="67" spans="9:10" ht="35.25" customHeight="1" x14ac:dyDescent="0.25">
      <c r="I67" s="2"/>
      <c r="J67" s="2"/>
    </row>
    <row r="68" spans="9:10" ht="35.25" customHeight="1" x14ac:dyDescent="0.25">
      <c r="I68" s="2"/>
      <c r="J68" s="2"/>
    </row>
    <row r="69" spans="9:10" ht="35.25" customHeight="1" x14ac:dyDescent="0.25">
      <c r="I69" s="9"/>
      <c r="J69" s="9"/>
    </row>
    <row r="70" spans="9:10" ht="35.25" customHeight="1" x14ac:dyDescent="0.25">
      <c r="I70" s="9"/>
      <c r="J70" s="9"/>
    </row>
    <row r="71" spans="9:10" ht="35.25" customHeight="1" x14ac:dyDescent="0.25">
      <c r="I71" s="9"/>
      <c r="J71" s="9"/>
    </row>
    <row r="72" spans="9:10" ht="35.25" customHeight="1" x14ac:dyDescent="0.25">
      <c r="I72" s="9"/>
      <c r="J72" s="9"/>
    </row>
    <row r="73" spans="9:10" ht="35.25" customHeight="1" x14ac:dyDescent="0.25">
      <c r="I73" s="9"/>
      <c r="J73" s="9"/>
    </row>
    <row r="74" spans="9:10" ht="35.25" customHeight="1" x14ac:dyDescent="0.25">
      <c r="I74" s="9"/>
      <c r="J74" s="9"/>
    </row>
    <row r="75" spans="9:10" ht="35.25" customHeight="1" x14ac:dyDescent="0.25">
      <c r="I75" s="9"/>
      <c r="J75" s="9"/>
    </row>
    <row r="76" spans="9:10" ht="35.25" customHeight="1" x14ac:dyDescent="0.25">
      <c r="I76" s="9"/>
      <c r="J76" s="9"/>
    </row>
    <row r="77" spans="9:10" ht="35.25" customHeight="1" x14ac:dyDescent="0.25">
      <c r="I77" s="9"/>
      <c r="J77" s="9"/>
    </row>
    <row r="78" spans="9:10" ht="35.25" customHeight="1" x14ac:dyDescent="0.25">
      <c r="I78" s="9"/>
      <c r="J78" s="9"/>
    </row>
    <row r="79" spans="9:10" ht="35.25" customHeight="1" x14ac:dyDescent="0.25">
      <c r="I79" s="9"/>
      <c r="J79" s="9"/>
    </row>
    <row r="80" spans="9:10" ht="35.25" customHeight="1" x14ac:dyDescent="0.25">
      <c r="I80" s="9"/>
      <c r="J80" s="9"/>
    </row>
    <row r="81" spans="9:10" ht="35.25" customHeight="1" x14ac:dyDescent="0.25">
      <c r="I81" s="9"/>
      <c r="J81" s="9"/>
    </row>
    <row r="82" spans="9:10" ht="35.25" customHeight="1" x14ac:dyDescent="0.25">
      <c r="I82" s="9"/>
      <c r="J82" s="9"/>
    </row>
    <row r="83" spans="9:10" ht="35.25" customHeight="1" x14ac:dyDescent="0.25">
      <c r="I83" s="9"/>
      <c r="J83" s="9"/>
    </row>
    <row r="84" spans="9:10" ht="35.25" customHeight="1" x14ac:dyDescent="0.25">
      <c r="I84" s="9"/>
      <c r="J84" s="9"/>
    </row>
    <row r="85" spans="9:10" ht="35.25" customHeight="1" x14ac:dyDescent="0.25">
      <c r="I85" s="9"/>
      <c r="J85" s="9"/>
    </row>
    <row r="86" spans="9:10" ht="35.25" customHeight="1" x14ac:dyDescent="0.25">
      <c r="I86" s="9"/>
      <c r="J86" s="9"/>
    </row>
    <row r="87" spans="9:10" ht="35.25" customHeight="1" x14ac:dyDescent="0.25">
      <c r="I87" s="9"/>
      <c r="J87" s="9"/>
    </row>
    <row r="88" spans="9:10" ht="35.25" customHeight="1" x14ac:dyDescent="0.25">
      <c r="I88" s="9"/>
      <c r="J88" s="9"/>
    </row>
    <row r="89" spans="9:10" ht="35.25" customHeight="1" x14ac:dyDescent="0.25">
      <c r="I89" s="9"/>
      <c r="J89" s="9"/>
    </row>
    <row r="90" spans="9:10" ht="35.25" customHeight="1" x14ac:dyDescent="0.25">
      <c r="I90" s="9"/>
      <c r="J90" s="9"/>
    </row>
    <row r="91" spans="9:10" ht="35.25" customHeight="1" x14ac:dyDescent="0.25">
      <c r="I91" s="9"/>
      <c r="J91" s="9"/>
    </row>
    <row r="92" spans="9:10" ht="35.25" customHeight="1" x14ac:dyDescent="0.25">
      <c r="I92" s="9"/>
      <c r="J92" s="9"/>
    </row>
    <row r="93" spans="9:10" ht="35.25" customHeight="1" x14ac:dyDescent="0.25">
      <c r="I93" s="9"/>
      <c r="J93" s="9"/>
    </row>
    <row r="94" spans="9:10" ht="35.25" customHeight="1" x14ac:dyDescent="0.25">
      <c r="I94" s="9"/>
      <c r="J94" s="9"/>
    </row>
    <row r="95" spans="9:10" ht="35.25" customHeight="1" x14ac:dyDescent="0.25">
      <c r="I95" s="9"/>
      <c r="J95" s="9"/>
    </row>
    <row r="96" spans="9:10" ht="35.25" customHeight="1" x14ac:dyDescent="0.25">
      <c r="I96" s="9"/>
      <c r="J96" s="9"/>
    </row>
    <row r="97" spans="9:10" ht="35.25" customHeight="1" x14ac:dyDescent="0.25">
      <c r="I97" s="9"/>
      <c r="J97" s="9"/>
    </row>
    <row r="98" spans="9:10" ht="35.25" customHeight="1" x14ac:dyDescent="0.25">
      <c r="I98" s="9"/>
      <c r="J98" s="9"/>
    </row>
    <row r="99" spans="9:10" ht="35.25" customHeight="1" x14ac:dyDescent="0.25">
      <c r="I99" s="9"/>
      <c r="J99" s="9"/>
    </row>
    <row r="100" spans="9:10" ht="35.25" customHeight="1" x14ac:dyDescent="0.25">
      <c r="I100" s="9"/>
      <c r="J100" s="9"/>
    </row>
    <row r="101" spans="9:10" ht="35.25" customHeight="1" x14ac:dyDescent="0.25">
      <c r="I101" s="9"/>
      <c r="J101" s="9"/>
    </row>
    <row r="102" spans="9:10" ht="35.25" customHeight="1" x14ac:dyDescent="0.25">
      <c r="I102" s="9"/>
      <c r="J102" s="9"/>
    </row>
    <row r="103" spans="9:10" ht="35.25" customHeight="1" x14ac:dyDescent="0.25">
      <c r="I103" s="9"/>
      <c r="J103" s="9"/>
    </row>
    <row r="104" spans="9:10" ht="35.25" customHeight="1" x14ac:dyDescent="0.25">
      <c r="I104" s="9"/>
      <c r="J104" s="9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L97"/>
  <sheetViews>
    <sheetView showGridLines="0" view="pageBreakPreview" topLeftCell="A18" zoomScale="130" zoomScaleNormal="130" zoomScaleSheetLayoutView="130" workbookViewId="0">
      <selection activeCell="F24" sqref="F24"/>
    </sheetView>
  </sheetViews>
  <sheetFormatPr baseColWidth="10" defaultColWidth="11.44140625" defaultRowHeight="15.6" x14ac:dyDescent="0.25"/>
  <cols>
    <col min="1" max="1" width="48.5546875" style="71" customWidth="1"/>
    <col min="2" max="3" width="16.109375" style="69" customWidth="1"/>
    <col min="4" max="4" width="9.44140625" style="69" customWidth="1"/>
    <col min="5" max="5" width="11.44140625" style="69"/>
    <col min="6" max="6" width="17.88671875" style="69" customWidth="1"/>
    <col min="7" max="7" width="32.5546875" style="69" customWidth="1"/>
    <col min="8" max="16384" width="11.44140625" style="69"/>
  </cols>
  <sheetData>
    <row r="1" spans="1:4" s="70" customFormat="1" x14ac:dyDescent="0.25">
      <c r="A1" s="473" t="s">
        <v>241</v>
      </c>
      <c r="B1" s="473"/>
      <c r="C1" s="473"/>
      <c r="D1" s="473"/>
    </row>
    <row r="2" spans="1:4" ht="14.4" x14ac:dyDescent="0.25">
      <c r="A2" s="147" t="s">
        <v>120</v>
      </c>
      <c r="B2" s="68"/>
      <c r="C2" s="68"/>
      <c r="D2" s="68"/>
    </row>
    <row r="3" spans="1:4" s="70" customFormat="1" ht="31.5" customHeight="1" x14ac:dyDescent="0.25">
      <c r="A3" s="470" t="s">
        <v>199</v>
      </c>
      <c r="B3" s="470"/>
      <c r="C3" s="470"/>
      <c r="D3" s="470"/>
    </row>
    <row r="4" spans="1:4" s="70" customFormat="1" x14ac:dyDescent="0.25">
      <c r="A4" s="474" t="s">
        <v>316</v>
      </c>
      <c r="B4" s="470"/>
      <c r="C4" s="470"/>
      <c r="D4" s="470"/>
    </row>
    <row r="5" spans="1:4" s="70" customFormat="1" ht="7.5" customHeight="1" thickBot="1" x14ac:dyDescent="0.3">
      <c r="A5" s="471"/>
      <c r="B5" s="472"/>
      <c r="C5" s="472"/>
      <c r="D5" s="472"/>
    </row>
    <row r="6" spans="1:4" s="70" customFormat="1" ht="18.75" customHeight="1" thickBot="1" x14ac:dyDescent="0.3">
      <c r="A6" s="414" t="s">
        <v>38</v>
      </c>
      <c r="B6" s="401" t="s">
        <v>118</v>
      </c>
      <c r="C6" s="402"/>
      <c r="D6" s="414" t="s">
        <v>0</v>
      </c>
    </row>
    <row r="7" spans="1:4" s="70" customFormat="1" ht="18.75" customHeight="1" thickBot="1" x14ac:dyDescent="0.3">
      <c r="A7" s="419"/>
      <c r="B7" s="233" t="s">
        <v>116</v>
      </c>
      <c r="C7" s="233" t="s">
        <v>117</v>
      </c>
      <c r="D7" s="419"/>
    </row>
    <row r="8" spans="1:4" ht="10.5" customHeight="1" x14ac:dyDescent="0.25">
      <c r="A8" s="148" t="s">
        <v>42</v>
      </c>
      <c r="B8" s="39">
        <v>7</v>
      </c>
      <c r="C8" s="40">
        <v>1</v>
      </c>
      <c r="D8" s="185">
        <f t="shared" ref="D8:D22" si="0">SUM(B8:C8)</f>
        <v>8</v>
      </c>
    </row>
    <row r="9" spans="1:4" ht="10.5" customHeight="1" x14ac:dyDescent="0.25">
      <c r="A9" s="42" t="s">
        <v>313</v>
      </c>
      <c r="B9" s="43">
        <v>1</v>
      </c>
      <c r="C9" s="44"/>
      <c r="D9" s="186">
        <f t="shared" si="0"/>
        <v>1</v>
      </c>
    </row>
    <row r="10" spans="1:4" ht="10.5" customHeight="1" x14ac:dyDescent="0.25">
      <c r="A10" s="74" t="s">
        <v>27</v>
      </c>
      <c r="B10" s="47">
        <v>241</v>
      </c>
      <c r="C10" s="48">
        <v>48</v>
      </c>
      <c r="D10" s="187">
        <f t="shared" si="0"/>
        <v>289</v>
      </c>
    </row>
    <row r="11" spans="1:4" ht="10.5" customHeight="1" x14ac:dyDescent="0.25">
      <c r="A11" s="42" t="s">
        <v>29</v>
      </c>
      <c r="B11" s="43">
        <v>43</v>
      </c>
      <c r="C11" s="44">
        <v>4</v>
      </c>
      <c r="D11" s="186">
        <f t="shared" ref="D11:D12" si="1">SUM(B11:C11)</f>
        <v>47</v>
      </c>
    </row>
    <row r="12" spans="1:4" ht="10.5" customHeight="1" x14ac:dyDescent="0.25">
      <c r="A12" s="74" t="s">
        <v>265</v>
      </c>
      <c r="B12" s="47">
        <v>2</v>
      </c>
      <c r="C12" s="48"/>
      <c r="D12" s="187">
        <f t="shared" si="1"/>
        <v>2</v>
      </c>
    </row>
    <row r="13" spans="1:4" ht="10.5" customHeight="1" x14ac:dyDescent="0.25">
      <c r="A13" s="42" t="s">
        <v>319</v>
      </c>
      <c r="B13" s="43">
        <v>1</v>
      </c>
      <c r="C13" s="44">
        <v>1</v>
      </c>
      <c r="D13" s="186">
        <f t="shared" ref="D13:D14" si="2">SUM(B13:C13)</f>
        <v>2</v>
      </c>
    </row>
    <row r="14" spans="1:4" ht="10.5" customHeight="1" x14ac:dyDescent="0.25">
      <c r="A14" s="74" t="s">
        <v>28</v>
      </c>
      <c r="B14" s="47">
        <v>42</v>
      </c>
      <c r="C14" s="48">
        <v>6</v>
      </c>
      <c r="D14" s="187">
        <f t="shared" si="2"/>
        <v>48</v>
      </c>
    </row>
    <row r="15" spans="1:4" ht="10.5" customHeight="1" x14ac:dyDescent="0.25">
      <c r="A15" s="42" t="s">
        <v>41</v>
      </c>
      <c r="B15" s="43">
        <v>4</v>
      </c>
      <c r="C15" s="44"/>
      <c r="D15" s="186">
        <f t="shared" si="0"/>
        <v>4</v>
      </c>
    </row>
    <row r="16" spans="1:4" ht="10.5" customHeight="1" x14ac:dyDescent="0.25">
      <c r="A16" s="74" t="s">
        <v>275</v>
      </c>
      <c r="B16" s="47">
        <v>46</v>
      </c>
      <c r="C16" s="48"/>
      <c r="D16" s="187">
        <f t="shared" si="0"/>
        <v>46</v>
      </c>
    </row>
    <row r="17" spans="1:9" ht="10.5" customHeight="1" x14ac:dyDescent="0.25">
      <c r="A17" s="42" t="s">
        <v>11</v>
      </c>
      <c r="B17" s="43">
        <v>74</v>
      </c>
      <c r="C17" s="44">
        <v>5</v>
      </c>
      <c r="D17" s="186">
        <f t="shared" si="0"/>
        <v>79</v>
      </c>
    </row>
    <row r="18" spans="1:9" ht="10.5" customHeight="1" x14ac:dyDescent="0.25">
      <c r="A18" s="74" t="s">
        <v>14</v>
      </c>
      <c r="B18" s="47">
        <v>15</v>
      </c>
      <c r="C18" s="48">
        <v>9</v>
      </c>
      <c r="D18" s="187">
        <f t="shared" si="0"/>
        <v>24</v>
      </c>
    </row>
    <row r="19" spans="1:9" ht="10.5" customHeight="1" x14ac:dyDescent="0.25">
      <c r="A19" s="42" t="s">
        <v>306</v>
      </c>
      <c r="B19" s="43">
        <v>2</v>
      </c>
      <c r="C19" s="44">
        <v>1</v>
      </c>
      <c r="D19" s="186">
        <f t="shared" si="0"/>
        <v>3</v>
      </c>
    </row>
    <row r="20" spans="1:9" ht="10.5" customHeight="1" x14ac:dyDescent="0.25">
      <c r="A20" s="74" t="s">
        <v>144</v>
      </c>
      <c r="B20" s="47">
        <v>5</v>
      </c>
      <c r="C20" s="48">
        <v>1</v>
      </c>
      <c r="D20" s="187">
        <f t="shared" si="0"/>
        <v>6</v>
      </c>
    </row>
    <row r="21" spans="1:9" ht="10.5" customHeight="1" x14ac:dyDescent="0.25">
      <c r="A21" s="42" t="s">
        <v>13</v>
      </c>
      <c r="B21" s="43">
        <v>23</v>
      </c>
      <c r="C21" s="44">
        <v>2</v>
      </c>
      <c r="D21" s="186">
        <f t="shared" si="0"/>
        <v>25</v>
      </c>
    </row>
    <row r="22" spans="1:9" ht="10.5" customHeight="1" x14ac:dyDescent="0.25">
      <c r="A22" s="74" t="s">
        <v>230</v>
      </c>
      <c r="B22" s="47">
        <v>63</v>
      </c>
      <c r="C22" s="48">
        <v>24</v>
      </c>
      <c r="D22" s="187">
        <f t="shared" si="0"/>
        <v>87</v>
      </c>
    </row>
    <row r="23" spans="1:9" ht="10.5" customHeight="1" x14ac:dyDescent="0.25">
      <c r="A23" s="42" t="s">
        <v>12</v>
      </c>
      <c r="B23" s="43">
        <v>33</v>
      </c>
      <c r="C23" s="44">
        <v>9</v>
      </c>
      <c r="D23" s="186">
        <f t="shared" ref="D23:D24" si="3">SUM(B23:C23)</f>
        <v>42</v>
      </c>
    </row>
    <row r="24" spans="1:9" ht="10.5" customHeight="1" thickBot="1" x14ac:dyDescent="0.3">
      <c r="A24" s="74" t="s">
        <v>1</v>
      </c>
      <c r="B24" s="47">
        <v>311</v>
      </c>
      <c r="C24" s="48">
        <v>79</v>
      </c>
      <c r="D24" s="187">
        <f t="shared" si="3"/>
        <v>390</v>
      </c>
    </row>
    <row r="25" spans="1:9" ht="18" customHeight="1" thickBot="1" x14ac:dyDescent="0.3">
      <c r="A25" s="234" t="s">
        <v>0</v>
      </c>
      <c r="B25" s="222">
        <f>SUM(B8:B24)</f>
        <v>913</v>
      </c>
      <c r="C25" s="221">
        <f>SUM(C8:C24)</f>
        <v>190</v>
      </c>
      <c r="D25" s="209">
        <f>SUM(D8:D24)</f>
        <v>1103</v>
      </c>
    </row>
    <row r="26" spans="1:9" ht="18" customHeight="1" x14ac:dyDescent="0.2">
      <c r="A26" s="150" t="s">
        <v>183</v>
      </c>
      <c r="B26" s="151"/>
      <c r="C26" s="151"/>
      <c r="D26" s="151"/>
    </row>
    <row r="27" spans="1:9" ht="34.5" customHeight="1" x14ac:dyDescent="0.25">
      <c r="G27" s="70"/>
      <c r="H27" s="70"/>
      <c r="I27" s="70"/>
    </row>
    <row r="28" spans="1:9" ht="33" customHeight="1" x14ac:dyDescent="0.25">
      <c r="F28" s="70"/>
      <c r="G28" s="152"/>
      <c r="H28" s="274"/>
      <c r="I28" s="70"/>
    </row>
    <row r="29" spans="1:9" ht="16.5" customHeight="1" x14ac:dyDescent="0.25">
      <c r="G29" s="152"/>
      <c r="H29" s="260"/>
    </row>
    <row r="30" spans="1:9" ht="18" customHeight="1" x14ac:dyDescent="0.25">
      <c r="F30" s="70"/>
      <c r="G30" s="153"/>
      <c r="H30" s="274"/>
      <c r="I30" s="70"/>
    </row>
    <row r="31" spans="1:9" ht="18" customHeight="1" x14ac:dyDescent="0.25">
      <c r="F31" s="70"/>
      <c r="G31" s="152"/>
      <c r="H31" s="274"/>
      <c r="I31" s="70"/>
    </row>
    <row r="32" spans="1:9" ht="18" customHeight="1" x14ac:dyDescent="0.25">
      <c r="F32" s="70"/>
      <c r="G32" s="152"/>
      <c r="H32" s="260"/>
      <c r="I32" s="70"/>
    </row>
    <row r="33" spans="1:9" ht="18" customHeight="1" x14ac:dyDescent="0.25">
      <c r="F33" s="70"/>
      <c r="G33" s="152"/>
      <c r="H33" s="260"/>
      <c r="I33" s="70"/>
    </row>
    <row r="34" spans="1:9" ht="18" customHeight="1" x14ac:dyDescent="0.25">
      <c r="F34" s="70"/>
      <c r="G34" s="153"/>
      <c r="H34" s="274"/>
      <c r="I34" s="70"/>
    </row>
    <row r="35" spans="1:9" ht="18" customHeight="1" x14ac:dyDescent="0.25">
      <c r="G35" s="153"/>
      <c r="H35" s="156"/>
    </row>
    <row r="36" spans="1:9" ht="18" customHeight="1" x14ac:dyDescent="0.25">
      <c r="G36" s="153"/>
      <c r="H36" s="119"/>
    </row>
    <row r="37" spans="1:9" ht="18" customHeight="1" x14ac:dyDescent="0.25">
      <c r="G37" s="152"/>
      <c r="H37" s="154"/>
    </row>
    <row r="38" spans="1:9" ht="18" customHeight="1" x14ac:dyDescent="0.25">
      <c r="G38" s="153"/>
      <c r="H38" s="281"/>
    </row>
    <row r="39" spans="1:9" ht="18" customHeight="1" x14ac:dyDescent="0.25">
      <c r="G39" s="153"/>
      <c r="H39" s="156"/>
    </row>
    <row r="40" spans="1:9" ht="18" customHeight="1" x14ac:dyDescent="0.25">
      <c r="G40" s="152"/>
      <c r="H40" s="154"/>
    </row>
    <row r="41" spans="1:9" ht="18" customHeight="1" x14ac:dyDescent="0.25">
      <c r="G41" s="152"/>
      <c r="H41" s="154"/>
    </row>
    <row r="42" spans="1:9" x14ac:dyDescent="0.25">
      <c r="G42" s="156"/>
      <c r="H42" s="119"/>
    </row>
    <row r="43" spans="1:9" x14ac:dyDescent="0.25">
      <c r="G43" s="155"/>
      <c r="H43" s="119"/>
    </row>
    <row r="44" spans="1:9" x14ac:dyDescent="0.25">
      <c r="G44" s="156"/>
      <c r="H44" s="119"/>
    </row>
    <row r="45" spans="1:9" ht="13.2" x14ac:dyDescent="0.25">
      <c r="A45" s="469" t="s">
        <v>32</v>
      </c>
      <c r="B45" s="469"/>
      <c r="C45" s="469"/>
      <c r="D45" s="469"/>
      <c r="G45" s="156"/>
      <c r="H45" s="156"/>
    </row>
    <row r="46" spans="1:9" ht="22.5" customHeight="1" x14ac:dyDescent="0.25">
      <c r="A46" s="57"/>
      <c r="G46" s="156"/>
      <c r="H46" s="119"/>
    </row>
    <row r="47" spans="1:9" ht="14.25" customHeight="1" x14ac:dyDescent="0.25">
      <c r="G47" s="156"/>
      <c r="H47" s="119"/>
    </row>
    <row r="53" ht="12" customHeight="1" x14ac:dyDescent="0.25"/>
    <row r="54" ht="12" customHeight="1" x14ac:dyDescent="0.25"/>
    <row r="76" spans="9:12" x14ac:dyDescent="0.25">
      <c r="I76" s="70"/>
      <c r="J76" s="70"/>
      <c r="K76" s="70"/>
      <c r="L76" s="70"/>
    </row>
    <row r="77" spans="9:12" x14ac:dyDescent="0.25">
      <c r="I77" s="70"/>
      <c r="J77" s="70"/>
      <c r="K77" s="70"/>
      <c r="L77" s="70"/>
    </row>
    <row r="78" spans="9:12" x14ac:dyDescent="0.25">
      <c r="L78" s="70"/>
    </row>
    <row r="82" spans="8:12" x14ac:dyDescent="0.25">
      <c r="H82" s="149"/>
    </row>
    <row r="90" spans="8:12" x14ac:dyDescent="0.25">
      <c r="L90" s="149"/>
    </row>
    <row r="97" spans="11:11" x14ac:dyDescent="0.25">
      <c r="K97" s="149"/>
    </row>
  </sheetData>
  <sortState ref="G28:H44">
    <sortCondition descending="1" ref="H28:H44"/>
  </sortState>
  <mergeCells count="8">
    <mergeCell ref="A45:D45"/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C-1</vt:lpstr>
      <vt:lpstr>C-2</vt:lpstr>
      <vt:lpstr>C-3</vt:lpstr>
      <vt:lpstr>C-4</vt:lpstr>
      <vt:lpstr>C-5</vt:lpstr>
      <vt:lpstr>C-6</vt:lpstr>
      <vt:lpstr>C-7 (2)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 (2)'!Área_de_impresión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William Bardales Chavez</cp:lastModifiedBy>
  <cp:lastPrinted>2022-03-21T03:22:53Z</cp:lastPrinted>
  <dcterms:created xsi:type="dcterms:W3CDTF">2005-11-30T15:13:05Z</dcterms:created>
  <dcterms:modified xsi:type="dcterms:W3CDTF">2022-03-21T03:23:39Z</dcterms:modified>
</cp:coreProperties>
</file>