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holguin\Desktop\BAJAS 2022\2° BAJA MARZO 2022\"/>
    </mc:Choice>
  </mc:AlternateContent>
  <bookViews>
    <workbookView xWindow="0" yWindow="0" windowWidth="20430" windowHeight="7245"/>
  </bookViews>
  <sheets>
    <sheet name="Hoja1" sheetId="1" r:id="rId1"/>
  </sheets>
  <definedNames>
    <definedName name="_xlnm.Print_Titles" localSheetId="0">Hoja1!$1:$8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70" i="1" l="1"/>
  <c r="M70" i="1"/>
  <c r="H70" i="1"/>
  <c r="G70" i="1"/>
  <c r="F70" i="1"/>
  <c r="A10" i="1" l="1"/>
  <c r="D82" i="1"/>
  <c r="H82" i="1"/>
  <c r="G82" i="1"/>
  <c r="F82" i="1"/>
  <c r="AA69" i="1" l="1"/>
  <c r="AE69" i="1" s="1"/>
  <c r="AA68" i="1"/>
  <c r="AE68" i="1" s="1"/>
  <c r="AA67" i="1"/>
  <c r="AE67" i="1" s="1"/>
  <c r="AA66" i="1"/>
  <c r="AE66" i="1" s="1"/>
  <c r="AA65" i="1"/>
  <c r="AE65" i="1" s="1"/>
  <c r="AA64" i="1"/>
  <c r="AE64" i="1" s="1"/>
  <c r="AA63" i="1"/>
  <c r="AE63" i="1" s="1"/>
  <c r="AA62" i="1"/>
  <c r="AE62" i="1" s="1"/>
  <c r="AA61" i="1"/>
  <c r="AE61" i="1" s="1"/>
  <c r="AA60" i="1"/>
  <c r="AE60" i="1" s="1"/>
  <c r="AA59" i="1"/>
  <c r="AE59" i="1" s="1"/>
  <c r="AA58" i="1"/>
  <c r="AE58" i="1" s="1"/>
  <c r="AA57" i="1"/>
  <c r="AE57" i="1" s="1"/>
  <c r="AA56" i="1"/>
  <c r="AE56" i="1" s="1"/>
  <c r="AA55" i="1"/>
  <c r="AE55" i="1" s="1"/>
  <c r="AA54" i="1"/>
  <c r="AE54" i="1" s="1"/>
  <c r="AA53" i="1"/>
  <c r="AE53" i="1" s="1"/>
  <c r="AA52" i="1"/>
  <c r="AE52" i="1" s="1"/>
  <c r="AA51" i="1"/>
  <c r="AE51" i="1" s="1"/>
  <c r="AA50" i="1"/>
  <c r="AE50" i="1" s="1"/>
  <c r="AA49" i="1"/>
  <c r="AE49" i="1" s="1"/>
  <c r="AA48" i="1"/>
  <c r="AE48" i="1" s="1"/>
  <c r="AA47" i="1"/>
  <c r="AE47" i="1" s="1"/>
  <c r="AA46" i="1"/>
  <c r="AE46" i="1" s="1"/>
  <c r="AA45" i="1"/>
  <c r="AE45" i="1" s="1"/>
  <c r="AA44" i="1"/>
  <c r="AE44" i="1" s="1"/>
  <c r="AA43" i="1"/>
  <c r="AE43" i="1" s="1"/>
  <c r="AA42" i="1"/>
  <c r="AE42" i="1" s="1"/>
  <c r="AA41" i="1"/>
  <c r="AE41" i="1" s="1"/>
  <c r="AA40" i="1"/>
  <c r="AE40" i="1" s="1"/>
  <c r="AA39" i="1"/>
  <c r="AE39" i="1" s="1"/>
  <c r="AA38" i="1"/>
  <c r="AE38" i="1" s="1"/>
  <c r="AA37" i="1"/>
  <c r="AE37" i="1" s="1"/>
  <c r="AA36" i="1"/>
  <c r="AE36" i="1" s="1"/>
  <c r="AA35" i="1"/>
  <c r="AE35" i="1" s="1"/>
  <c r="AA34" i="1"/>
  <c r="AE34" i="1" s="1"/>
  <c r="AA33" i="1"/>
  <c r="AE33" i="1" s="1"/>
  <c r="AA32" i="1"/>
  <c r="AE32" i="1" s="1"/>
  <c r="AA31" i="1"/>
  <c r="AE31" i="1" s="1"/>
  <c r="AA30" i="1"/>
  <c r="AE30" i="1" s="1"/>
  <c r="AA29" i="1"/>
  <c r="AE29" i="1" s="1"/>
  <c r="AA28" i="1"/>
  <c r="AE28" i="1" s="1"/>
  <c r="AA27" i="1"/>
  <c r="AE27" i="1" s="1"/>
  <c r="AA26" i="1"/>
  <c r="AE26" i="1" s="1"/>
  <c r="AA25" i="1"/>
  <c r="AE25" i="1" s="1"/>
  <c r="AA24" i="1"/>
  <c r="AE24" i="1" s="1"/>
  <c r="AA23" i="1"/>
  <c r="AE23" i="1" s="1"/>
  <c r="AA22" i="1"/>
  <c r="AE22" i="1" s="1"/>
  <c r="AA21" i="1"/>
  <c r="AE21" i="1" s="1"/>
  <c r="AA20" i="1"/>
  <c r="AE20" i="1" s="1"/>
  <c r="AA19" i="1"/>
  <c r="AE19" i="1" s="1"/>
  <c r="AA18" i="1"/>
  <c r="AE18" i="1" s="1"/>
  <c r="AA17" i="1"/>
  <c r="AE17" i="1" s="1"/>
  <c r="AA16" i="1"/>
  <c r="AE16" i="1" s="1"/>
  <c r="AA15" i="1"/>
  <c r="AE15" i="1" s="1"/>
  <c r="AA14" i="1"/>
  <c r="AE14" i="1" s="1"/>
  <c r="AA13" i="1"/>
  <c r="AE13" i="1" s="1"/>
  <c r="AA12" i="1"/>
  <c r="AE12" i="1" s="1"/>
  <c r="AA11" i="1"/>
  <c r="AE11" i="1" s="1"/>
  <c r="AA10" i="1"/>
  <c r="AE10" i="1" s="1"/>
  <c r="AA9" i="1"/>
  <c r="AE9" i="1" s="1"/>
  <c r="Z69" i="1" l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Z10" i="1"/>
  <c r="Z9" i="1"/>
  <c r="AQ68" i="1" l="1"/>
  <c r="AQ67" i="1"/>
  <c r="AQ66" i="1"/>
  <c r="AQ65" i="1"/>
  <c r="AQ64" i="1"/>
  <c r="AQ63" i="1"/>
  <c r="AQ62" i="1"/>
  <c r="AQ61" i="1"/>
  <c r="AQ60" i="1"/>
  <c r="AQ59" i="1"/>
  <c r="AQ58" i="1"/>
  <c r="AQ57" i="1"/>
  <c r="AQ56" i="1"/>
  <c r="AQ55" i="1"/>
  <c r="AQ54" i="1"/>
  <c r="AQ53" i="1"/>
  <c r="AQ52" i="1"/>
  <c r="AQ51" i="1"/>
  <c r="AQ50" i="1"/>
  <c r="AQ49" i="1"/>
  <c r="AQ48" i="1"/>
  <c r="AQ47" i="1"/>
  <c r="AQ46" i="1"/>
  <c r="AQ45" i="1"/>
  <c r="AQ44" i="1"/>
  <c r="AQ43" i="1"/>
  <c r="AQ42" i="1"/>
  <c r="AQ41" i="1"/>
  <c r="AQ40" i="1"/>
  <c r="AQ39" i="1"/>
  <c r="AQ38" i="1"/>
  <c r="AQ37" i="1"/>
  <c r="AQ36" i="1"/>
  <c r="AQ35" i="1"/>
  <c r="AQ34" i="1"/>
  <c r="AQ33" i="1"/>
  <c r="AQ32" i="1"/>
  <c r="AQ31" i="1"/>
  <c r="AQ30" i="1"/>
  <c r="AQ29" i="1"/>
  <c r="AQ28" i="1"/>
  <c r="AQ27" i="1"/>
  <c r="AQ26" i="1"/>
  <c r="AQ25" i="1"/>
  <c r="AQ24" i="1"/>
  <c r="AQ23" i="1"/>
  <c r="AQ22" i="1"/>
  <c r="AQ21" i="1"/>
  <c r="AQ20" i="1"/>
  <c r="AQ19" i="1"/>
  <c r="AQ18" i="1"/>
  <c r="AQ17" i="1"/>
  <c r="AQ16" i="1"/>
  <c r="AQ15" i="1"/>
  <c r="AQ14" i="1"/>
  <c r="AQ13" i="1"/>
  <c r="AQ12" i="1"/>
  <c r="AQ11" i="1"/>
  <c r="AQ10" i="1"/>
  <c r="A11" i="1" l="1"/>
  <c r="A12" i="1" s="1"/>
  <c r="A13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Q69" i="1" l="1"/>
  <c r="AQ9" i="1"/>
</calcChain>
</file>

<file path=xl/sharedStrings.xml><?xml version="1.0" encoding="utf-8"?>
<sst xmlns="http://schemas.openxmlformats.org/spreadsheetml/2006/main" count="721" uniqueCount="178">
  <si>
    <t>602207380001</t>
  </si>
  <si>
    <t>BALANZA DIGITAL</t>
  </si>
  <si>
    <t>NEA</t>
  </si>
  <si>
    <t>GRABADORA DE DISCO COMPACTO (CD ROM)</t>
  </si>
  <si>
    <t>O/C 067-2013</t>
  </si>
  <si>
    <t>IMPRESORA (OTRAS)</t>
  </si>
  <si>
    <t>O/C 197-2013</t>
  </si>
  <si>
    <t>IMPRESORA LASER</t>
  </si>
  <si>
    <t>O/C 122-2011</t>
  </si>
  <si>
    <t>MONITOR A COLOR</t>
  </si>
  <si>
    <t>O/C 364-2010</t>
  </si>
  <si>
    <t>O/C 166/2013</t>
  </si>
  <si>
    <t>O/C 166-2013</t>
  </si>
  <si>
    <t>O/C 145-2014</t>
  </si>
  <si>
    <t>O/C 407-2014</t>
  </si>
  <si>
    <t>O/C 320-2015</t>
  </si>
  <si>
    <t>SURTIDOR DE AGUA ELECTRICO - DISPENSADOR ELECTRICO</t>
  </si>
  <si>
    <t>O/C 347-2017</t>
  </si>
  <si>
    <t>TECLADO - KEYBOARD</t>
  </si>
  <si>
    <t>O/C 191-2013</t>
  </si>
  <si>
    <t>O/C 144-2014</t>
  </si>
  <si>
    <t>O/C 409-2014</t>
  </si>
  <si>
    <t>O/C 396-2015</t>
  </si>
  <si>
    <t>UNIDAD CENTRAL DE PROCESO - CPU</t>
  </si>
  <si>
    <t>O/C 086-2017</t>
  </si>
  <si>
    <t>FECHA DE COMPRA</t>
  </si>
  <si>
    <t>ORDEN DE COMPRA</t>
  </si>
  <si>
    <t>Sede Trujillo</t>
  </si>
  <si>
    <t>ANEXO N° 01</t>
  </si>
  <si>
    <t>7422-9989-0050</t>
  </si>
  <si>
    <t>7408-2750-0003</t>
  </si>
  <si>
    <t>7408-3200-0003</t>
  </si>
  <si>
    <t>7408-4100-0184</t>
  </si>
  <si>
    <t>7408-4100-0185</t>
  </si>
  <si>
    <t>7408-7700-0417</t>
  </si>
  <si>
    <t>7408-7700-0497</t>
  </si>
  <si>
    <t>7408-7700-0514</t>
  </si>
  <si>
    <t>7408-7700-0518</t>
  </si>
  <si>
    <t>7408-7700-0651</t>
  </si>
  <si>
    <t>7408-7700-0667</t>
  </si>
  <si>
    <t>7408-7700-0668</t>
  </si>
  <si>
    <t>7408-7700-0689</t>
  </si>
  <si>
    <t>7408-7700-0703</t>
  </si>
  <si>
    <t>7408-7700-0732</t>
  </si>
  <si>
    <t>7408-7700-0745</t>
  </si>
  <si>
    <t>7408-7700-0754</t>
  </si>
  <si>
    <t>7408-7700-0758</t>
  </si>
  <si>
    <t>7408-7700-0763</t>
  </si>
  <si>
    <t>7408-9500-0625</t>
  </si>
  <si>
    <t>7408-9500-0658</t>
  </si>
  <si>
    <t>7408-9500-0691</t>
  </si>
  <si>
    <t>7408-9500-0728</t>
  </si>
  <si>
    <t>7408-9500-0735</t>
  </si>
  <si>
    <t>7408-9500-0736</t>
  </si>
  <si>
    <t>7408-9500-0760</t>
  </si>
  <si>
    <t>7408-9500-0763</t>
  </si>
  <si>
    <t>7408-9500-0779</t>
  </si>
  <si>
    <t>7408-9950-0410</t>
  </si>
  <si>
    <t>7408-9950-0435</t>
  </si>
  <si>
    <t>7408-9950-0468</t>
  </si>
  <si>
    <t>7408-9950-0526</t>
  </si>
  <si>
    <t>7408-9950-0652</t>
  </si>
  <si>
    <t>ESTADO DE CONSERV.</t>
  </si>
  <si>
    <t>EXPECTAT. DE VIDA UTIL</t>
  </si>
  <si>
    <t>VALOR DEL EQUIPO SIMILAR NUEVO</t>
  </si>
  <si>
    <t>COSTO DE REPARACION</t>
  </si>
  <si>
    <t>MALO</t>
  </si>
  <si>
    <t>6 MESES</t>
  </si>
  <si>
    <t>REGULAR</t>
  </si>
  <si>
    <t>12 MESES</t>
  </si>
  <si>
    <t>7408-0050-0020</t>
  </si>
  <si>
    <t>CAPTURADOR DE IMAGEN - SCANNER</t>
  </si>
  <si>
    <t>O/C 531-2008</t>
  </si>
  <si>
    <t>MAL</t>
  </si>
  <si>
    <t>7408-2675-0012</t>
  </si>
  <si>
    <t>ESTACION GRAFICA</t>
  </si>
  <si>
    <t>O/C 305-2013</t>
  </si>
  <si>
    <t>7408-2675-0026</t>
  </si>
  <si>
    <t>O/C 253-2018</t>
  </si>
  <si>
    <t>7408-4100-0244</t>
  </si>
  <si>
    <t>O/C 199-2014</t>
  </si>
  <si>
    <t>7408-4100-0259</t>
  </si>
  <si>
    <t>7408-4100-0267</t>
  </si>
  <si>
    <t>O/C 404-2014</t>
  </si>
  <si>
    <t>7408-4100-0268</t>
  </si>
  <si>
    <t>7408-4100-0300</t>
  </si>
  <si>
    <t>O/C 124-2017</t>
  </si>
  <si>
    <t>7408-4100-0314</t>
  </si>
  <si>
    <t>7408-4100-0336</t>
  </si>
  <si>
    <t>O/C 408-2017</t>
  </si>
  <si>
    <t>7408-4100-0364</t>
  </si>
  <si>
    <t>O/C 039-2018</t>
  </si>
  <si>
    <t>7408-7700-0369</t>
  </si>
  <si>
    <t>O/C 177-2009</t>
  </si>
  <si>
    <t>7408-7700-0663</t>
  </si>
  <si>
    <t>7408-7700-0702</t>
  </si>
  <si>
    <t>7408-8037-0185</t>
  </si>
  <si>
    <t>MONITOR LED</t>
  </si>
  <si>
    <t>O/C 340-2017</t>
  </si>
  <si>
    <t>7408-9500-0562</t>
  </si>
  <si>
    <t>7408-9500-0832</t>
  </si>
  <si>
    <t>O/C 287-2017</t>
  </si>
  <si>
    <t>7408-9950-0585</t>
  </si>
  <si>
    <t>7408-9950-0648</t>
  </si>
  <si>
    <t>7408-9950-0811</t>
  </si>
  <si>
    <t>O/C 339-2017</t>
  </si>
  <si>
    <t>7408-9950-0860</t>
  </si>
  <si>
    <t>9522-8287-0096</t>
  </si>
  <si>
    <t>TELEFONO</t>
  </si>
  <si>
    <t>O/C 218-2013</t>
  </si>
  <si>
    <t>9522-8391-0058</t>
  </si>
  <si>
    <t>TELEFONO RDSI</t>
  </si>
  <si>
    <t>O/C 327-2014</t>
  </si>
  <si>
    <t>9522-8391-0060</t>
  </si>
  <si>
    <t>9522-8391-0098</t>
  </si>
  <si>
    <t>O/C 337-2016</t>
  </si>
  <si>
    <t>9522-8391-0099</t>
  </si>
  <si>
    <t>9522-8514-0020</t>
  </si>
  <si>
    <t>TELEVISOR A COLORES</t>
  </si>
  <si>
    <t>O/C 417-2014</t>
  </si>
  <si>
    <t>VALOR ACTUAL AL 28/02/2022</t>
  </si>
  <si>
    <t>DEPRECIACION ACUMULADA AL 28/02/2022</t>
  </si>
  <si>
    <t>VALOR NETO EN LIBROS AL 28/02/2022</t>
  </si>
  <si>
    <t>ESTADO  DE CONSERVAC.</t>
  </si>
  <si>
    <t>E                      EDAD DEL            BIEN</t>
  </si>
  <si>
    <t>T                  VIDA UTIL           DEL BIEN</t>
  </si>
  <si>
    <t>R                 VALOR             RESIDUAL</t>
  </si>
  <si>
    <t>D                    DEPREC.</t>
  </si>
  <si>
    <t>Gº                GRADO DE               OPERATIV.</t>
  </si>
  <si>
    <t>VT              VALOR DE TASACION</t>
  </si>
  <si>
    <t>VT=                    V. RESIDUAL    ART. 123.2</t>
  </si>
  <si>
    <t>COSTO DE REPARAC.</t>
  </si>
  <si>
    <t>MOTIVO DE BAJA</t>
  </si>
  <si>
    <t>RAEE</t>
  </si>
  <si>
    <t>Item N°</t>
  </si>
  <si>
    <t>Denominacion del Aparato Electrico y Electronico</t>
  </si>
  <si>
    <t>Marca</t>
  </si>
  <si>
    <t>Cuenta Contable</t>
  </si>
  <si>
    <t>Valor Adquisicion</t>
  </si>
  <si>
    <t>Depreciacion Acumulada</t>
  </si>
  <si>
    <t>Valor Neto (S/)</t>
  </si>
  <si>
    <t>CUADRO RESUMEN</t>
  </si>
  <si>
    <t>WATERLITE</t>
  </si>
  <si>
    <t xml:space="preserve"> KODAK</t>
  </si>
  <si>
    <t>HP</t>
  </si>
  <si>
    <t>LENOVO</t>
  </si>
  <si>
    <t>ASUS</t>
  </si>
  <si>
    <t>FARGO</t>
  </si>
  <si>
    <t>KYOCERA</t>
  </si>
  <si>
    <t>LEXMARK</t>
  </si>
  <si>
    <t>SAMSUNG</t>
  </si>
  <si>
    <t>AOC</t>
  </si>
  <si>
    <t>PANASONIC</t>
  </si>
  <si>
    <t>ALCATEL</t>
  </si>
  <si>
    <t>LG</t>
  </si>
  <si>
    <t>VERKON</t>
  </si>
  <si>
    <t>Ubicación Fisica del RAEE</t>
  </si>
  <si>
    <t>Categoria (2)</t>
  </si>
  <si>
    <t>Sub Categoria (2)</t>
  </si>
  <si>
    <t>Cantidad</t>
  </si>
  <si>
    <t>Peso Neto Total (kg)</t>
  </si>
  <si>
    <t>Peso Neto Total (t)</t>
  </si>
  <si>
    <t>RELACION DE BIENES CALIFICADOS COMO RAEE</t>
  </si>
  <si>
    <t>Entidad :</t>
  </si>
  <si>
    <t>ZONA REGISTRAL N° V- SEDE TRUJILLO</t>
  </si>
  <si>
    <t>Completo</t>
  </si>
  <si>
    <t>Inoperativo</t>
  </si>
  <si>
    <t>Estado del RAEE        (3)</t>
  </si>
  <si>
    <t>Condicion del RAEE        (4)</t>
  </si>
  <si>
    <t>(1)</t>
  </si>
  <si>
    <t>(2)</t>
  </si>
  <si>
    <t>(3)</t>
  </si>
  <si>
    <t>(4)</t>
  </si>
  <si>
    <t>Codigo Patrimonial del RAEE ( incluye accesorios, perifericos y consumibles) de corresponder</t>
  </si>
  <si>
    <t>Conforme al Anexo II del decreto Supremo N°009-2019-MINAM</t>
  </si>
  <si>
    <t>Estado del RAEE : Completo - Incompleto</t>
  </si>
  <si>
    <t>Condicion : Operativo - Inoperativo</t>
  </si>
  <si>
    <t>Codigo Patrimonial                (1)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</si>
</sst>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0.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16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164" fontId="0" fillId="0" borderId="0" xfId="1" applyFont="1" applyAlignment="1">
      <alignment horizontal="center"/>
    </xf>
    <xf numFmtId="0" fontId="0" fillId="0" borderId="0" xfId="0" applyAlignment="1">
      <alignment wrapText="1"/>
    </xf>
    <xf numFmtId="0" fontId="5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164" fontId="4" fillId="0" borderId="1" xfId="1" applyFont="1" applyBorder="1" applyAlignment="1">
      <alignment horizontal="center" vertical="center" wrapText="1"/>
    </xf>
    <xf numFmtId="164" fontId="4" fillId="0" borderId="2" xfId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2" fillId="0" borderId="0" xfId="0" applyFont="1"/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164" fontId="2" fillId="0" borderId="0" xfId="1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4" fontId="2" fillId="0" borderId="4" xfId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64" fontId="3" fillId="2" borderId="1" xfId="1" applyFont="1" applyFill="1" applyBorder="1" applyAlignment="1">
      <alignment horizontal="center" vertical="center" wrapText="1"/>
    </xf>
    <xf numFmtId="0" fontId="2" fillId="0" borderId="4" xfId="0" applyFont="1" applyBorder="1" applyAlignment="1"/>
    <xf numFmtId="0" fontId="2" fillId="0" borderId="4" xfId="0" applyFont="1" applyBorder="1" applyAlignment="1">
      <alignment horizontal="center"/>
    </xf>
    <xf numFmtId="164" fontId="2" fillId="0" borderId="4" xfId="1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14" fontId="8" fillId="0" borderId="3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64" fontId="8" fillId="0" borderId="3" xfId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4" fontId="8" fillId="0" borderId="4" xfId="1" applyFont="1" applyBorder="1" applyAlignment="1">
      <alignment horizontal="center" vertical="center"/>
    </xf>
    <xf numFmtId="164" fontId="8" fillId="0" borderId="8" xfId="1" applyFont="1" applyBorder="1" applyAlignment="1">
      <alignment horizontal="center" vertical="center"/>
    </xf>
    <xf numFmtId="164" fontId="8" fillId="0" borderId="8" xfId="1" applyFont="1" applyBorder="1" applyAlignment="1">
      <alignment vertical="center"/>
    </xf>
    <xf numFmtId="0" fontId="10" fillId="3" borderId="9" xfId="2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/>
    </xf>
    <xf numFmtId="2" fontId="8" fillId="0" borderId="3" xfId="0" applyNumberFormat="1" applyFont="1" applyBorder="1" applyAlignment="1">
      <alignment horizontal="center" vertical="center"/>
    </xf>
    <xf numFmtId="164" fontId="2" fillId="0" borderId="3" xfId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64" fontId="8" fillId="0" borderId="3" xfId="1" applyFont="1" applyBorder="1" applyAlignment="1">
      <alignment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7" fillId="0" borderId="0" xfId="0" applyFont="1" applyAlignment="1"/>
    <xf numFmtId="0" fontId="6" fillId="0" borderId="0" xfId="0" applyFont="1"/>
    <xf numFmtId="0" fontId="8" fillId="0" borderId="3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0" xfId="1" applyFont="1" applyBorder="1" applyAlignment="1">
      <alignment horizontal="center" wrapText="1"/>
    </xf>
    <xf numFmtId="164" fontId="8" fillId="0" borderId="3" xfId="1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6" xfId="0" applyBorder="1" applyAlignment="1">
      <alignment wrapText="1"/>
    </xf>
    <xf numFmtId="0" fontId="12" fillId="0" borderId="0" xfId="0" applyFont="1" applyAlignment="1"/>
    <xf numFmtId="0" fontId="7" fillId="0" borderId="5" xfId="0" applyFont="1" applyBorder="1" applyAlignment="1">
      <alignment vertical="center"/>
    </xf>
    <xf numFmtId="0" fontId="14" fillId="0" borderId="6" xfId="0" applyFont="1" applyBorder="1" applyAlignment="1">
      <alignment horizontal="center" vertical="center"/>
    </xf>
    <xf numFmtId="0" fontId="0" fillId="0" borderId="7" xfId="0" applyBorder="1" applyAlignment="1">
      <alignment wrapText="1"/>
    </xf>
    <xf numFmtId="0" fontId="8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vertical="center" wrapText="1"/>
    </xf>
    <xf numFmtId="0" fontId="2" fillId="0" borderId="18" xfId="0" applyFont="1" applyBorder="1" applyAlignment="1">
      <alignment horizontal="center" vertical="center" wrapText="1"/>
    </xf>
    <xf numFmtId="164" fontId="2" fillId="0" borderId="18" xfId="1" applyFont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1" xfId="0" applyFont="1" applyBorder="1" applyAlignment="1">
      <alignment vertical="center" wrapText="1"/>
    </xf>
    <xf numFmtId="0" fontId="2" fillId="0" borderId="21" xfId="0" applyFont="1" applyBorder="1" applyAlignment="1">
      <alignment horizontal="center" vertical="center" wrapText="1"/>
    </xf>
    <xf numFmtId="164" fontId="2" fillId="0" borderId="21" xfId="1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6" xfId="0" applyFont="1" applyBorder="1" applyAlignment="1">
      <alignment horizontal="center" vertical="center" wrapText="1"/>
    </xf>
    <xf numFmtId="165" fontId="2" fillId="0" borderId="21" xfId="0" applyNumberFormat="1" applyFont="1" applyBorder="1" applyAlignment="1">
      <alignment horizontal="center" vertical="center" wrapText="1"/>
    </xf>
    <xf numFmtId="165" fontId="2" fillId="0" borderId="18" xfId="0" applyNumberFormat="1" applyFont="1" applyBorder="1" applyAlignment="1">
      <alignment horizontal="center" vertical="center" wrapText="1"/>
    </xf>
    <xf numFmtId="164" fontId="2" fillId="0" borderId="3" xfId="1" applyFont="1" applyBorder="1" applyAlignment="1">
      <alignment vertical="center" wrapText="1"/>
    </xf>
    <xf numFmtId="164" fontId="2" fillId="0" borderId="4" xfId="1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164" fontId="3" fillId="0" borderId="6" xfId="1" applyFont="1" applyBorder="1" applyAlignment="1">
      <alignment vertical="center" wrapText="1"/>
    </xf>
    <xf numFmtId="164" fontId="3" fillId="0" borderId="7" xfId="1" applyFont="1" applyBorder="1" applyAlignment="1">
      <alignment vertical="center" wrapText="1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164" fontId="3" fillId="0" borderId="6" xfId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82"/>
  <sheetViews>
    <sheetView tabSelected="1" topLeftCell="A54" workbookViewId="0">
      <selection activeCell="A9" sqref="A9:P83"/>
    </sheetView>
  </sheetViews>
  <sheetFormatPr baseColWidth="10" defaultRowHeight="15" x14ac:dyDescent="0.25"/>
  <cols>
    <col min="1" max="1" width="5.42578125" customWidth="1"/>
    <col min="2" max="2" width="15.28515625" style="1" customWidth="1"/>
    <col min="3" max="3" width="37" style="3" customWidth="1"/>
    <col min="4" max="4" width="11.85546875" style="3" bestFit="1" customWidth="1"/>
    <col min="5" max="5" width="16.28515625" style="3" bestFit="1" customWidth="1"/>
    <col min="6" max="6" width="13.5703125" style="3" customWidth="1"/>
    <col min="7" max="7" width="16.140625" style="3" customWidth="1"/>
    <col min="8" max="8" width="12.5703125" style="3" customWidth="1"/>
    <col min="9" max="9" width="14.140625" style="3" bestFit="1" customWidth="1"/>
    <col min="10" max="11" width="9.7109375" style="3" customWidth="1"/>
    <col min="12" max="12" width="11.85546875" style="3" customWidth="1"/>
    <col min="13" max="13" width="14.85546875" style="3" customWidth="1"/>
    <col min="14" max="14" width="13" style="3" customWidth="1"/>
    <col min="15" max="15" width="9.42578125" style="3" customWidth="1"/>
    <col min="16" max="16" width="10.7109375" style="3" customWidth="1"/>
    <col min="17" max="20" width="42" style="3" customWidth="1"/>
    <col min="21" max="21" width="11.5703125" style="1" bestFit="1" customWidth="1"/>
    <col min="22" max="24" width="12.85546875" customWidth="1"/>
    <col min="25" max="25" width="11" customWidth="1"/>
    <col min="26" max="26" width="10.140625" bestFit="1" customWidth="1"/>
    <col min="27" max="27" width="10.85546875" bestFit="1" customWidth="1"/>
    <col min="28" max="28" width="11.7109375" customWidth="1"/>
    <col min="29" max="29" width="12.85546875" hidden="1" customWidth="1"/>
    <col min="30" max="30" width="10.7109375" customWidth="1"/>
    <col min="31" max="31" width="12.42578125" customWidth="1"/>
    <col min="32" max="32" width="12.85546875" customWidth="1"/>
    <col min="33" max="33" width="11.42578125" customWidth="1"/>
    <col min="34" max="34" width="10.140625" bestFit="1" customWidth="1"/>
    <col min="35" max="37" width="12.85546875" customWidth="1"/>
    <col min="38" max="38" width="12.140625" customWidth="1"/>
    <col min="39" max="39" width="11.5703125" customWidth="1"/>
    <col min="40" max="40" width="12.140625" customWidth="1"/>
    <col min="41" max="41" width="13.5703125" customWidth="1"/>
    <col min="42" max="42" width="12.85546875" style="2" customWidth="1"/>
    <col min="43" max="43" width="13.85546875" style="2" customWidth="1"/>
    <col min="44" max="44" width="12.140625" style="2" bestFit="1" customWidth="1"/>
    <col min="45" max="46" width="11.42578125" customWidth="1"/>
  </cols>
  <sheetData>
    <row r="1" spans="1:50" ht="15.75" x14ac:dyDescent="0.25">
      <c r="A1" s="53"/>
    </row>
    <row r="2" spans="1:50" x14ac:dyDescent="0.25">
      <c r="A2" s="4"/>
    </row>
    <row r="3" spans="1:50" ht="18" x14ac:dyDescent="0.25">
      <c r="A3" s="92" t="s">
        <v>28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</row>
    <row r="4" spans="1:50" ht="20.25" x14ac:dyDescent="0.3">
      <c r="A4" s="93" t="s">
        <v>162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52"/>
      <c r="AJ4" s="52"/>
      <c r="AK4" s="52"/>
      <c r="AL4" s="52"/>
      <c r="AM4" s="52"/>
      <c r="AN4" s="52"/>
      <c r="AO4" s="52"/>
      <c r="AP4" s="52"/>
      <c r="AQ4" s="52"/>
      <c r="AR4" s="52"/>
    </row>
    <row r="5" spans="1:50" ht="21" thickBot="1" x14ac:dyDescent="0.35">
      <c r="A5" s="55"/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50" ht="30" customHeight="1" thickBot="1" x14ac:dyDescent="0.3">
      <c r="A6" s="64" t="s">
        <v>163</v>
      </c>
      <c r="B6" s="65"/>
      <c r="C6" s="94" t="s">
        <v>164</v>
      </c>
      <c r="D6" s="94"/>
      <c r="E6" s="94"/>
      <c r="F6" s="62"/>
      <c r="G6" s="62"/>
      <c r="H6" s="62"/>
      <c r="I6" s="62"/>
      <c r="J6" s="62"/>
      <c r="K6" s="62"/>
      <c r="L6" s="62"/>
      <c r="M6" s="62"/>
      <c r="N6" s="62"/>
      <c r="O6" s="62"/>
      <c r="P6" s="66"/>
    </row>
    <row r="7" spans="1:50" ht="15.75" thickBot="1" x14ac:dyDescent="0.3">
      <c r="A7" s="5"/>
    </row>
    <row r="8" spans="1:50" ht="51.75" thickBot="1" x14ac:dyDescent="0.3">
      <c r="A8" s="78" t="s">
        <v>134</v>
      </c>
      <c r="B8" s="79" t="s">
        <v>177</v>
      </c>
      <c r="C8" s="80" t="s">
        <v>135</v>
      </c>
      <c r="D8" s="80" t="s">
        <v>136</v>
      </c>
      <c r="E8" s="80" t="s">
        <v>137</v>
      </c>
      <c r="F8" s="80" t="s">
        <v>138</v>
      </c>
      <c r="G8" s="80" t="s">
        <v>139</v>
      </c>
      <c r="H8" s="80" t="s">
        <v>140</v>
      </c>
      <c r="I8" s="79" t="s">
        <v>156</v>
      </c>
      <c r="J8" s="79" t="s">
        <v>157</v>
      </c>
      <c r="K8" s="79" t="s">
        <v>158</v>
      </c>
      <c r="L8" s="79" t="s">
        <v>159</v>
      </c>
      <c r="M8" s="79" t="s">
        <v>160</v>
      </c>
      <c r="N8" s="79" t="s">
        <v>161</v>
      </c>
      <c r="O8" s="79" t="s">
        <v>167</v>
      </c>
      <c r="P8" s="81" t="s">
        <v>168</v>
      </c>
      <c r="U8" s="6" t="s">
        <v>25</v>
      </c>
      <c r="V8" s="6" t="s">
        <v>26</v>
      </c>
      <c r="W8" s="36" t="s">
        <v>123</v>
      </c>
      <c r="X8" s="37" t="s">
        <v>63</v>
      </c>
      <c r="Y8" s="38" t="s">
        <v>124</v>
      </c>
      <c r="Z8" s="38" t="s">
        <v>125</v>
      </c>
      <c r="AA8" s="39" t="s">
        <v>126</v>
      </c>
      <c r="AB8" s="40" t="s">
        <v>64</v>
      </c>
      <c r="AC8" s="38" t="s">
        <v>127</v>
      </c>
      <c r="AD8" s="38" t="s">
        <v>128</v>
      </c>
      <c r="AE8" s="38" t="s">
        <v>129</v>
      </c>
      <c r="AF8" s="41" t="s">
        <v>130</v>
      </c>
      <c r="AG8" s="42" t="s">
        <v>131</v>
      </c>
      <c r="AH8" s="43" t="s">
        <v>132</v>
      </c>
      <c r="AL8" s="21" t="s">
        <v>62</v>
      </c>
      <c r="AM8" s="21" t="s">
        <v>63</v>
      </c>
      <c r="AN8" s="22" t="s">
        <v>64</v>
      </c>
      <c r="AO8" s="22" t="s">
        <v>65</v>
      </c>
      <c r="AP8" s="7" t="s">
        <v>120</v>
      </c>
      <c r="AQ8" s="6" t="s">
        <v>121</v>
      </c>
      <c r="AR8" s="8" t="s">
        <v>122</v>
      </c>
    </row>
    <row r="9" spans="1:50" ht="25.5" x14ac:dyDescent="0.25">
      <c r="A9" s="82">
        <v>1</v>
      </c>
      <c r="B9" s="83" t="s">
        <v>29</v>
      </c>
      <c r="C9" s="84" t="s">
        <v>16</v>
      </c>
      <c r="D9" s="85" t="s">
        <v>142</v>
      </c>
      <c r="E9" s="85">
        <v>1503.0201010000001</v>
      </c>
      <c r="F9" s="86">
        <v>649</v>
      </c>
      <c r="G9" s="86">
        <v>270.42</v>
      </c>
      <c r="H9" s="86">
        <v>378.58</v>
      </c>
      <c r="I9" s="85" t="s">
        <v>27</v>
      </c>
      <c r="J9" s="85">
        <v>1</v>
      </c>
      <c r="K9" s="85">
        <v>1.2</v>
      </c>
      <c r="L9" s="85">
        <v>1</v>
      </c>
      <c r="M9" s="95">
        <v>5</v>
      </c>
      <c r="N9" s="85">
        <v>5.0000000000000001E-3</v>
      </c>
      <c r="O9" s="85" t="s">
        <v>165</v>
      </c>
      <c r="P9" s="87" t="s">
        <v>166</v>
      </c>
      <c r="U9" s="18">
        <v>43070</v>
      </c>
      <c r="V9" s="19" t="s">
        <v>17</v>
      </c>
      <c r="W9" s="17" t="s">
        <v>66</v>
      </c>
      <c r="X9" s="44">
        <v>0.5</v>
      </c>
      <c r="Y9" s="44">
        <v>4</v>
      </c>
      <c r="Z9" s="44">
        <f>+Y9+X9</f>
        <v>4.5</v>
      </c>
      <c r="AA9" s="20">
        <f>+AB9*0.1</f>
        <v>100</v>
      </c>
      <c r="AB9" s="20">
        <v>1000</v>
      </c>
      <c r="AC9" s="19"/>
      <c r="AD9" s="17">
        <v>0.15</v>
      </c>
      <c r="AE9" s="20">
        <f>+ROUND(((AB9-AA9)*AD9),2)</f>
        <v>135</v>
      </c>
      <c r="AF9" s="20">
        <v>135</v>
      </c>
      <c r="AG9" s="20">
        <v>500</v>
      </c>
      <c r="AH9" s="54" t="s">
        <v>133</v>
      </c>
      <c r="AL9" s="17" t="s">
        <v>66</v>
      </c>
      <c r="AM9" s="17" t="s">
        <v>67</v>
      </c>
      <c r="AN9" s="20">
        <v>1000</v>
      </c>
      <c r="AO9" s="20">
        <v>500</v>
      </c>
      <c r="AP9" s="20">
        <v>649</v>
      </c>
      <c r="AQ9" s="20">
        <f t="shared" ref="AQ9" si="0">+AP9-AR9</f>
        <v>270.42</v>
      </c>
      <c r="AR9" s="20">
        <v>378.58</v>
      </c>
      <c r="AS9" s="12"/>
      <c r="AT9" s="12"/>
      <c r="AU9" s="12"/>
      <c r="AV9" s="12"/>
      <c r="AW9" s="12"/>
      <c r="AX9" s="12"/>
    </row>
    <row r="10" spans="1:50" ht="27" customHeight="1" x14ac:dyDescent="0.25">
      <c r="A10" s="67">
        <f>+A9+1</f>
        <v>2</v>
      </c>
      <c r="B10" s="26" t="s">
        <v>70</v>
      </c>
      <c r="C10" s="28" t="s">
        <v>71</v>
      </c>
      <c r="D10" s="57" t="s">
        <v>143</v>
      </c>
      <c r="E10" s="57">
        <v>1503.020301</v>
      </c>
      <c r="F10" s="60">
        <v>8438.2900000000009</v>
      </c>
      <c r="G10" s="60">
        <v>8437.2900000000009</v>
      </c>
      <c r="H10" s="60">
        <v>1</v>
      </c>
      <c r="I10" s="57" t="s">
        <v>27</v>
      </c>
      <c r="J10" s="57">
        <v>3</v>
      </c>
      <c r="K10" s="57">
        <v>3.2</v>
      </c>
      <c r="L10" s="57">
        <v>1</v>
      </c>
      <c r="M10" s="73">
        <v>5</v>
      </c>
      <c r="N10" s="57">
        <v>5.0000000000000001E-3</v>
      </c>
      <c r="O10" s="58" t="s">
        <v>165</v>
      </c>
      <c r="P10" s="88" t="s">
        <v>166</v>
      </c>
      <c r="U10" s="29">
        <v>39801</v>
      </c>
      <c r="V10" s="26" t="s">
        <v>72</v>
      </c>
      <c r="W10" s="26" t="s">
        <v>66</v>
      </c>
      <c r="X10" s="45">
        <v>0.5</v>
      </c>
      <c r="Y10" s="45">
        <v>13</v>
      </c>
      <c r="Z10" s="46">
        <f>+Y10+X10</f>
        <v>13.5</v>
      </c>
      <c r="AA10" s="47">
        <f t="shared" ref="AA10:AA62" si="1">+AB10*0.1</f>
        <v>1000</v>
      </c>
      <c r="AB10" s="31">
        <v>10000</v>
      </c>
      <c r="AC10" s="26"/>
      <c r="AD10" s="48">
        <v>0.15</v>
      </c>
      <c r="AE10" s="47">
        <f t="shared" ref="AE10:AE62" si="2">+ROUND(((AB10-AA10)*AD10),2)</f>
        <v>1350</v>
      </c>
      <c r="AF10" s="31">
        <v>1350</v>
      </c>
      <c r="AG10" s="31">
        <v>5000</v>
      </c>
      <c r="AH10" s="54" t="s">
        <v>133</v>
      </c>
      <c r="AL10" s="30" t="s">
        <v>66</v>
      </c>
      <c r="AM10" s="30" t="s">
        <v>67</v>
      </c>
      <c r="AN10" s="34">
        <v>10000</v>
      </c>
      <c r="AO10" s="34">
        <v>5000</v>
      </c>
      <c r="AP10" s="31">
        <v>8438.2900000000009</v>
      </c>
      <c r="AQ10" s="31">
        <f>+AP10-AR10</f>
        <v>8437.2900000000009</v>
      </c>
      <c r="AR10" s="31">
        <v>1</v>
      </c>
      <c r="AS10" s="12"/>
      <c r="AT10" s="12"/>
      <c r="AU10" s="12"/>
      <c r="AV10" s="12"/>
      <c r="AW10" s="12"/>
      <c r="AX10" s="12"/>
    </row>
    <row r="11" spans="1:50" ht="21.75" customHeight="1" x14ac:dyDescent="0.25">
      <c r="A11" s="67">
        <f t="shared" ref="A11:A69" si="3">+A10+1</f>
        <v>3</v>
      </c>
      <c r="B11" s="26" t="s">
        <v>74</v>
      </c>
      <c r="C11" s="27" t="s">
        <v>75</v>
      </c>
      <c r="D11" s="57" t="s">
        <v>144</v>
      </c>
      <c r="E11" s="57">
        <v>1503.020301</v>
      </c>
      <c r="F11" s="60">
        <v>16319.37</v>
      </c>
      <c r="G11" s="60">
        <v>16318.37</v>
      </c>
      <c r="H11" s="60">
        <v>1</v>
      </c>
      <c r="I11" s="57" t="s">
        <v>27</v>
      </c>
      <c r="J11" s="57">
        <v>3</v>
      </c>
      <c r="K11" s="57">
        <v>3.1</v>
      </c>
      <c r="L11" s="57">
        <v>1</v>
      </c>
      <c r="M11" s="73">
        <v>18</v>
      </c>
      <c r="N11" s="57">
        <v>1.7999999999999999E-2</v>
      </c>
      <c r="O11" s="58" t="s">
        <v>165</v>
      </c>
      <c r="P11" s="88" t="s">
        <v>166</v>
      </c>
      <c r="U11" s="29">
        <v>41591</v>
      </c>
      <c r="V11" s="26" t="s">
        <v>76</v>
      </c>
      <c r="W11" s="26" t="s">
        <v>66</v>
      </c>
      <c r="X11" s="45">
        <v>0.5</v>
      </c>
      <c r="Y11" s="45">
        <v>8</v>
      </c>
      <c r="Z11" s="46">
        <f t="shared" ref="Z11:Z62" si="4">+Y11+X11</f>
        <v>8.5</v>
      </c>
      <c r="AA11" s="47">
        <f t="shared" si="1"/>
        <v>2000</v>
      </c>
      <c r="AB11" s="31">
        <v>20000</v>
      </c>
      <c r="AC11" s="26"/>
      <c r="AD11" s="48">
        <v>0.15</v>
      </c>
      <c r="AE11" s="47">
        <f t="shared" si="2"/>
        <v>2700</v>
      </c>
      <c r="AF11" s="31">
        <v>2700</v>
      </c>
      <c r="AG11" s="31">
        <v>8000</v>
      </c>
      <c r="AH11" s="54" t="s">
        <v>133</v>
      </c>
      <c r="AL11" s="30" t="s">
        <v>66</v>
      </c>
      <c r="AM11" s="30" t="s">
        <v>67</v>
      </c>
      <c r="AN11" s="34">
        <v>20000</v>
      </c>
      <c r="AO11" s="34">
        <v>8000</v>
      </c>
      <c r="AP11" s="31">
        <v>16319.37</v>
      </c>
      <c r="AQ11" s="31">
        <f t="shared" ref="AQ11:AQ62" si="5">+AP11-AR11</f>
        <v>16318.37</v>
      </c>
      <c r="AR11" s="31">
        <v>1</v>
      </c>
      <c r="AS11" s="12"/>
      <c r="AT11" s="12"/>
      <c r="AU11" s="12"/>
      <c r="AV11" s="12"/>
      <c r="AW11" s="12"/>
      <c r="AX11" s="12"/>
    </row>
    <row r="12" spans="1:50" x14ac:dyDescent="0.25">
      <c r="A12" s="67">
        <f t="shared" si="3"/>
        <v>4</v>
      </c>
      <c r="B12" s="26" t="s">
        <v>77</v>
      </c>
      <c r="C12" s="27" t="s">
        <v>75</v>
      </c>
      <c r="D12" s="57" t="s">
        <v>145</v>
      </c>
      <c r="E12" s="57">
        <v>1503.020301</v>
      </c>
      <c r="F12" s="60">
        <v>7804.86</v>
      </c>
      <c r="G12" s="60">
        <v>4943.07</v>
      </c>
      <c r="H12" s="60">
        <v>2861.79</v>
      </c>
      <c r="I12" s="57" t="s">
        <v>27</v>
      </c>
      <c r="J12" s="57">
        <v>3</v>
      </c>
      <c r="K12" s="57">
        <v>3.1</v>
      </c>
      <c r="L12" s="57">
        <v>1</v>
      </c>
      <c r="M12" s="73">
        <v>18</v>
      </c>
      <c r="N12" s="57">
        <v>1.7999999999999999E-2</v>
      </c>
      <c r="O12" s="58" t="s">
        <v>165</v>
      </c>
      <c r="P12" s="88" t="s">
        <v>166</v>
      </c>
      <c r="U12" s="29">
        <v>43460</v>
      </c>
      <c r="V12" s="26" t="s">
        <v>78</v>
      </c>
      <c r="W12" s="26" t="s">
        <v>66</v>
      </c>
      <c r="X12" s="45">
        <v>0.5</v>
      </c>
      <c r="Y12" s="45">
        <v>3</v>
      </c>
      <c r="Z12" s="46">
        <f t="shared" si="4"/>
        <v>3.5</v>
      </c>
      <c r="AA12" s="47">
        <f t="shared" si="1"/>
        <v>2000</v>
      </c>
      <c r="AB12" s="31">
        <v>20000</v>
      </c>
      <c r="AC12" s="26"/>
      <c r="AD12" s="48">
        <v>0.15</v>
      </c>
      <c r="AE12" s="47">
        <f t="shared" si="2"/>
        <v>2700</v>
      </c>
      <c r="AF12" s="31">
        <v>2700</v>
      </c>
      <c r="AG12" s="31">
        <v>8000</v>
      </c>
      <c r="AH12" s="54" t="s">
        <v>133</v>
      </c>
      <c r="AL12" s="30" t="s">
        <v>66</v>
      </c>
      <c r="AM12" s="30" t="s">
        <v>67</v>
      </c>
      <c r="AN12" s="34">
        <v>20000</v>
      </c>
      <c r="AO12" s="34">
        <v>8000</v>
      </c>
      <c r="AP12" s="31">
        <v>7804.86</v>
      </c>
      <c r="AQ12" s="31">
        <f t="shared" si="5"/>
        <v>4943.07</v>
      </c>
      <c r="AR12" s="31">
        <v>2861.79</v>
      </c>
      <c r="AS12" s="12"/>
      <c r="AT12" s="12"/>
      <c r="AU12" s="12"/>
      <c r="AV12" s="12"/>
      <c r="AW12" s="12"/>
      <c r="AX12" s="12"/>
    </row>
    <row r="13" spans="1:50" ht="25.5" x14ac:dyDescent="0.25">
      <c r="A13" s="67">
        <f t="shared" si="3"/>
        <v>5</v>
      </c>
      <c r="B13" s="26" t="s">
        <v>30</v>
      </c>
      <c r="C13" s="28" t="s">
        <v>3</v>
      </c>
      <c r="D13" s="57" t="s">
        <v>146</v>
      </c>
      <c r="E13" s="57">
        <v>1503.020301</v>
      </c>
      <c r="F13" s="60">
        <v>456.88</v>
      </c>
      <c r="G13" s="60">
        <v>455.88</v>
      </c>
      <c r="H13" s="60">
        <v>1</v>
      </c>
      <c r="I13" s="57" t="s">
        <v>27</v>
      </c>
      <c r="J13" s="57">
        <v>3</v>
      </c>
      <c r="K13" s="57">
        <v>3.3</v>
      </c>
      <c r="L13" s="57">
        <v>1</v>
      </c>
      <c r="M13" s="73">
        <v>1</v>
      </c>
      <c r="N13" s="57">
        <v>1E-3</v>
      </c>
      <c r="O13" s="58" t="s">
        <v>165</v>
      </c>
      <c r="P13" s="88" t="s">
        <v>166</v>
      </c>
      <c r="U13" s="29">
        <v>41324</v>
      </c>
      <c r="V13" s="27" t="s">
        <v>4</v>
      </c>
      <c r="W13" s="26" t="s">
        <v>66</v>
      </c>
      <c r="X13" s="45">
        <v>0.5</v>
      </c>
      <c r="Y13" s="45">
        <v>9</v>
      </c>
      <c r="Z13" s="46">
        <f t="shared" si="4"/>
        <v>9.5</v>
      </c>
      <c r="AA13" s="47">
        <f t="shared" si="1"/>
        <v>90</v>
      </c>
      <c r="AB13" s="31">
        <v>900</v>
      </c>
      <c r="AC13" s="27"/>
      <c r="AD13" s="48">
        <v>0.15</v>
      </c>
      <c r="AE13" s="47">
        <f t="shared" si="2"/>
        <v>121.5</v>
      </c>
      <c r="AF13" s="31">
        <v>121.5</v>
      </c>
      <c r="AG13" s="31">
        <v>500</v>
      </c>
      <c r="AH13" s="54" t="s">
        <v>133</v>
      </c>
      <c r="AL13" s="32" t="s">
        <v>66</v>
      </c>
      <c r="AM13" s="32" t="s">
        <v>67</v>
      </c>
      <c r="AN13" s="31">
        <v>900</v>
      </c>
      <c r="AO13" s="31">
        <v>500</v>
      </c>
      <c r="AP13" s="31">
        <v>456.88</v>
      </c>
      <c r="AQ13" s="31">
        <f t="shared" si="5"/>
        <v>455.88</v>
      </c>
      <c r="AR13" s="31">
        <v>1</v>
      </c>
      <c r="AS13" s="12"/>
      <c r="AT13" s="12"/>
      <c r="AU13" s="12"/>
      <c r="AV13" s="12"/>
      <c r="AW13" s="12"/>
      <c r="AX13" s="12"/>
    </row>
    <row r="14" spans="1:50" x14ac:dyDescent="0.25">
      <c r="A14" s="67">
        <f t="shared" ref="A14" si="6">+A13+1</f>
        <v>6</v>
      </c>
      <c r="B14" s="26" t="s">
        <v>31</v>
      </c>
      <c r="C14" s="28" t="s">
        <v>5</v>
      </c>
      <c r="D14" s="57" t="s">
        <v>147</v>
      </c>
      <c r="E14" s="57">
        <v>1503.020301</v>
      </c>
      <c r="F14" s="60">
        <v>16899.55</v>
      </c>
      <c r="G14" s="60">
        <v>16898.55</v>
      </c>
      <c r="H14" s="60">
        <v>1</v>
      </c>
      <c r="I14" s="57" t="s">
        <v>27</v>
      </c>
      <c r="J14" s="57">
        <v>3</v>
      </c>
      <c r="K14" s="57">
        <v>3.2</v>
      </c>
      <c r="L14" s="57">
        <v>1</v>
      </c>
      <c r="M14" s="73">
        <v>11</v>
      </c>
      <c r="N14" s="57">
        <v>1.0999999999999999E-2</v>
      </c>
      <c r="O14" s="58" t="s">
        <v>165</v>
      </c>
      <c r="P14" s="88" t="s">
        <v>166</v>
      </c>
      <c r="U14" s="29">
        <v>41449</v>
      </c>
      <c r="V14" s="27" t="s">
        <v>6</v>
      </c>
      <c r="W14" s="26" t="s">
        <v>66</v>
      </c>
      <c r="X14" s="45">
        <v>0.5</v>
      </c>
      <c r="Y14" s="45">
        <v>8</v>
      </c>
      <c r="Z14" s="46">
        <f t="shared" si="4"/>
        <v>8.5</v>
      </c>
      <c r="AA14" s="47">
        <f t="shared" si="1"/>
        <v>2000</v>
      </c>
      <c r="AB14" s="31">
        <v>20000</v>
      </c>
      <c r="AC14" s="27"/>
      <c r="AD14" s="48">
        <v>0.15</v>
      </c>
      <c r="AE14" s="47">
        <f t="shared" si="2"/>
        <v>2700</v>
      </c>
      <c r="AF14" s="31">
        <v>2700</v>
      </c>
      <c r="AG14" s="31">
        <v>9000</v>
      </c>
      <c r="AH14" s="54" t="s">
        <v>133</v>
      </c>
      <c r="AL14" s="32" t="s">
        <v>66</v>
      </c>
      <c r="AM14" s="32" t="s">
        <v>67</v>
      </c>
      <c r="AN14" s="31">
        <v>20000</v>
      </c>
      <c r="AO14" s="31">
        <v>9000</v>
      </c>
      <c r="AP14" s="31">
        <v>16899.55</v>
      </c>
      <c r="AQ14" s="31">
        <f t="shared" si="5"/>
        <v>16898.55</v>
      </c>
      <c r="AR14" s="31">
        <v>1</v>
      </c>
      <c r="AS14" s="12"/>
      <c r="AT14" s="12"/>
      <c r="AU14" s="12"/>
      <c r="AV14" s="12"/>
      <c r="AW14" s="12"/>
      <c r="AX14" s="12"/>
    </row>
    <row r="15" spans="1:50" x14ac:dyDescent="0.25">
      <c r="A15" s="67">
        <f t="shared" si="3"/>
        <v>7</v>
      </c>
      <c r="B15" s="26" t="s">
        <v>32</v>
      </c>
      <c r="C15" s="28" t="s">
        <v>7</v>
      </c>
      <c r="D15" s="57" t="s">
        <v>148</v>
      </c>
      <c r="E15" s="57">
        <v>1503.020301</v>
      </c>
      <c r="F15" s="60">
        <v>3950</v>
      </c>
      <c r="G15" s="60">
        <v>3949</v>
      </c>
      <c r="H15" s="60">
        <v>1</v>
      </c>
      <c r="I15" s="57" t="s">
        <v>27</v>
      </c>
      <c r="J15" s="57">
        <v>3</v>
      </c>
      <c r="K15" s="57">
        <v>3.2</v>
      </c>
      <c r="L15" s="57">
        <v>1</v>
      </c>
      <c r="M15" s="73">
        <v>10</v>
      </c>
      <c r="N15" s="73">
        <v>0.01</v>
      </c>
      <c r="O15" s="58" t="s">
        <v>165</v>
      </c>
      <c r="P15" s="88" t="s">
        <v>166</v>
      </c>
      <c r="U15" s="29">
        <v>40624</v>
      </c>
      <c r="V15" s="27" t="s">
        <v>8</v>
      </c>
      <c r="W15" s="26" t="s">
        <v>66</v>
      </c>
      <c r="X15" s="45">
        <v>0.5</v>
      </c>
      <c r="Y15" s="45">
        <v>11</v>
      </c>
      <c r="Z15" s="46">
        <f t="shared" si="4"/>
        <v>11.5</v>
      </c>
      <c r="AA15" s="47">
        <f t="shared" si="1"/>
        <v>500</v>
      </c>
      <c r="AB15" s="31">
        <v>5000</v>
      </c>
      <c r="AC15" s="27"/>
      <c r="AD15" s="48">
        <v>0.15</v>
      </c>
      <c r="AE15" s="47">
        <f t="shared" si="2"/>
        <v>675</v>
      </c>
      <c r="AF15" s="31">
        <v>675</v>
      </c>
      <c r="AG15" s="31">
        <v>2500</v>
      </c>
      <c r="AH15" s="54" t="s">
        <v>133</v>
      </c>
      <c r="AL15" s="32" t="s">
        <v>66</v>
      </c>
      <c r="AM15" s="32" t="s">
        <v>67</v>
      </c>
      <c r="AN15" s="31">
        <v>5000</v>
      </c>
      <c r="AO15" s="31">
        <v>2500</v>
      </c>
      <c r="AP15" s="31">
        <v>3950</v>
      </c>
      <c r="AQ15" s="31">
        <f t="shared" si="5"/>
        <v>3949</v>
      </c>
      <c r="AR15" s="31">
        <v>1</v>
      </c>
      <c r="AS15" s="12"/>
      <c r="AT15" s="12"/>
      <c r="AU15" s="12"/>
      <c r="AV15" s="12"/>
      <c r="AW15" s="12"/>
      <c r="AX15" s="12"/>
    </row>
    <row r="16" spans="1:50" x14ac:dyDescent="0.25">
      <c r="A16" s="67">
        <f t="shared" si="3"/>
        <v>8</v>
      </c>
      <c r="B16" s="26" t="s">
        <v>33</v>
      </c>
      <c r="C16" s="28" t="s">
        <v>7</v>
      </c>
      <c r="D16" s="57" t="s">
        <v>148</v>
      </c>
      <c r="E16" s="57">
        <v>1503.020301</v>
      </c>
      <c r="F16" s="60">
        <v>3950</v>
      </c>
      <c r="G16" s="60">
        <v>3949</v>
      </c>
      <c r="H16" s="60">
        <v>1</v>
      </c>
      <c r="I16" s="57" t="s">
        <v>27</v>
      </c>
      <c r="J16" s="57">
        <v>3</v>
      </c>
      <c r="K16" s="57">
        <v>3.2</v>
      </c>
      <c r="L16" s="57">
        <v>1</v>
      </c>
      <c r="M16" s="73">
        <v>10</v>
      </c>
      <c r="N16" s="73">
        <v>0.01</v>
      </c>
      <c r="O16" s="58" t="s">
        <v>165</v>
      </c>
      <c r="P16" s="88" t="s">
        <v>166</v>
      </c>
      <c r="U16" s="29">
        <v>40624</v>
      </c>
      <c r="V16" s="27" t="s">
        <v>8</v>
      </c>
      <c r="W16" s="26" t="s">
        <v>66</v>
      </c>
      <c r="X16" s="45">
        <v>0.5</v>
      </c>
      <c r="Y16" s="45">
        <v>11</v>
      </c>
      <c r="Z16" s="46">
        <f t="shared" si="4"/>
        <v>11.5</v>
      </c>
      <c r="AA16" s="47">
        <f t="shared" si="1"/>
        <v>500</v>
      </c>
      <c r="AB16" s="31">
        <v>5000</v>
      </c>
      <c r="AC16" s="27"/>
      <c r="AD16" s="48">
        <v>0.15</v>
      </c>
      <c r="AE16" s="47">
        <f t="shared" si="2"/>
        <v>675</v>
      </c>
      <c r="AF16" s="31">
        <v>675</v>
      </c>
      <c r="AG16" s="31">
        <v>2500</v>
      </c>
      <c r="AH16" s="54" t="s">
        <v>133</v>
      </c>
      <c r="AL16" s="32" t="s">
        <v>66</v>
      </c>
      <c r="AM16" s="32" t="s">
        <v>67</v>
      </c>
      <c r="AN16" s="31">
        <v>5000</v>
      </c>
      <c r="AO16" s="31">
        <v>2500</v>
      </c>
      <c r="AP16" s="31">
        <v>3950</v>
      </c>
      <c r="AQ16" s="31">
        <f t="shared" si="5"/>
        <v>3949</v>
      </c>
      <c r="AR16" s="31">
        <v>1</v>
      </c>
      <c r="AS16" s="12"/>
      <c r="AT16" s="12"/>
      <c r="AU16" s="12"/>
      <c r="AV16" s="12"/>
      <c r="AW16" s="12"/>
      <c r="AX16" s="12"/>
    </row>
    <row r="17" spans="1:50" x14ac:dyDescent="0.25">
      <c r="A17" s="67">
        <f t="shared" si="3"/>
        <v>9</v>
      </c>
      <c r="B17" s="26" t="s">
        <v>79</v>
      </c>
      <c r="C17" s="27" t="s">
        <v>7</v>
      </c>
      <c r="D17" s="57" t="s">
        <v>149</v>
      </c>
      <c r="E17" s="57">
        <v>1503.020301</v>
      </c>
      <c r="F17" s="60">
        <v>7304.65</v>
      </c>
      <c r="G17" s="60">
        <v>7303.65</v>
      </c>
      <c r="H17" s="60">
        <v>1</v>
      </c>
      <c r="I17" s="57" t="s">
        <v>27</v>
      </c>
      <c r="J17" s="57">
        <v>3</v>
      </c>
      <c r="K17" s="57">
        <v>3.2</v>
      </c>
      <c r="L17" s="57">
        <v>1</v>
      </c>
      <c r="M17" s="73">
        <v>10</v>
      </c>
      <c r="N17" s="73">
        <v>0.01</v>
      </c>
      <c r="O17" s="58" t="s">
        <v>165</v>
      </c>
      <c r="P17" s="88" t="s">
        <v>166</v>
      </c>
      <c r="U17" s="29">
        <v>41859</v>
      </c>
      <c r="V17" s="26" t="s">
        <v>80</v>
      </c>
      <c r="W17" s="26" t="s">
        <v>66</v>
      </c>
      <c r="X17" s="45">
        <v>0.5</v>
      </c>
      <c r="Y17" s="45">
        <v>7</v>
      </c>
      <c r="Z17" s="46">
        <f t="shared" si="4"/>
        <v>7.5</v>
      </c>
      <c r="AA17" s="47">
        <f t="shared" si="1"/>
        <v>1000</v>
      </c>
      <c r="AB17" s="31">
        <v>10000</v>
      </c>
      <c r="AC17" s="26"/>
      <c r="AD17" s="48">
        <v>0.15</v>
      </c>
      <c r="AE17" s="47">
        <f t="shared" si="2"/>
        <v>1350</v>
      </c>
      <c r="AF17" s="31">
        <v>1350</v>
      </c>
      <c r="AG17" s="31">
        <v>4000</v>
      </c>
      <c r="AH17" s="54" t="s">
        <v>133</v>
      </c>
      <c r="AL17" s="30" t="s">
        <v>66</v>
      </c>
      <c r="AM17" s="30" t="s">
        <v>67</v>
      </c>
      <c r="AN17" s="34">
        <v>10000</v>
      </c>
      <c r="AO17" s="34">
        <v>4000</v>
      </c>
      <c r="AP17" s="31">
        <v>7304.65</v>
      </c>
      <c r="AQ17" s="31">
        <f t="shared" si="5"/>
        <v>7303.65</v>
      </c>
      <c r="AR17" s="31">
        <v>1</v>
      </c>
      <c r="AS17" s="12"/>
      <c r="AT17" s="12"/>
      <c r="AU17" s="12"/>
      <c r="AV17" s="12"/>
      <c r="AW17" s="12"/>
      <c r="AX17" s="12"/>
    </row>
    <row r="18" spans="1:50" x14ac:dyDescent="0.25">
      <c r="A18" s="67">
        <f t="shared" si="3"/>
        <v>10</v>
      </c>
      <c r="B18" s="26" t="s">
        <v>81</v>
      </c>
      <c r="C18" s="27" t="s">
        <v>7</v>
      </c>
      <c r="D18" s="57" t="s">
        <v>149</v>
      </c>
      <c r="E18" s="57">
        <v>1503.020301</v>
      </c>
      <c r="F18" s="60">
        <v>7304.64</v>
      </c>
      <c r="G18" s="60">
        <v>7303.64</v>
      </c>
      <c r="H18" s="60">
        <v>1</v>
      </c>
      <c r="I18" s="57" t="s">
        <v>27</v>
      </c>
      <c r="J18" s="57">
        <v>3</v>
      </c>
      <c r="K18" s="57">
        <v>3.2</v>
      </c>
      <c r="L18" s="57">
        <v>1</v>
      </c>
      <c r="M18" s="73">
        <v>10</v>
      </c>
      <c r="N18" s="73">
        <v>0.01</v>
      </c>
      <c r="O18" s="58" t="s">
        <v>165</v>
      </c>
      <c r="P18" s="88" t="s">
        <v>166</v>
      </c>
      <c r="U18" s="29">
        <v>41859</v>
      </c>
      <c r="V18" s="26" t="s">
        <v>80</v>
      </c>
      <c r="W18" s="26" t="s">
        <v>66</v>
      </c>
      <c r="X18" s="45">
        <v>0.5</v>
      </c>
      <c r="Y18" s="45">
        <v>7</v>
      </c>
      <c r="Z18" s="46">
        <f t="shared" si="4"/>
        <v>7.5</v>
      </c>
      <c r="AA18" s="47">
        <f t="shared" si="1"/>
        <v>1000</v>
      </c>
      <c r="AB18" s="31">
        <v>10000</v>
      </c>
      <c r="AC18" s="26"/>
      <c r="AD18" s="48">
        <v>0.15</v>
      </c>
      <c r="AE18" s="47">
        <f t="shared" si="2"/>
        <v>1350</v>
      </c>
      <c r="AF18" s="31">
        <v>1350</v>
      </c>
      <c r="AG18" s="31">
        <v>4000</v>
      </c>
      <c r="AH18" s="54" t="s">
        <v>133</v>
      </c>
      <c r="AL18" s="30" t="s">
        <v>66</v>
      </c>
      <c r="AM18" s="30" t="s">
        <v>67</v>
      </c>
      <c r="AN18" s="34">
        <v>10000</v>
      </c>
      <c r="AO18" s="34">
        <v>4000</v>
      </c>
      <c r="AP18" s="31">
        <v>7304.64</v>
      </c>
      <c r="AQ18" s="31">
        <f t="shared" si="5"/>
        <v>7303.64</v>
      </c>
      <c r="AR18" s="31">
        <v>1</v>
      </c>
      <c r="AS18" s="12"/>
      <c r="AT18" s="12"/>
      <c r="AU18" s="12"/>
      <c r="AV18" s="12"/>
      <c r="AW18" s="12"/>
      <c r="AX18" s="12"/>
    </row>
    <row r="19" spans="1:50" x14ac:dyDescent="0.25">
      <c r="A19" s="67">
        <f t="shared" si="3"/>
        <v>11</v>
      </c>
      <c r="B19" s="26" t="s">
        <v>82</v>
      </c>
      <c r="C19" s="27" t="s">
        <v>7</v>
      </c>
      <c r="D19" s="57" t="s">
        <v>149</v>
      </c>
      <c r="E19" s="57">
        <v>1503.020301</v>
      </c>
      <c r="F19" s="60">
        <v>8560.42</v>
      </c>
      <c r="G19" s="60">
        <v>8559.42</v>
      </c>
      <c r="H19" s="60">
        <v>1</v>
      </c>
      <c r="I19" s="57" t="s">
        <v>27</v>
      </c>
      <c r="J19" s="57">
        <v>3</v>
      </c>
      <c r="K19" s="57">
        <v>3.2</v>
      </c>
      <c r="L19" s="57">
        <v>1</v>
      </c>
      <c r="M19" s="73">
        <v>10</v>
      </c>
      <c r="N19" s="73">
        <v>0.01</v>
      </c>
      <c r="O19" s="58" t="s">
        <v>165</v>
      </c>
      <c r="P19" s="88" t="s">
        <v>166</v>
      </c>
      <c r="U19" s="29">
        <v>41988</v>
      </c>
      <c r="V19" s="26" t="s">
        <v>83</v>
      </c>
      <c r="W19" s="26" t="s">
        <v>66</v>
      </c>
      <c r="X19" s="45">
        <v>0.5</v>
      </c>
      <c r="Y19" s="45">
        <v>7</v>
      </c>
      <c r="Z19" s="46">
        <f t="shared" si="4"/>
        <v>7.5</v>
      </c>
      <c r="AA19" s="47">
        <f t="shared" si="1"/>
        <v>1000</v>
      </c>
      <c r="AB19" s="31">
        <v>10000</v>
      </c>
      <c r="AC19" s="26"/>
      <c r="AD19" s="48">
        <v>0.15</v>
      </c>
      <c r="AE19" s="47">
        <f t="shared" si="2"/>
        <v>1350</v>
      </c>
      <c r="AF19" s="31">
        <v>1350</v>
      </c>
      <c r="AG19" s="31">
        <v>4000</v>
      </c>
      <c r="AH19" s="54" t="s">
        <v>133</v>
      </c>
      <c r="AL19" s="30" t="s">
        <v>66</v>
      </c>
      <c r="AM19" s="30" t="s">
        <v>67</v>
      </c>
      <c r="AN19" s="34">
        <v>10000</v>
      </c>
      <c r="AO19" s="34">
        <v>4000</v>
      </c>
      <c r="AP19" s="31">
        <v>8560.42</v>
      </c>
      <c r="AQ19" s="31">
        <f t="shared" si="5"/>
        <v>8559.42</v>
      </c>
      <c r="AR19" s="31">
        <v>1</v>
      </c>
      <c r="AS19" s="12"/>
      <c r="AT19" s="12"/>
      <c r="AU19" s="12"/>
      <c r="AV19" s="12"/>
      <c r="AW19" s="12"/>
      <c r="AX19" s="12"/>
    </row>
    <row r="20" spans="1:50" x14ac:dyDescent="0.25">
      <c r="A20" s="67">
        <f t="shared" si="3"/>
        <v>12</v>
      </c>
      <c r="B20" s="26" t="s">
        <v>84</v>
      </c>
      <c r="C20" s="27" t="s">
        <v>7</v>
      </c>
      <c r="D20" s="57" t="s">
        <v>149</v>
      </c>
      <c r="E20" s="57">
        <v>1503.020301</v>
      </c>
      <c r="F20" s="60">
        <v>8560.42</v>
      </c>
      <c r="G20" s="60">
        <v>8559.42</v>
      </c>
      <c r="H20" s="60">
        <v>1</v>
      </c>
      <c r="I20" s="57" t="s">
        <v>27</v>
      </c>
      <c r="J20" s="57">
        <v>3</v>
      </c>
      <c r="K20" s="57">
        <v>3.2</v>
      </c>
      <c r="L20" s="57">
        <v>1</v>
      </c>
      <c r="M20" s="73">
        <v>10</v>
      </c>
      <c r="N20" s="73">
        <v>0.01</v>
      </c>
      <c r="O20" s="58" t="s">
        <v>165</v>
      </c>
      <c r="P20" s="88" t="s">
        <v>166</v>
      </c>
      <c r="U20" s="29">
        <v>41988</v>
      </c>
      <c r="V20" s="26" t="s">
        <v>83</v>
      </c>
      <c r="W20" s="26" t="s">
        <v>66</v>
      </c>
      <c r="X20" s="45">
        <v>0.5</v>
      </c>
      <c r="Y20" s="45">
        <v>7</v>
      </c>
      <c r="Z20" s="46">
        <f t="shared" si="4"/>
        <v>7.5</v>
      </c>
      <c r="AA20" s="47">
        <f t="shared" si="1"/>
        <v>1000</v>
      </c>
      <c r="AB20" s="31">
        <v>10000</v>
      </c>
      <c r="AC20" s="26"/>
      <c r="AD20" s="48">
        <v>0.15</v>
      </c>
      <c r="AE20" s="47">
        <f t="shared" si="2"/>
        <v>1350</v>
      </c>
      <c r="AF20" s="31">
        <v>1350</v>
      </c>
      <c r="AG20" s="31">
        <v>4000</v>
      </c>
      <c r="AH20" s="54" t="s">
        <v>133</v>
      </c>
      <c r="AL20" s="30" t="s">
        <v>66</v>
      </c>
      <c r="AM20" s="30" t="s">
        <v>67</v>
      </c>
      <c r="AN20" s="34">
        <v>10000</v>
      </c>
      <c r="AO20" s="34">
        <v>4000</v>
      </c>
      <c r="AP20" s="31">
        <v>8560.42</v>
      </c>
      <c r="AQ20" s="31">
        <f t="shared" si="5"/>
        <v>8559.42</v>
      </c>
      <c r="AR20" s="31">
        <v>1</v>
      </c>
      <c r="AS20" s="12"/>
      <c r="AT20" s="12"/>
      <c r="AU20" s="12"/>
      <c r="AV20" s="12"/>
      <c r="AW20" s="12"/>
      <c r="AX20" s="12"/>
    </row>
    <row r="21" spans="1:50" x14ac:dyDescent="0.25">
      <c r="A21" s="67">
        <f t="shared" si="3"/>
        <v>13</v>
      </c>
      <c r="B21" s="26" t="s">
        <v>85</v>
      </c>
      <c r="C21" s="27" t="s">
        <v>7</v>
      </c>
      <c r="D21" s="57" t="s">
        <v>149</v>
      </c>
      <c r="E21" s="57">
        <v>1503.020301</v>
      </c>
      <c r="F21" s="60">
        <v>4104.1000000000004</v>
      </c>
      <c r="G21" s="60">
        <v>3898.8900000000003</v>
      </c>
      <c r="H21" s="60">
        <v>205.21</v>
      </c>
      <c r="I21" s="57" t="s">
        <v>27</v>
      </c>
      <c r="J21" s="57">
        <v>3</v>
      </c>
      <c r="K21" s="57">
        <v>3.2</v>
      </c>
      <c r="L21" s="57">
        <v>1</v>
      </c>
      <c r="M21" s="73">
        <v>10</v>
      </c>
      <c r="N21" s="73">
        <v>0.01</v>
      </c>
      <c r="O21" s="58" t="s">
        <v>165</v>
      </c>
      <c r="P21" s="88" t="s">
        <v>166</v>
      </c>
      <c r="U21" s="29">
        <v>42857</v>
      </c>
      <c r="V21" s="26" t="s">
        <v>86</v>
      </c>
      <c r="W21" s="26" t="s">
        <v>66</v>
      </c>
      <c r="X21" s="45">
        <v>0.5</v>
      </c>
      <c r="Y21" s="45">
        <v>4</v>
      </c>
      <c r="Z21" s="46">
        <f t="shared" si="4"/>
        <v>4.5</v>
      </c>
      <c r="AA21" s="47">
        <f t="shared" si="1"/>
        <v>800</v>
      </c>
      <c r="AB21" s="31">
        <v>8000</v>
      </c>
      <c r="AC21" s="26"/>
      <c r="AD21" s="48">
        <v>0.15</v>
      </c>
      <c r="AE21" s="47">
        <f t="shared" si="2"/>
        <v>1080</v>
      </c>
      <c r="AF21" s="31">
        <v>1080</v>
      </c>
      <c r="AG21" s="31">
        <v>4000</v>
      </c>
      <c r="AH21" s="54" t="s">
        <v>133</v>
      </c>
      <c r="AL21" s="30" t="s">
        <v>66</v>
      </c>
      <c r="AM21" s="30" t="s">
        <v>67</v>
      </c>
      <c r="AN21" s="34">
        <v>8000</v>
      </c>
      <c r="AO21" s="34">
        <v>4000</v>
      </c>
      <c r="AP21" s="31">
        <v>4104.1000000000004</v>
      </c>
      <c r="AQ21" s="31">
        <f t="shared" si="5"/>
        <v>3898.8900000000003</v>
      </c>
      <c r="AR21" s="31">
        <v>205.21</v>
      </c>
      <c r="AS21" s="12"/>
      <c r="AT21" s="12"/>
      <c r="AU21" s="12"/>
      <c r="AV21" s="12"/>
      <c r="AW21" s="12"/>
      <c r="AX21" s="12"/>
    </row>
    <row r="22" spans="1:50" x14ac:dyDescent="0.25">
      <c r="A22" s="67">
        <f t="shared" si="3"/>
        <v>14</v>
      </c>
      <c r="B22" s="26" t="s">
        <v>87</v>
      </c>
      <c r="C22" s="27" t="s">
        <v>7</v>
      </c>
      <c r="D22" s="57" t="s">
        <v>149</v>
      </c>
      <c r="E22" s="57">
        <v>1503.020301</v>
      </c>
      <c r="F22" s="60">
        <v>4104.13</v>
      </c>
      <c r="G22" s="60">
        <v>3898.94</v>
      </c>
      <c r="H22" s="60">
        <v>205.19</v>
      </c>
      <c r="I22" s="57" t="s">
        <v>27</v>
      </c>
      <c r="J22" s="57">
        <v>3</v>
      </c>
      <c r="K22" s="57">
        <v>3.2</v>
      </c>
      <c r="L22" s="57">
        <v>1</v>
      </c>
      <c r="M22" s="73">
        <v>10</v>
      </c>
      <c r="N22" s="73">
        <v>0.01</v>
      </c>
      <c r="O22" s="58" t="s">
        <v>165</v>
      </c>
      <c r="P22" s="88" t="s">
        <v>166</v>
      </c>
      <c r="U22" s="29">
        <v>42857</v>
      </c>
      <c r="V22" s="26" t="s">
        <v>86</v>
      </c>
      <c r="W22" s="26" t="s">
        <v>66</v>
      </c>
      <c r="X22" s="45">
        <v>0.5</v>
      </c>
      <c r="Y22" s="45">
        <v>4</v>
      </c>
      <c r="Z22" s="46">
        <f t="shared" si="4"/>
        <v>4.5</v>
      </c>
      <c r="AA22" s="47">
        <f t="shared" si="1"/>
        <v>800</v>
      </c>
      <c r="AB22" s="31">
        <v>8000</v>
      </c>
      <c r="AC22" s="26"/>
      <c r="AD22" s="48">
        <v>0.15</v>
      </c>
      <c r="AE22" s="47">
        <f t="shared" si="2"/>
        <v>1080</v>
      </c>
      <c r="AF22" s="31">
        <v>1080</v>
      </c>
      <c r="AG22" s="31">
        <v>4000</v>
      </c>
      <c r="AH22" s="54" t="s">
        <v>133</v>
      </c>
      <c r="AL22" s="30" t="s">
        <v>66</v>
      </c>
      <c r="AM22" s="30" t="s">
        <v>67</v>
      </c>
      <c r="AN22" s="34">
        <v>8000</v>
      </c>
      <c r="AO22" s="34">
        <v>4000</v>
      </c>
      <c r="AP22" s="31">
        <v>4104.13</v>
      </c>
      <c r="AQ22" s="31">
        <f t="shared" si="5"/>
        <v>3898.94</v>
      </c>
      <c r="AR22" s="31">
        <v>205.19</v>
      </c>
      <c r="AS22" s="12"/>
      <c r="AT22" s="12"/>
      <c r="AU22" s="12"/>
      <c r="AV22" s="12"/>
      <c r="AW22" s="12"/>
      <c r="AX22" s="12"/>
    </row>
    <row r="23" spans="1:50" x14ac:dyDescent="0.25">
      <c r="A23" s="67">
        <f t="shared" si="3"/>
        <v>15</v>
      </c>
      <c r="B23" s="26" t="s">
        <v>88</v>
      </c>
      <c r="C23" s="27" t="s">
        <v>7</v>
      </c>
      <c r="D23" s="57" t="s">
        <v>149</v>
      </c>
      <c r="E23" s="57">
        <v>1503.020301</v>
      </c>
      <c r="F23" s="60">
        <v>3262.23</v>
      </c>
      <c r="G23" s="60">
        <v>2718.54</v>
      </c>
      <c r="H23" s="60">
        <v>543.69000000000005</v>
      </c>
      <c r="I23" s="57" t="s">
        <v>27</v>
      </c>
      <c r="J23" s="57">
        <v>3</v>
      </c>
      <c r="K23" s="57">
        <v>3.2</v>
      </c>
      <c r="L23" s="57">
        <v>1</v>
      </c>
      <c r="M23" s="73">
        <v>10</v>
      </c>
      <c r="N23" s="73">
        <v>0.01</v>
      </c>
      <c r="O23" s="58" t="s">
        <v>165</v>
      </c>
      <c r="P23" s="88" t="s">
        <v>166</v>
      </c>
      <c r="U23" s="29">
        <v>43088</v>
      </c>
      <c r="V23" s="26" t="s">
        <v>89</v>
      </c>
      <c r="W23" s="26" t="s">
        <v>66</v>
      </c>
      <c r="X23" s="45">
        <v>0.5</v>
      </c>
      <c r="Y23" s="45">
        <v>4</v>
      </c>
      <c r="Z23" s="46">
        <f t="shared" si="4"/>
        <v>4.5</v>
      </c>
      <c r="AA23" s="47">
        <f t="shared" si="1"/>
        <v>800</v>
      </c>
      <c r="AB23" s="31">
        <v>8000</v>
      </c>
      <c r="AC23" s="26"/>
      <c r="AD23" s="48">
        <v>0.15</v>
      </c>
      <c r="AE23" s="47">
        <f t="shared" si="2"/>
        <v>1080</v>
      </c>
      <c r="AF23" s="31">
        <v>1080</v>
      </c>
      <c r="AG23" s="31">
        <v>4000</v>
      </c>
      <c r="AH23" s="54" t="s">
        <v>133</v>
      </c>
      <c r="AL23" s="30" t="s">
        <v>66</v>
      </c>
      <c r="AM23" s="30" t="s">
        <v>67</v>
      </c>
      <c r="AN23" s="34">
        <v>8000</v>
      </c>
      <c r="AO23" s="34">
        <v>4000</v>
      </c>
      <c r="AP23" s="31">
        <v>3262.23</v>
      </c>
      <c r="AQ23" s="31">
        <f t="shared" si="5"/>
        <v>2718.54</v>
      </c>
      <c r="AR23" s="31">
        <v>543.69000000000005</v>
      </c>
      <c r="AS23" s="12"/>
      <c r="AT23" s="12"/>
      <c r="AU23" s="12"/>
      <c r="AV23" s="12"/>
      <c r="AW23" s="12"/>
      <c r="AX23" s="12"/>
    </row>
    <row r="24" spans="1:50" x14ac:dyDescent="0.25">
      <c r="A24" s="67">
        <f t="shared" si="3"/>
        <v>16</v>
      </c>
      <c r="B24" s="26" t="s">
        <v>90</v>
      </c>
      <c r="C24" s="27" t="s">
        <v>7</v>
      </c>
      <c r="D24" s="57" t="s">
        <v>149</v>
      </c>
      <c r="E24" s="57">
        <v>1503.020301</v>
      </c>
      <c r="F24" s="60">
        <v>6451.74</v>
      </c>
      <c r="G24" s="60">
        <v>5161.3999999999996</v>
      </c>
      <c r="H24" s="60">
        <v>1290.3399999999999</v>
      </c>
      <c r="I24" s="57" t="s">
        <v>27</v>
      </c>
      <c r="J24" s="57">
        <v>3</v>
      </c>
      <c r="K24" s="57">
        <v>3.2</v>
      </c>
      <c r="L24" s="57">
        <v>1</v>
      </c>
      <c r="M24" s="73">
        <v>10</v>
      </c>
      <c r="N24" s="73">
        <v>0.01</v>
      </c>
      <c r="O24" s="58" t="s">
        <v>165</v>
      </c>
      <c r="P24" s="88" t="s">
        <v>166</v>
      </c>
      <c r="U24" s="29">
        <v>43145</v>
      </c>
      <c r="V24" s="26" t="s">
        <v>91</v>
      </c>
      <c r="W24" s="26" t="s">
        <v>66</v>
      </c>
      <c r="X24" s="45">
        <v>0.5</v>
      </c>
      <c r="Y24" s="45">
        <v>4</v>
      </c>
      <c r="Z24" s="46">
        <f t="shared" si="4"/>
        <v>4.5</v>
      </c>
      <c r="AA24" s="47">
        <f t="shared" si="1"/>
        <v>800</v>
      </c>
      <c r="AB24" s="31">
        <v>8000</v>
      </c>
      <c r="AC24" s="26"/>
      <c r="AD24" s="48">
        <v>0.15</v>
      </c>
      <c r="AE24" s="47">
        <f t="shared" si="2"/>
        <v>1080</v>
      </c>
      <c r="AF24" s="31">
        <v>1080</v>
      </c>
      <c r="AG24" s="31">
        <v>4000</v>
      </c>
      <c r="AH24" s="54" t="s">
        <v>133</v>
      </c>
      <c r="AL24" s="30" t="s">
        <v>66</v>
      </c>
      <c r="AM24" s="30" t="s">
        <v>67</v>
      </c>
      <c r="AN24" s="34">
        <v>8000</v>
      </c>
      <c r="AO24" s="34">
        <v>4000</v>
      </c>
      <c r="AP24" s="31">
        <v>6451.74</v>
      </c>
      <c r="AQ24" s="31">
        <f t="shared" si="5"/>
        <v>5161.3999999999996</v>
      </c>
      <c r="AR24" s="31">
        <v>1290.3399999999999</v>
      </c>
      <c r="AS24" s="12"/>
      <c r="AT24" s="12"/>
      <c r="AU24" s="12"/>
      <c r="AV24" s="12"/>
      <c r="AW24" s="12"/>
      <c r="AX24" s="12"/>
    </row>
    <row r="25" spans="1:50" x14ac:dyDescent="0.25">
      <c r="A25" s="67">
        <f t="shared" si="3"/>
        <v>17</v>
      </c>
      <c r="B25" s="26" t="s">
        <v>92</v>
      </c>
      <c r="C25" s="27" t="s">
        <v>9</v>
      </c>
      <c r="D25" s="57" t="s">
        <v>150</v>
      </c>
      <c r="E25" s="57">
        <v>1503.020301</v>
      </c>
      <c r="F25" s="60">
        <v>725</v>
      </c>
      <c r="G25" s="60">
        <v>724</v>
      </c>
      <c r="H25" s="60">
        <v>1</v>
      </c>
      <c r="I25" s="57" t="s">
        <v>27</v>
      </c>
      <c r="J25" s="57">
        <v>3</v>
      </c>
      <c r="K25" s="57">
        <v>3.1</v>
      </c>
      <c r="L25" s="57">
        <v>1</v>
      </c>
      <c r="M25" s="73">
        <v>1</v>
      </c>
      <c r="N25" s="57">
        <v>1E-3</v>
      </c>
      <c r="O25" s="58" t="s">
        <v>165</v>
      </c>
      <c r="P25" s="88" t="s">
        <v>166</v>
      </c>
      <c r="U25" s="29">
        <v>39959</v>
      </c>
      <c r="V25" s="26" t="s">
        <v>93</v>
      </c>
      <c r="W25" s="26" t="s">
        <v>66</v>
      </c>
      <c r="X25" s="45">
        <v>0.5</v>
      </c>
      <c r="Y25" s="45">
        <v>13</v>
      </c>
      <c r="Z25" s="46">
        <f t="shared" si="4"/>
        <v>13.5</v>
      </c>
      <c r="AA25" s="47">
        <f t="shared" si="1"/>
        <v>90</v>
      </c>
      <c r="AB25" s="31">
        <v>900</v>
      </c>
      <c r="AC25" s="26"/>
      <c r="AD25" s="48">
        <v>0.15</v>
      </c>
      <c r="AE25" s="47">
        <f t="shared" si="2"/>
        <v>121.5</v>
      </c>
      <c r="AF25" s="31">
        <v>121.5</v>
      </c>
      <c r="AG25" s="31">
        <v>300</v>
      </c>
      <c r="AH25" s="54" t="s">
        <v>133</v>
      </c>
      <c r="AL25" s="30" t="s">
        <v>66</v>
      </c>
      <c r="AM25" s="30" t="s">
        <v>67</v>
      </c>
      <c r="AN25" s="34">
        <v>900</v>
      </c>
      <c r="AO25" s="34">
        <v>300</v>
      </c>
      <c r="AP25" s="31">
        <v>725</v>
      </c>
      <c r="AQ25" s="31">
        <f t="shared" si="5"/>
        <v>724</v>
      </c>
      <c r="AR25" s="31">
        <v>1</v>
      </c>
      <c r="AS25" s="12"/>
      <c r="AT25" s="12"/>
      <c r="AU25" s="12"/>
      <c r="AV25" s="12"/>
      <c r="AW25" s="12"/>
      <c r="AX25" s="12"/>
    </row>
    <row r="26" spans="1:50" x14ac:dyDescent="0.25">
      <c r="A26" s="67">
        <f t="shared" si="3"/>
        <v>18</v>
      </c>
      <c r="B26" s="26" t="s">
        <v>34</v>
      </c>
      <c r="C26" s="28" t="s">
        <v>9</v>
      </c>
      <c r="D26" s="57" t="s">
        <v>151</v>
      </c>
      <c r="E26" s="57">
        <v>1503.020301</v>
      </c>
      <c r="F26" s="60">
        <v>631</v>
      </c>
      <c r="G26" s="60">
        <v>630</v>
      </c>
      <c r="H26" s="60">
        <v>1</v>
      </c>
      <c r="I26" s="57" t="s">
        <v>27</v>
      </c>
      <c r="J26" s="57">
        <v>3</v>
      </c>
      <c r="K26" s="57">
        <v>3.1</v>
      </c>
      <c r="L26" s="57">
        <v>1</v>
      </c>
      <c r="M26" s="73">
        <v>1</v>
      </c>
      <c r="N26" s="57">
        <v>1E-3</v>
      </c>
      <c r="O26" s="58" t="s">
        <v>165</v>
      </c>
      <c r="P26" s="88" t="s">
        <v>166</v>
      </c>
      <c r="U26" s="29">
        <v>40486</v>
      </c>
      <c r="V26" s="27" t="s">
        <v>10</v>
      </c>
      <c r="W26" s="26" t="s">
        <v>66</v>
      </c>
      <c r="X26" s="45">
        <v>0.5</v>
      </c>
      <c r="Y26" s="45">
        <v>11</v>
      </c>
      <c r="Z26" s="46">
        <f t="shared" si="4"/>
        <v>11.5</v>
      </c>
      <c r="AA26" s="47">
        <f t="shared" si="1"/>
        <v>90</v>
      </c>
      <c r="AB26" s="31">
        <v>900</v>
      </c>
      <c r="AC26" s="27"/>
      <c r="AD26" s="48">
        <v>0.15</v>
      </c>
      <c r="AE26" s="47">
        <f t="shared" si="2"/>
        <v>121.5</v>
      </c>
      <c r="AF26" s="31">
        <v>121.5</v>
      </c>
      <c r="AG26" s="31">
        <v>500</v>
      </c>
      <c r="AH26" s="54" t="s">
        <v>133</v>
      </c>
      <c r="AL26" s="32" t="s">
        <v>66</v>
      </c>
      <c r="AM26" s="32" t="s">
        <v>67</v>
      </c>
      <c r="AN26" s="31">
        <v>900</v>
      </c>
      <c r="AO26" s="31">
        <v>500</v>
      </c>
      <c r="AP26" s="31">
        <v>631</v>
      </c>
      <c r="AQ26" s="31">
        <f t="shared" si="5"/>
        <v>630</v>
      </c>
      <c r="AR26" s="31">
        <v>1</v>
      </c>
      <c r="AS26" s="12"/>
      <c r="AT26" s="12"/>
      <c r="AU26" s="12"/>
      <c r="AV26" s="12"/>
      <c r="AW26" s="12"/>
      <c r="AX26" s="12"/>
    </row>
    <row r="27" spans="1:50" x14ac:dyDescent="0.25">
      <c r="A27" s="67">
        <f t="shared" si="3"/>
        <v>19</v>
      </c>
      <c r="B27" s="26" t="s">
        <v>35</v>
      </c>
      <c r="C27" s="28" t="s">
        <v>9</v>
      </c>
      <c r="D27" s="57" t="s">
        <v>144</v>
      </c>
      <c r="E27" s="57">
        <v>1503.020301</v>
      </c>
      <c r="F27" s="60">
        <v>426.97</v>
      </c>
      <c r="G27" s="60">
        <v>425.97</v>
      </c>
      <c r="H27" s="60">
        <v>1</v>
      </c>
      <c r="I27" s="57" t="s">
        <v>27</v>
      </c>
      <c r="J27" s="57">
        <v>3</v>
      </c>
      <c r="K27" s="57">
        <v>3.1</v>
      </c>
      <c r="L27" s="57">
        <v>1</v>
      </c>
      <c r="M27" s="73">
        <v>1</v>
      </c>
      <c r="N27" s="57">
        <v>1E-3</v>
      </c>
      <c r="O27" s="58" t="s">
        <v>165</v>
      </c>
      <c r="P27" s="88" t="s">
        <v>166</v>
      </c>
      <c r="U27" s="29">
        <v>41401</v>
      </c>
      <c r="V27" s="27" t="s">
        <v>11</v>
      </c>
      <c r="W27" s="26" t="s">
        <v>66</v>
      </c>
      <c r="X27" s="45">
        <v>0.5</v>
      </c>
      <c r="Y27" s="45">
        <v>8</v>
      </c>
      <c r="Z27" s="46">
        <f t="shared" si="4"/>
        <v>8.5</v>
      </c>
      <c r="AA27" s="47">
        <f t="shared" si="1"/>
        <v>85</v>
      </c>
      <c r="AB27" s="31">
        <v>850</v>
      </c>
      <c r="AC27" s="27"/>
      <c r="AD27" s="48">
        <v>0.15</v>
      </c>
      <c r="AE27" s="47">
        <f t="shared" si="2"/>
        <v>114.75</v>
      </c>
      <c r="AF27" s="31">
        <v>114.75</v>
      </c>
      <c r="AG27" s="31">
        <v>450</v>
      </c>
      <c r="AH27" s="54" t="s">
        <v>133</v>
      </c>
      <c r="AL27" s="32" t="s">
        <v>66</v>
      </c>
      <c r="AM27" s="32" t="s">
        <v>67</v>
      </c>
      <c r="AN27" s="31">
        <v>850</v>
      </c>
      <c r="AO27" s="31">
        <v>450</v>
      </c>
      <c r="AP27" s="31">
        <v>426.97</v>
      </c>
      <c r="AQ27" s="31">
        <f t="shared" si="5"/>
        <v>425.97</v>
      </c>
      <c r="AR27" s="31">
        <v>1</v>
      </c>
      <c r="AS27" s="12"/>
      <c r="AT27" s="12"/>
      <c r="AU27" s="12"/>
      <c r="AV27" s="12"/>
      <c r="AW27" s="12"/>
      <c r="AX27" s="12"/>
    </row>
    <row r="28" spans="1:50" x14ac:dyDescent="0.25">
      <c r="A28" s="67">
        <f t="shared" si="3"/>
        <v>20</v>
      </c>
      <c r="B28" s="26" t="s">
        <v>36</v>
      </c>
      <c r="C28" s="28" t="s">
        <v>9</v>
      </c>
      <c r="D28" s="57" t="s">
        <v>144</v>
      </c>
      <c r="E28" s="57">
        <v>1503.020301</v>
      </c>
      <c r="F28" s="60">
        <v>426.97</v>
      </c>
      <c r="G28" s="60">
        <v>425.97</v>
      </c>
      <c r="H28" s="60">
        <v>1</v>
      </c>
      <c r="I28" s="57" t="s">
        <v>27</v>
      </c>
      <c r="J28" s="57">
        <v>3</v>
      </c>
      <c r="K28" s="57">
        <v>3.1</v>
      </c>
      <c r="L28" s="57">
        <v>1</v>
      </c>
      <c r="M28" s="73">
        <v>1</v>
      </c>
      <c r="N28" s="57">
        <v>1E-3</v>
      </c>
      <c r="O28" s="58" t="s">
        <v>165</v>
      </c>
      <c r="P28" s="88" t="s">
        <v>166</v>
      </c>
      <c r="U28" s="29">
        <v>41401</v>
      </c>
      <c r="V28" s="27" t="s">
        <v>12</v>
      </c>
      <c r="W28" s="26" t="s">
        <v>66</v>
      </c>
      <c r="X28" s="45">
        <v>0.5</v>
      </c>
      <c r="Y28" s="45">
        <v>8</v>
      </c>
      <c r="Z28" s="46">
        <f t="shared" si="4"/>
        <v>8.5</v>
      </c>
      <c r="AA28" s="47">
        <f t="shared" si="1"/>
        <v>85</v>
      </c>
      <c r="AB28" s="31">
        <v>850</v>
      </c>
      <c r="AC28" s="27"/>
      <c r="AD28" s="48">
        <v>0.15</v>
      </c>
      <c r="AE28" s="47">
        <f t="shared" si="2"/>
        <v>114.75</v>
      </c>
      <c r="AF28" s="31">
        <v>114.75</v>
      </c>
      <c r="AG28" s="31">
        <v>400</v>
      </c>
      <c r="AH28" s="54" t="s">
        <v>133</v>
      </c>
      <c r="AL28" s="32" t="s">
        <v>66</v>
      </c>
      <c r="AM28" s="32" t="s">
        <v>67</v>
      </c>
      <c r="AN28" s="31">
        <v>850</v>
      </c>
      <c r="AO28" s="31">
        <v>400</v>
      </c>
      <c r="AP28" s="31">
        <v>426.97</v>
      </c>
      <c r="AQ28" s="31">
        <f t="shared" si="5"/>
        <v>425.97</v>
      </c>
      <c r="AR28" s="31">
        <v>1</v>
      </c>
      <c r="AS28" s="12"/>
      <c r="AT28" s="12"/>
      <c r="AU28" s="12"/>
      <c r="AV28" s="12"/>
      <c r="AW28" s="12"/>
      <c r="AX28" s="12"/>
    </row>
    <row r="29" spans="1:50" x14ac:dyDescent="0.25">
      <c r="A29" s="67">
        <f t="shared" si="3"/>
        <v>21</v>
      </c>
      <c r="B29" s="26" t="s">
        <v>37</v>
      </c>
      <c r="C29" s="28" t="s">
        <v>9</v>
      </c>
      <c r="D29" s="57" t="s">
        <v>144</v>
      </c>
      <c r="E29" s="57">
        <v>1503.020301</v>
      </c>
      <c r="F29" s="60">
        <v>426.97</v>
      </c>
      <c r="G29" s="60">
        <v>425.97</v>
      </c>
      <c r="H29" s="60">
        <v>1</v>
      </c>
      <c r="I29" s="57" t="s">
        <v>27</v>
      </c>
      <c r="J29" s="57">
        <v>3</v>
      </c>
      <c r="K29" s="57">
        <v>3.1</v>
      </c>
      <c r="L29" s="57">
        <v>1</v>
      </c>
      <c r="M29" s="73">
        <v>1</v>
      </c>
      <c r="N29" s="57">
        <v>1E-3</v>
      </c>
      <c r="O29" s="58" t="s">
        <v>165</v>
      </c>
      <c r="P29" s="88" t="s">
        <v>166</v>
      </c>
      <c r="U29" s="29">
        <v>41401</v>
      </c>
      <c r="V29" s="27" t="s">
        <v>12</v>
      </c>
      <c r="W29" s="26" t="s">
        <v>66</v>
      </c>
      <c r="X29" s="45">
        <v>0.5</v>
      </c>
      <c r="Y29" s="45">
        <v>8</v>
      </c>
      <c r="Z29" s="46">
        <f t="shared" si="4"/>
        <v>8.5</v>
      </c>
      <c r="AA29" s="47">
        <f t="shared" si="1"/>
        <v>85</v>
      </c>
      <c r="AB29" s="31">
        <v>850</v>
      </c>
      <c r="AC29" s="27"/>
      <c r="AD29" s="48">
        <v>0.15</v>
      </c>
      <c r="AE29" s="47">
        <f t="shared" si="2"/>
        <v>114.75</v>
      </c>
      <c r="AF29" s="31">
        <v>114.75</v>
      </c>
      <c r="AG29" s="31">
        <v>450</v>
      </c>
      <c r="AH29" s="54" t="s">
        <v>133</v>
      </c>
      <c r="AL29" s="32" t="s">
        <v>66</v>
      </c>
      <c r="AM29" s="32" t="s">
        <v>67</v>
      </c>
      <c r="AN29" s="31">
        <v>850</v>
      </c>
      <c r="AO29" s="31">
        <v>450</v>
      </c>
      <c r="AP29" s="31">
        <v>426.97</v>
      </c>
      <c r="AQ29" s="31">
        <f t="shared" si="5"/>
        <v>425.97</v>
      </c>
      <c r="AR29" s="31">
        <v>1</v>
      </c>
      <c r="AS29" s="12"/>
      <c r="AT29" s="12"/>
      <c r="AU29" s="12"/>
      <c r="AV29" s="12"/>
      <c r="AW29" s="12"/>
      <c r="AX29" s="12"/>
    </row>
    <row r="30" spans="1:50" x14ac:dyDescent="0.25">
      <c r="A30" s="67">
        <f t="shared" si="3"/>
        <v>22</v>
      </c>
      <c r="B30" s="26" t="s">
        <v>38</v>
      </c>
      <c r="C30" s="28" t="s">
        <v>9</v>
      </c>
      <c r="D30" s="57" t="s">
        <v>144</v>
      </c>
      <c r="E30" s="57">
        <v>1503.020301</v>
      </c>
      <c r="F30" s="60">
        <v>677.14</v>
      </c>
      <c r="G30" s="60">
        <v>676.14</v>
      </c>
      <c r="H30" s="60">
        <v>1</v>
      </c>
      <c r="I30" s="57" t="s">
        <v>27</v>
      </c>
      <c r="J30" s="57">
        <v>3</v>
      </c>
      <c r="K30" s="57">
        <v>3.1</v>
      </c>
      <c r="L30" s="57">
        <v>1</v>
      </c>
      <c r="M30" s="73">
        <v>1</v>
      </c>
      <c r="N30" s="57">
        <v>1E-3</v>
      </c>
      <c r="O30" s="58" t="s">
        <v>165</v>
      </c>
      <c r="P30" s="88" t="s">
        <v>166</v>
      </c>
      <c r="U30" s="29">
        <v>41807</v>
      </c>
      <c r="V30" s="27" t="s">
        <v>13</v>
      </c>
      <c r="W30" s="26" t="s">
        <v>66</v>
      </c>
      <c r="X30" s="45">
        <v>0.5</v>
      </c>
      <c r="Y30" s="45">
        <v>7</v>
      </c>
      <c r="Z30" s="46">
        <f t="shared" si="4"/>
        <v>7.5</v>
      </c>
      <c r="AA30" s="47">
        <f t="shared" si="1"/>
        <v>85</v>
      </c>
      <c r="AB30" s="31">
        <v>850</v>
      </c>
      <c r="AC30" s="27"/>
      <c r="AD30" s="48">
        <v>0.15</v>
      </c>
      <c r="AE30" s="47">
        <f t="shared" si="2"/>
        <v>114.75</v>
      </c>
      <c r="AF30" s="31">
        <v>114.75</v>
      </c>
      <c r="AG30" s="31">
        <v>450</v>
      </c>
      <c r="AH30" s="54" t="s">
        <v>133</v>
      </c>
      <c r="AL30" s="32" t="s">
        <v>66</v>
      </c>
      <c r="AM30" s="32" t="s">
        <v>67</v>
      </c>
      <c r="AN30" s="31">
        <v>850</v>
      </c>
      <c r="AO30" s="31">
        <v>450</v>
      </c>
      <c r="AP30" s="31">
        <v>677.14</v>
      </c>
      <c r="AQ30" s="31">
        <f t="shared" si="5"/>
        <v>676.14</v>
      </c>
      <c r="AR30" s="31">
        <v>1</v>
      </c>
      <c r="AS30" s="12"/>
      <c r="AT30" s="12"/>
      <c r="AU30" s="12"/>
      <c r="AV30" s="12"/>
      <c r="AW30" s="12"/>
      <c r="AX30" s="12"/>
    </row>
    <row r="31" spans="1:50" x14ac:dyDescent="0.25">
      <c r="A31" s="67">
        <f t="shared" si="3"/>
        <v>23</v>
      </c>
      <c r="B31" s="26" t="s">
        <v>94</v>
      </c>
      <c r="C31" s="27" t="s">
        <v>9</v>
      </c>
      <c r="D31" s="57" t="s">
        <v>144</v>
      </c>
      <c r="E31" s="57">
        <v>1503.020301</v>
      </c>
      <c r="F31" s="60">
        <v>677.14</v>
      </c>
      <c r="G31" s="60">
        <v>676.14</v>
      </c>
      <c r="H31" s="60">
        <v>1</v>
      </c>
      <c r="I31" s="57" t="s">
        <v>27</v>
      </c>
      <c r="J31" s="57">
        <v>3</v>
      </c>
      <c r="K31" s="57">
        <v>3.1</v>
      </c>
      <c r="L31" s="57">
        <v>1</v>
      </c>
      <c r="M31" s="73">
        <v>1</v>
      </c>
      <c r="N31" s="57">
        <v>1E-3</v>
      </c>
      <c r="O31" s="58" t="s">
        <v>165</v>
      </c>
      <c r="P31" s="88" t="s">
        <v>166</v>
      </c>
      <c r="U31" s="29">
        <v>41807</v>
      </c>
      <c r="V31" s="26" t="s">
        <v>13</v>
      </c>
      <c r="W31" s="26" t="s">
        <v>66</v>
      </c>
      <c r="X31" s="45">
        <v>0.5</v>
      </c>
      <c r="Y31" s="45">
        <v>7</v>
      </c>
      <c r="Z31" s="46">
        <f t="shared" si="4"/>
        <v>7.5</v>
      </c>
      <c r="AA31" s="47">
        <f t="shared" si="1"/>
        <v>85</v>
      </c>
      <c r="AB31" s="31">
        <v>850</v>
      </c>
      <c r="AC31" s="26"/>
      <c r="AD31" s="48">
        <v>0.15</v>
      </c>
      <c r="AE31" s="47">
        <f t="shared" si="2"/>
        <v>114.75</v>
      </c>
      <c r="AF31" s="31">
        <v>114.75</v>
      </c>
      <c r="AG31" s="31">
        <v>300</v>
      </c>
      <c r="AH31" s="54" t="s">
        <v>133</v>
      </c>
      <c r="AL31" s="30" t="s">
        <v>66</v>
      </c>
      <c r="AM31" s="30" t="s">
        <v>67</v>
      </c>
      <c r="AN31" s="34">
        <v>850</v>
      </c>
      <c r="AO31" s="34">
        <v>300</v>
      </c>
      <c r="AP31" s="31">
        <v>677.14</v>
      </c>
      <c r="AQ31" s="31">
        <f t="shared" si="5"/>
        <v>676.14</v>
      </c>
      <c r="AR31" s="31">
        <v>1</v>
      </c>
      <c r="AS31" s="12"/>
      <c r="AT31" s="12"/>
      <c r="AU31" s="12"/>
      <c r="AV31" s="12"/>
      <c r="AW31" s="12"/>
      <c r="AX31" s="12"/>
    </row>
    <row r="32" spans="1:50" x14ac:dyDescent="0.25">
      <c r="A32" s="67">
        <f t="shared" si="3"/>
        <v>24</v>
      </c>
      <c r="B32" s="26" t="s">
        <v>39</v>
      </c>
      <c r="C32" s="28" t="s">
        <v>9</v>
      </c>
      <c r="D32" s="57" t="s">
        <v>144</v>
      </c>
      <c r="E32" s="57">
        <v>1503.020301</v>
      </c>
      <c r="F32" s="60">
        <v>677.14</v>
      </c>
      <c r="G32" s="60">
        <v>676.14</v>
      </c>
      <c r="H32" s="60">
        <v>1</v>
      </c>
      <c r="I32" s="57" t="s">
        <v>27</v>
      </c>
      <c r="J32" s="57">
        <v>3</v>
      </c>
      <c r="K32" s="57">
        <v>3.1</v>
      </c>
      <c r="L32" s="57">
        <v>1</v>
      </c>
      <c r="M32" s="73">
        <v>1</v>
      </c>
      <c r="N32" s="57">
        <v>1E-3</v>
      </c>
      <c r="O32" s="58" t="s">
        <v>165</v>
      </c>
      <c r="P32" s="88" t="s">
        <v>166</v>
      </c>
      <c r="U32" s="29">
        <v>41807</v>
      </c>
      <c r="V32" s="27" t="s">
        <v>13</v>
      </c>
      <c r="W32" s="26" t="s">
        <v>66</v>
      </c>
      <c r="X32" s="45">
        <v>0.5</v>
      </c>
      <c r="Y32" s="45">
        <v>7</v>
      </c>
      <c r="Z32" s="46">
        <f t="shared" si="4"/>
        <v>7.5</v>
      </c>
      <c r="AA32" s="47">
        <f t="shared" si="1"/>
        <v>85</v>
      </c>
      <c r="AB32" s="31">
        <v>850</v>
      </c>
      <c r="AC32" s="27"/>
      <c r="AD32" s="48">
        <v>0.15</v>
      </c>
      <c r="AE32" s="47">
        <f t="shared" si="2"/>
        <v>114.75</v>
      </c>
      <c r="AF32" s="31">
        <v>114.75</v>
      </c>
      <c r="AG32" s="31">
        <v>450</v>
      </c>
      <c r="AH32" s="54" t="s">
        <v>133</v>
      </c>
      <c r="AL32" s="32" t="s">
        <v>66</v>
      </c>
      <c r="AM32" s="32" t="s">
        <v>67</v>
      </c>
      <c r="AN32" s="31">
        <v>850</v>
      </c>
      <c r="AO32" s="31">
        <v>450</v>
      </c>
      <c r="AP32" s="31">
        <v>677.14</v>
      </c>
      <c r="AQ32" s="31">
        <f t="shared" si="5"/>
        <v>676.14</v>
      </c>
      <c r="AR32" s="31">
        <v>1</v>
      </c>
      <c r="AS32" s="12"/>
      <c r="AT32" s="12"/>
      <c r="AU32" s="12"/>
      <c r="AV32" s="12"/>
      <c r="AW32" s="12"/>
      <c r="AX32" s="12"/>
    </row>
    <row r="33" spans="1:50" x14ac:dyDescent="0.25">
      <c r="A33" s="67">
        <f t="shared" si="3"/>
        <v>25</v>
      </c>
      <c r="B33" s="26" t="s">
        <v>40</v>
      </c>
      <c r="C33" s="28" t="s">
        <v>9</v>
      </c>
      <c r="D33" s="57" t="s">
        <v>144</v>
      </c>
      <c r="E33" s="57">
        <v>1503.020301</v>
      </c>
      <c r="F33" s="60">
        <v>677.14</v>
      </c>
      <c r="G33" s="60">
        <v>676.14</v>
      </c>
      <c r="H33" s="60">
        <v>1</v>
      </c>
      <c r="I33" s="57" t="s">
        <v>27</v>
      </c>
      <c r="J33" s="57">
        <v>3</v>
      </c>
      <c r="K33" s="57">
        <v>3.1</v>
      </c>
      <c r="L33" s="57">
        <v>1</v>
      </c>
      <c r="M33" s="73">
        <v>1</v>
      </c>
      <c r="N33" s="57">
        <v>1E-3</v>
      </c>
      <c r="O33" s="58" t="s">
        <v>165</v>
      </c>
      <c r="P33" s="88" t="s">
        <v>166</v>
      </c>
      <c r="U33" s="29">
        <v>41807</v>
      </c>
      <c r="V33" s="27" t="s">
        <v>13</v>
      </c>
      <c r="W33" s="26" t="s">
        <v>66</v>
      </c>
      <c r="X33" s="45">
        <v>0.5</v>
      </c>
      <c r="Y33" s="45">
        <v>7</v>
      </c>
      <c r="Z33" s="46">
        <f t="shared" si="4"/>
        <v>7.5</v>
      </c>
      <c r="AA33" s="47">
        <f t="shared" si="1"/>
        <v>85</v>
      </c>
      <c r="AB33" s="31">
        <v>850</v>
      </c>
      <c r="AC33" s="27"/>
      <c r="AD33" s="48">
        <v>0.15</v>
      </c>
      <c r="AE33" s="47">
        <f t="shared" si="2"/>
        <v>114.75</v>
      </c>
      <c r="AF33" s="31">
        <v>114.75</v>
      </c>
      <c r="AG33" s="31">
        <v>450</v>
      </c>
      <c r="AH33" s="54" t="s">
        <v>133</v>
      </c>
      <c r="AL33" s="32" t="s">
        <v>66</v>
      </c>
      <c r="AM33" s="32" t="s">
        <v>67</v>
      </c>
      <c r="AN33" s="31">
        <v>850</v>
      </c>
      <c r="AO33" s="31">
        <v>450</v>
      </c>
      <c r="AP33" s="31">
        <v>677.14</v>
      </c>
      <c r="AQ33" s="31">
        <f t="shared" si="5"/>
        <v>676.14</v>
      </c>
      <c r="AR33" s="31">
        <v>1</v>
      </c>
      <c r="AS33" s="12"/>
      <c r="AT33" s="12"/>
      <c r="AU33" s="12"/>
      <c r="AV33" s="12"/>
      <c r="AW33" s="12"/>
      <c r="AX33" s="12"/>
    </row>
    <row r="34" spans="1:50" x14ac:dyDescent="0.25">
      <c r="A34" s="67">
        <f t="shared" si="3"/>
        <v>26</v>
      </c>
      <c r="B34" s="26" t="s">
        <v>41</v>
      </c>
      <c r="C34" s="28" t="s">
        <v>9</v>
      </c>
      <c r="D34" s="57" t="s">
        <v>144</v>
      </c>
      <c r="E34" s="57">
        <v>1503.020301</v>
      </c>
      <c r="F34" s="60">
        <v>677.15</v>
      </c>
      <c r="G34" s="60">
        <v>676.15</v>
      </c>
      <c r="H34" s="60">
        <v>1</v>
      </c>
      <c r="I34" s="57" t="s">
        <v>27</v>
      </c>
      <c r="J34" s="57">
        <v>3</v>
      </c>
      <c r="K34" s="57">
        <v>3.1</v>
      </c>
      <c r="L34" s="57">
        <v>1</v>
      </c>
      <c r="M34" s="73">
        <v>1</v>
      </c>
      <c r="N34" s="57">
        <v>1E-3</v>
      </c>
      <c r="O34" s="58" t="s">
        <v>165</v>
      </c>
      <c r="P34" s="88" t="s">
        <v>166</v>
      </c>
      <c r="U34" s="29">
        <v>41807</v>
      </c>
      <c r="V34" s="27" t="s">
        <v>13</v>
      </c>
      <c r="W34" s="26" t="s">
        <v>66</v>
      </c>
      <c r="X34" s="45">
        <v>0.5</v>
      </c>
      <c r="Y34" s="45">
        <v>7</v>
      </c>
      <c r="Z34" s="46">
        <f t="shared" si="4"/>
        <v>7.5</v>
      </c>
      <c r="AA34" s="47">
        <f t="shared" si="1"/>
        <v>85</v>
      </c>
      <c r="AB34" s="31">
        <v>850</v>
      </c>
      <c r="AC34" s="27"/>
      <c r="AD34" s="48">
        <v>0.15</v>
      </c>
      <c r="AE34" s="47">
        <f t="shared" si="2"/>
        <v>114.75</v>
      </c>
      <c r="AF34" s="31">
        <v>114.75</v>
      </c>
      <c r="AG34" s="31">
        <v>450</v>
      </c>
      <c r="AH34" s="54" t="s">
        <v>133</v>
      </c>
      <c r="AL34" s="32" t="s">
        <v>66</v>
      </c>
      <c r="AM34" s="32" t="s">
        <v>67</v>
      </c>
      <c r="AN34" s="31">
        <v>850</v>
      </c>
      <c r="AO34" s="31">
        <v>450</v>
      </c>
      <c r="AP34" s="31">
        <v>677.15</v>
      </c>
      <c r="AQ34" s="31">
        <f t="shared" si="5"/>
        <v>676.15</v>
      </c>
      <c r="AR34" s="31">
        <v>1</v>
      </c>
      <c r="AS34" s="12"/>
      <c r="AT34" s="12"/>
      <c r="AU34" s="12"/>
      <c r="AV34" s="12"/>
      <c r="AW34" s="12"/>
      <c r="AX34" s="12"/>
    </row>
    <row r="35" spans="1:50" x14ac:dyDescent="0.25">
      <c r="A35" s="67">
        <f t="shared" si="3"/>
        <v>27</v>
      </c>
      <c r="B35" s="26" t="s">
        <v>95</v>
      </c>
      <c r="C35" s="27" t="s">
        <v>9</v>
      </c>
      <c r="D35" s="57" t="s">
        <v>144</v>
      </c>
      <c r="E35" s="57">
        <v>1503.020301</v>
      </c>
      <c r="F35" s="60">
        <v>746.83</v>
      </c>
      <c r="G35" s="60">
        <v>745.83</v>
      </c>
      <c r="H35" s="60">
        <v>1</v>
      </c>
      <c r="I35" s="57" t="s">
        <v>27</v>
      </c>
      <c r="J35" s="57">
        <v>3</v>
      </c>
      <c r="K35" s="57">
        <v>3.1</v>
      </c>
      <c r="L35" s="57">
        <v>1</v>
      </c>
      <c r="M35" s="73">
        <v>1</v>
      </c>
      <c r="N35" s="57">
        <v>1E-3</v>
      </c>
      <c r="O35" s="58" t="s">
        <v>165</v>
      </c>
      <c r="P35" s="88" t="s">
        <v>166</v>
      </c>
      <c r="U35" s="29">
        <v>41974</v>
      </c>
      <c r="V35" s="26" t="s">
        <v>14</v>
      </c>
      <c r="W35" s="26" t="s">
        <v>66</v>
      </c>
      <c r="X35" s="45">
        <v>0.5</v>
      </c>
      <c r="Y35" s="45">
        <v>7</v>
      </c>
      <c r="Z35" s="46">
        <f t="shared" si="4"/>
        <v>7.5</v>
      </c>
      <c r="AA35" s="47">
        <f t="shared" si="1"/>
        <v>90</v>
      </c>
      <c r="AB35" s="31">
        <v>900</v>
      </c>
      <c r="AC35" s="26"/>
      <c r="AD35" s="48">
        <v>0.15</v>
      </c>
      <c r="AE35" s="47">
        <f t="shared" si="2"/>
        <v>121.5</v>
      </c>
      <c r="AF35" s="31">
        <v>121.5</v>
      </c>
      <c r="AG35" s="31">
        <v>300</v>
      </c>
      <c r="AH35" s="54" t="s">
        <v>133</v>
      </c>
      <c r="AL35" s="30" t="s">
        <v>66</v>
      </c>
      <c r="AM35" s="30" t="s">
        <v>67</v>
      </c>
      <c r="AN35" s="34">
        <v>900</v>
      </c>
      <c r="AO35" s="34">
        <v>300</v>
      </c>
      <c r="AP35" s="31">
        <v>746.83</v>
      </c>
      <c r="AQ35" s="31">
        <f t="shared" si="5"/>
        <v>745.83</v>
      </c>
      <c r="AR35" s="31">
        <v>1</v>
      </c>
      <c r="AS35" s="12"/>
      <c r="AT35" s="12"/>
      <c r="AU35" s="12"/>
      <c r="AV35" s="12"/>
      <c r="AW35" s="12"/>
      <c r="AX35" s="12"/>
    </row>
    <row r="36" spans="1:50" x14ac:dyDescent="0.25">
      <c r="A36" s="67">
        <f t="shared" si="3"/>
        <v>28</v>
      </c>
      <c r="B36" s="26" t="s">
        <v>42</v>
      </c>
      <c r="C36" s="28" t="s">
        <v>9</v>
      </c>
      <c r="D36" s="57" t="s">
        <v>144</v>
      </c>
      <c r="E36" s="57">
        <v>1503.020301</v>
      </c>
      <c r="F36" s="60">
        <v>746.83</v>
      </c>
      <c r="G36" s="60">
        <v>745.83</v>
      </c>
      <c r="H36" s="60">
        <v>1</v>
      </c>
      <c r="I36" s="57" t="s">
        <v>27</v>
      </c>
      <c r="J36" s="57">
        <v>3</v>
      </c>
      <c r="K36" s="57">
        <v>3.1</v>
      </c>
      <c r="L36" s="57">
        <v>1</v>
      </c>
      <c r="M36" s="73">
        <v>1</v>
      </c>
      <c r="N36" s="57">
        <v>1E-3</v>
      </c>
      <c r="O36" s="58" t="s">
        <v>165</v>
      </c>
      <c r="P36" s="88" t="s">
        <v>166</v>
      </c>
      <c r="U36" s="29">
        <v>41974</v>
      </c>
      <c r="V36" s="27" t="s">
        <v>14</v>
      </c>
      <c r="W36" s="26" t="s">
        <v>66</v>
      </c>
      <c r="X36" s="45">
        <v>0.5</v>
      </c>
      <c r="Y36" s="45">
        <v>7</v>
      </c>
      <c r="Z36" s="46">
        <f t="shared" si="4"/>
        <v>7.5</v>
      </c>
      <c r="AA36" s="47">
        <f t="shared" si="1"/>
        <v>85</v>
      </c>
      <c r="AB36" s="31">
        <v>850</v>
      </c>
      <c r="AC36" s="27"/>
      <c r="AD36" s="48">
        <v>0.15</v>
      </c>
      <c r="AE36" s="47">
        <f t="shared" si="2"/>
        <v>114.75</v>
      </c>
      <c r="AF36" s="31">
        <v>114.75</v>
      </c>
      <c r="AG36" s="31">
        <v>450</v>
      </c>
      <c r="AH36" s="54" t="s">
        <v>133</v>
      </c>
      <c r="AL36" s="32" t="s">
        <v>66</v>
      </c>
      <c r="AM36" s="32" t="s">
        <v>67</v>
      </c>
      <c r="AN36" s="31">
        <v>850</v>
      </c>
      <c r="AO36" s="31">
        <v>450</v>
      </c>
      <c r="AP36" s="31">
        <v>746.83</v>
      </c>
      <c r="AQ36" s="31">
        <f t="shared" si="5"/>
        <v>745.83</v>
      </c>
      <c r="AR36" s="31">
        <v>1</v>
      </c>
      <c r="AS36" s="12"/>
      <c r="AT36" s="12"/>
      <c r="AU36" s="12"/>
      <c r="AV36" s="12"/>
      <c r="AW36" s="12"/>
      <c r="AX36" s="12"/>
    </row>
    <row r="37" spans="1:50" x14ac:dyDescent="0.25">
      <c r="A37" s="67">
        <f t="shared" si="3"/>
        <v>29</v>
      </c>
      <c r="B37" s="26" t="s">
        <v>43</v>
      </c>
      <c r="C37" s="28" t="s">
        <v>9</v>
      </c>
      <c r="D37" s="57" t="s">
        <v>144</v>
      </c>
      <c r="E37" s="57">
        <v>1503.020301</v>
      </c>
      <c r="F37" s="60">
        <v>746.84</v>
      </c>
      <c r="G37" s="60">
        <v>745.84</v>
      </c>
      <c r="H37" s="60">
        <v>1</v>
      </c>
      <c r="I37" s="57" t="s">
        <v>27</v>
      </c>
      <c r="J37" s="57">
        <v>3</v>
      </c>
      <c r="K37" s="57">
        <v>3.1</v>
      </c>
      <c r="L37" s="57">
        <v>1</v>
      </c>
      <c r="M37" s="73">
        <v>1</v>
      </c>
      <c r="N37" s="57">
        <v>1E-3</v>
      </c>
      <c r="O37" s="58" t="s">
        <v>165</v>
      </c>
      <c r="P37" s="88" t="s">
        <v>166</v>
      </c>
      <c r="U37" s="29">
        <v>41974</v>
      </c>
      <c r="V37" s="27" t="s">
        <v>14</v>
      </c>
      <c r="W37" s="26" t="s">
        <v>66</v>
      </c>
      <c r="X37" s="45">
        <v>0.5</v>
      </c>
      <c r="Y37" s="45">
        <v>7</v>
      </c>
      <c r="Z37" s="46">
        <f t="shared" si="4"/>
        <v>7.5</v>
      </c>
      <c r="AA37" s="47">
        <f t="shared" si="1"/>
        <v>85</v>
      </c>
      <c r="AB37" s="31">
        <v>850</v>
      </c>
      <c r="AC37" s="27"/>
      <c r="AD37" s="48">
        <v>0.15</v>
      </c>
      <c r="AE37" s="47">
        <f t="shared" si="2"/>
        <v>114.75</v>
      </c>
      <c r="AF37" s="31">
        <v>114.75</v>
      </c>
      <c r="AG37" s="31">
        <v>450</v>
      </c>
      <c r="AH37" s="54" t="s">
        <v>133</v>
      </c>
      <c r="AL37" s="32" t="s">
        <v>66</v>
      </c>
      <c r="AM37" s="32" t="s">
        <v>67</v>
      </c>
      <c r="AN37" s="31">
        <v>850</v>
      </c>
      <c r="AO37" s="31">
        <v>450</v>
      </c>
      <c r="AP37" s="31">
        <v>746.84</v>
      </c>
      <c r="AQ37" s="31">
        <f t="shared" si="5"/>
        <v>745.84</v>
      </c>
      <c r="AR37" s="31">
        <v>1</v>
      </c>
      <c r="AS37" s="12"/>
      <c r="AT37" s="12"/>
      <c r="AU37" s="12"/>
      <c r="AV37" s="12"/>
      <c r="AW37" s="12"/>
      <c r="AX37" s="12"/>
    </row>
    <row r="38" spans="1:50" x14ac:dyDescent="0.25">
      <c r="A38" s="67">
        <f t="shared" si="3"/>
        <v>30</v>
      </c>
      <c r="B38" s="26" t="s">
        <v>44</v>
      </c>
      <c r="C38" s="28" t="s">
        <v>9</v>
      </c>
      <c r="D38" s="57" t="s">
        <v>144</v>
      </c>
      <c r="E38" s="57">
        <v>1503.020301</v>
      </c>
      <c r="F38" s="60">
        <v>746.84</v>
      </c>
      <c r="G38" s="60">
        <v>745.84</v>
      </c>
      <c r="H38" s="60">
        <v>1</v>
      </c>
      <c r="I38" s="57" t="s">
        <v>27</v>
      </c>
      <c r="J38" s="57">
        <v>3</v>
      </c>
      <c r="K38" s="57">
        <v>3.1</v>
      </c>
      <c r="L38" s="57">
        <v>1</v>
      </c>
      <c r="M38" s="73">
        <v>1</v>
      </c>
      <c r="N38" s="57">
        <v>1E-3</v>
      </c>
      <c r="O38" s="58" t="s">
        <v>165</v>
      </c>
      <c r="P38" s="88" t="s">
        <v>166</v>
      </c>
      <c r="U38" s="29">
        <v>41974</v>
      </c>
      <c r="V38" s="27" t="s">
        <v>14</v>
      </c>
      <c r="W38" s="26" t="s">
        <v>66</v>
      </c>
      <c r="X38" s="45">
        <v>0.5</v>
      </c>
      <c r="Y38" s="45">
        <v>7</v>
      </c>
      <c r="Z38" s="46">
        <f t="shared" si="4"/>
        <v>7.5</v>
      </c>
      <c r="AA38" s="47">
        <f t="shared" si="1"/>
        <v>85</v>
      </c>
      <c r="AB38" s="31">
        <v>850</v>
      </c>
      <c r="AC38" s="27"/>
      <c r="AD38" s="48">
        <v>0.15</v>
      </c>
      <c r="AE38" s="47">
        <f t="shared" si="2"/>
        <v>114.75</v>
      </c>
      <c r="AF38" s="31">
        <v>114.75</v>
      </c>
      <c r="AG38" s="31">
        <v>450</v>
      </c>
      <c r="AH38" s="54" t="s">
        <v>133</v>
      </c>
      <c r="AL38" s="32" t="s">
        <v>66</v>
      </c>
      <c r="AM38" s="32" t="s">
        <v>67</v>
      </c>
      <c r="AN38" s="31">
        <v>850</v>
      </c>
      <c r="AO38" s="31">
        <v>450</v>
      </c>
      <c r="AP38" s="31">
        <v>746.84</v>
      </c>
      <c r="AQ38" s="31">
        <f t="shared" si="5"/>
        <v>745.84</v>
      </c>
      <c r="AR38" s="31">
        <v>1</v>
      </c>
      <c r="AS38" s="12"/>
      <c r="AT38" s="12"/>
      <c r="AU38" s="12"/>
      <c r="AV38" s="12"/>
      <c r="AW38" s="12"/>
      <c r="AX38" s="12"/>
    </row>
    <row r="39" spans="1:50" x14ac:dyDescent="0.25">
      <c r="A39" s="67">
        <f t="shared" si="3"/>
        <v>31</v>
      </c>
      <c r="B39" s="26" t="s">
        <v>45</v>
      </c>
      <c r="C39" s="28" t="s">
        <v>9</v>
      </c>
      <c r="D39" s="57" t="s">
        <v>144</v>
      </c>
      <c r="E39" s="57">
        <v>1503.020301</v>
      </c>
      <c r="F39" s="60">
        <v>809.61</v>
      </c>
      <c r="G39" s="60">
        <v>808.61</v>
      </c>
      <c r="H39" s="60">
        <v>1</v>
      </c>
      <c r="I39" s="57" t="s">
        <v>27</v>
      </c>
      <c r="J39" s="57">
        <v>3</v>
      </c>
      <c r="K39" s="57">
        <v>3.1</v>
      </c>
      <c r="L39" s="57">
        <v>1</v>
      </c>
      <c r="M39" s="73">
        <v>1</v>
      </c>
      <c r="N39" s="57">
        <v>1E-3</v>
      </c>
      <c r="O39" s="58" t="s">
        <v>165</v>
      </c>
      <c r="P39" s="88" t="s">
        <v>166</v>
      </c>
      <c r="U39" s="29">
        <v>42286</v>
      </c>
      <c r="V39" s="27" t="s">
        <v>15</v>
      </c>
      <c r="W39" s="26" t="s">
        <v>66</v>
      </c>
      <c r="X39" s="45">
        <v>0.5</v>
      </c>
      <c r="Y39" s="45">
        <v>6</v>
      </c>
      <c r="Z39" s="46">
        <f t="shared" si="4"/>
        <v>6.5</v>
      </c>
      <c r="AA39" s="47">
        <f t="shared" si="1"/>
        <v>85</v>
      </c>
      <c r="AB39" s="31">
        <v>850</v>
      </c>
      <c r="AC39" s="27"/>
      <c r="AD39" s="48">
        <v>0.15</v>
      </c>
      <c r="AE39" s="47">
        <f t="shared" si="2"/>
        <v>114.75</v>
      </c>
      <c r="AF39" s="31">
        <v>114.75</v>
      </c>
      <c r="AG39" s="31">
        <v>450</v>
      </c>
      <c r="AH39" s="54" t="s">
        <v>133</v>
      </c>
      <c r="AL39" s="32" t="s">
        <v>66</v>
      </c>
      <c r="AM39" s="32" t="s">
        <v>67</v>
      </c>
      <c r="AN39" s="31">
        <v>850</v>
      </c>
      <c r="AO39" s="31">
        <v>450</v>
      </c>
      <c r="AP39" s="31">
        <v>809.61</v>
      </c>
      <c r="AQ39" s="31">
        <f t="shared" si="5"/>
        <v>808.61</v>
      </c>
      <c r="AR39" s="31">
        <v>1</v>
      </c>
      <c r="AS39" s="12"/>
      <c r="AT39" s="12"/>
      <c r="AU39" s="12"/>
      <c r="AV39" s="12"/>
      <c r="AW39" s="12"/>
      <c r="AX39" s="12"/>
    </row>
    <row r="40" spans="1:50" x14ac:dyDescent="0.25">
      <c r="A40" s="67">
        <f t="shared" si="3"/>
        <v>32</v>
      </c>
      <c r="B40" s="26" t="s">
        <v>46</v>
      </c>
      <c r="C40" s="28" t="s">
        <v>9</v>
      </c>
      <c r="D40" s="57" t="s">
        <v>144</v>
      </c>
      <c r="E40" s="57">
        <v>1503.020301</v>
      </c>
      <c r="F40" s="60">
        <v>809.61</v>
      </c>
      <c r="G40" s="60">
        <v>808.61</v>
      </c>
      <c r="H40" s="60">
        <v>1</v>
      </c>
      <c r="I40" s="57" t="s">
        <v>27</v>
      </c>
      <c r="J40" s="57">
        <v>3</v>
      </c>
      <c r="K40" s="57">
        <v>3.1</v>
      </c>
      <c r="L40" s="57">
        <v>1</v>
      </c>
      <c r="M40" s="73">
        <v>1</v>
      </c>
      <c r="N40" s="57">
        <v>1E-3</v>
      </c>
      <c r="O40" s="58" t="s">
        <v>165</v>
      </c>
      <c r="P40" s="88" t="s">
        <v>166</v>
      </c>
      <c r="U40" s="29">
        <v>42286</v>
      </c>
      <c r="V40" s="27" t="s">
        <v>15</v>
      </c>
      <c r="W40" s="26" t="s">
        <v>66</v>
      </c>
      <c r="X40" s="45">
        <v>0.5</v>
      </c>
      <c r="Y40" s="45">
        <v>6</v>
      </c>
      <c r="Z40" s="46">
        <f t="shared" si="4"/>
        <v>6.5</v>
      </c>
      <c r="AA40" s="47">
        <f t="shared" si="1"/>
        <v>85</v>
      </c>
      <c r="AB40" s="31">
        <v>850</v>
      </c>
      <c r="AC40" s="27"/>
      <c r="AD40" s="48">
        <v>0.15</v>
      </c>
      <c r="AE40" s="47">
        <f t="shared" si="2"/>
        <v>114.75</v>
      </c>
      <c r="AF40" s="31">
        <v>114.75</v>
      </c>
      <c r="AG40" s="31">
        <v>450</v>
      </c>
      <c r="AH40" s="54" t="s">
        <v>133</v>
      </c>
      <c r="AL40" s="32" t="s">
        <v>66</v>
      </c>
      <c r="AM40" s="32" t="s">
        <v>67</v>
      </c>
      <c r="AN40" s="31">
        <v>850</v>
      </c>
      <c r="AO40" s="31">
        <v>450</v>
      </c>
      <c r="AP40" s="31">
        <v>809.61</v>
      </c>
      <c r="AQ40" s="31">
        <f t="shared" si="5"/>
        <v>808.61</v>
      </c>
      <c r="AR40" s="31">
        <v>1</v>
      </c>
      <c r="AS40" s="12"/>
      <c r="AT40" s="12"/>
      <c r="AU40" s="12"/>
      <c r="AV40" s="12"/>
      <c r="AW40" s="12"/>
      <c r="AX40" s="12"/>
    </row>
    <row r="41" spans="1:50" x14ac:dyDescent="0.25">
      <c r="A41" s="67">
        <f t="shared" si="3"/>
        <v>33</v>
      </c>
      <c r="B41" s="26" t="s">
        <v>47</v>
      </c>
      <c r="C41" s="28" t="s">
        <v>9</v>
      </c>
      <c r="D41" s="57" t="s">
        <v>144</v>
      </c>
      <c r="E41" s="57">
        <v>1503.020301</v>
      </c>
      <c r="F41" s="60">
        <v>809.61</v>
      </c>
      <c r="G41" s="60">
        <v>808.61</v>
      </c>
      <c r="H41" s="60">
        <v>1</v>
      </c>
      <c r="I41" s="57" t="s">
        <v>27</v>
      </c>
      <c r="J41" s="57">
        <v>3</v>
      </c>
      <c r="K41" s="57">
        <v>3.1</v>
      </c>
      <c r="L41" s="57">
        <v>1</v>
      </c>
      <c r="M41" s="73">
        <v>1</v>
      </c>
      <c r="N41" s="57">
        <v>1E-3</v>
      </c>
      <c r="O41" s="58" t="s">
        <v>165</v>
      </c>
      <c r="P41" s="88" t="s">
        <v>166</v>
      </c>
      <c r="U41" s="29">
        <v>42286</v>
      </c>
      <c r="V41" s="27" t="s">
        <v>15</v>
      </c>
      <c r="W41" s="26" t="s">
        <v>66</v>
      </c>
      <c r="X41" s="45">
        <v>0.5</v>
      </c>
      <c r="Y41" s="45">
        <v>6</v>
      </c>
      <c r="Z41" s="46">
        <f t="shared" si="4"/>
        <v>6.5</v>
      </c>
      <c r="AA41" s="47">
        <f t="shared" si="1"/>
        <v>85</v>
      </c>
      <c r="AB41" s="31">
        <v>850</v>
      </c>
      <c r="AC41" s="27"/>
      <c r="AD41" s="48">
        <v>0.15</v>
      </c>
      <c r="AE41" s="47">
        <f t="shared" si="2"/>
        <v>114.75</v>
      </c>
      <c r="AF41" s="31">
        <v>114.75</v>
      </c>
      <c r="AG41" s="31">
        <v>450</v>
      </c>
      <c r="AH41" s="54" t="s">
        <v>133</v>
      </c>
      <c r="AL41" s="32" t="s">
        <v>66</v>
      </c>
      <c r="AM41" s="32" t="s">
        <v>67</v>
      </c>
      <c r="AN41" s="31">
        <v>850</v>
      </c>
      <c r="AO41" s="31">
        <v>450</v>
      </c>
      <c r="AP41" s="31">
        <v>809.61</v>
      </c>
      <c r="AQ41" s="31">
        <f t="shared" si="5"/>
        <v>808.61</v>
      </c>
      <c r="AR41" s="31">
        <v>1</v>
      </c>
      <c r="AS41" s="12"/>
      <c r="AT41" s="12"/>
      <c r="AU41" s="12"/>
      <c r="AV41" s="12"/>
      <c r="AW41" s="12"/>
      <c r="AX41" s="12"/>
    </row>
    <row r="42" spans="1:50" x14ac:dyDescent="0.25">
      <c r="A42" s="67">
        <f t="shared" si="3"/>
        <v>34</v>
      </c>
      <c r="B42" s="26" t="s">
        <v>96</v>
      </c>
      <c r="C42" s="27" t="s">
        <v>97</v>
      </c>
      <c r="D42" s="57" t="s">
        <v>145</v>
      </c>
      <c r="E42" s="57">
        <v>1503.020301</v>
      </c>
      <c r="F42" s="60">
        <v>395.37</v>
      </c>
      <c r="G42" s="60">
        <v>329.46000000000004</v>
      </c>
      <c r="H42" s="60">
        <v>65.91</v>
      </c>
      <c r="I42" s="57" t="s">
        <v>27</v>
      </c>
      <c r="J42" s="57">
        <v>3</v>
      </c>
      <c r="K42" s="57">
        <v>3.1</v>
      </c>
      <c r="L42" s="57">
        <v>1</v>
      </c>
      <c r="M42" s="73">
        <v>1</v>
      </c>
      <c r="N42" s="57">
        <v>1E-3</v>
      </c>
      <c r="O42" s="58" t="s">
        <v>165</v>
      </c>
      <c r="P42" s="88" t="s">
        <v>166</v>
      </c>
      <c r="U42" s="29">
        <v>43070</v>
      </c>
      <c r="V42" s="26" t="s">
        <v>98</v>
      </c>
      <c r="W42" s="26" t="s">
        <v>66</v>
      </c>
      <c r="X42" s="45">
        <v>0.5</v>
      </c>
      <c r="Y42" s="45">
        <v>4</v>
      </c>
      <c r="Z42" s="46">
        <f t="shared" si="4"/>
        <v>4.5</v>
      </c>
      <c r="AA42" s="47">
        <f t="shared" si="1"/>
        <v>65</v>
      </c>
      <c r="AB42" s="31">
        <v>650</v>
      </c>
      <c r="AC42" s="26"/>
      <c r="AD42" s="48">
        <v>0.15</v>
      </c>
      <c r="AE42" s="47">
        <f t="shared" si="2"/>
        <v>87.75</v>
      </c>
      <c r="AF42" s="31">
        <v>87.75</v>
      </c>
      <c r="AG42" s="31">
        <v>300</v>
      </c>
      <c r="AH42" s="54" t="s">
        <v>133</v>
      </c>
      <c r="AL42" s="30" t="s">
        <v>66</v>
      </c>
      <c r="AM42" s="30" t="s">
        <v>67</v>
      </c>
      <c r="AN42" s="34">
        <v>650</v>
      </c>
      <c r="AO42" s="34">
        <v>300</v>
      </c>
      <c r="AP42" s="31">
        <v>395.37</v>
      </c>
      <c r="AQ42" s="31">
        <f t="shared" si="5"/>
        <v>329.46000000000004</v>
      </c>
      <c r="AR42" s="31">
        <v>65.91</v>
      </c>
      <c r="AS42" s="12"/>
      <c r="AT42" s="12"/>
      <c r="AU42" s="12"/>
      <c r="AV42" s="12"/>
      <c r="AW42" s="12"/>
      <c r="AX42" s="12"/>
    </row>
    <row r="43" spans="1:50" x14ac:dyDescent="0.25">
      <c r="A43" s="67">
        <f t="shared" si="3"/>
        <v>35</v>
      </c>
      <c r="B43" s="26" t="s">
        <v>99</v>
      </c>
      <c r="C43" s="27" t="s">
        <v>18</v>
      </c>
      <c r="D43" s="57" t="s">
        <v>144</v>
      </c>
      <c r="E43" s="57">
        <v>1503.020301</v>
      </c>
      <c r="F43" s="60">
        <v>136.54</v>
      </c>
      <c r="G43" s="60">
        <v>135.54</v>
      </c>
      <c r="H43" s="60">
        <v>1</v>
      </c>
      <c r="I43" s="57" t="s">
        <v>27</v>
      </c>
      <c r="J43" s="57">
        <v>3</v>
      </c>
      <c r="K43" s="57">
        <v>3.1</v>
      </c>
      <c r="L43" s="57">
        <v>1</v>
      </c>
      <c r="M43" s="73">
        <v>0.3</v>
      </c>
      <c r="N43" s="57">
        <v>2.9999999999999997E-4</v>
      </c>
      <c r="O43" s="58" t="s">
        <v>165</v>
      </c>
      <c r="P43" s="88" t="s">
        <v>166</v>
      </c>
      <c r="U43" s="29">
        <v>41401</v>
      </c>
      <c r="V43" s="26" t="s">
        <v>12</v>
      </c>
      <c r="W43" s="26" t="s">
        <v>66</v>
      </c>
      <c r="X43" s="45">
        <v>0.5</v>
      </c>
      <c r="Y43" s="45">
        <v>8</v>
      </c>
      <c r="Z43" s="46">
        <f t="shared" si="4"/>
        <v>8.5</v>
      </c>
      <c r="AA43" s="47">
        <f t="shared" si="1"/>
        <v>16</v>
      </c>
      <c r="AB43" s="31">
        <v>160</v>
      </c>
      <c r="AC43" s="26"/>
      <c r="AD43" s="48">
        <v>0.15</v>
      </c>
      <c r="AE43" s="47">
        <f t="shared" si="2"/>
        <v>21.6</v>
      </c>
      <c r="AF43" s="31">
        <v>21.6</v>
      </c>
      <c r="AG43" s="31">
        <v>50</v>
      </c>
      <c r="AH43" s="54" t="s">
        <v>133</v>
      </c>
      <c r="AL43" s="30" t="s">
        <v>66</v>
      </c>
      <c r="AM43" s="30" t="s">
        <v>67</v>
      </c>
      <c r="AN43" s="34">
        <v>160</v>
      </c>
      <c r="AO43" s="34">
        <v>50</v>
      </c>
      <c r="AP43" s="31">
        <v>136.54</v>
      </c>
      <c r="AQ43" s="31">
        <f t="shared" si="5"/>
        <v>135.54</v>
      </c>
      <c r="AR43" s="31">
        <v>1</v>
      </c>
      <c r="AS43" s="12"/>
      <c r="AT43" s="12"/>
      <c r="AU43" s="12"/>
      <c r="AV43" s="12"/>
      <c r="AW43" s="12"/>
      <c r="AX43" s="12"/>
    </row>
    <row r="44" spans="1:50" x14ac:dyDescent="0.25">
      <c r="A44" s="67">
        <f t="shared" si="3"/>
        <v>36</v>
      </c>
      <c r="B44" s="26" t="s">
        <v>48</v>
      </c>
      <c r="C44" s="28" t="s">
        <v>18</v>
      </c>
      <c r="D44" s="57" t="s">
        <v>145</v>
      </c>
      <c r="E44" s="57">
        <v>1503.020301</v>
      </c>
      <c r="F44" s="60">
        <v>132.55000000000001</v>
      </c>
      <c r="G44" s="60">
        <v>131.55000000000001</v>
      </c>
      <c r="H44" s="60">
        <v>1</v>
      </c>
      <c r="I44" s="57" t="s">
        <v>27</v>
      </c>
      <c r="J44" s="57">
        <v>3</v>
      </c>
      <c r="K44" s="57">
        <v>3.1</v>
      </c>
      <c r="L44" s="57">
        <v>1</v>
      </c>
      <c r="M44" s="73">
        <v>0.3</v>
      </c>
      <c r="N44" s="57">
        <v>2.9999999999999997E-4</v>
      </c>
      <c r="O44" s="58" t="s">
        <v>165</v>
      </c>
      <c r="P44" s="88" t="s">
        <v>166</v>
      </c>
      <c r="U44" s="29">
        <v>41443</v>
      </c>
      <c r="V44" s="27" t="s">
        <v>19</v>
      </c>
      <c r="W44" s="26" t="s">
        <v>66</v>
      </c>
      <c r="X44" s="45">
        <v>0.5</v>
      </c>
      <c r="Y44" s="45">
        <v>8</v>
      </c>
      <c r="Z44" s="46">
        <f t="shared" si="4"/>
        <v>8.5</v>
      </c>
      <c r="AA44" s="47">
        <f t="shared" si="1"/>
        <v>40</v>
      </c>
      <c r="AB44" s="31">
        <v>400</v>
      </c>
      <c r="AC44" s="27"/>
      <c r="AD44" s="48">
        <v>0.15</v>
      </c>
      <c r="AE44" s="47">
        <f t="shared" si="2"/>
        <v>54</v>
      </c>
      <c r="AF44" s="31">
        <v>54</v>
      </c>
      <c r="AG44" s="31">
        <v>200</v>
      </c>
      <c r="AH44" s="54" t="s">
        <v>133</v>
      </c>
      <c r="AL44" s="32" t="s">
        <v>66</v>
      </c>
      <c r="AM44" s="32" t="s">
        <v>67</v>
      </c>
      <c r="AN44" s="31">
        <v>400</v>
      </c>
      <c r="AO44" s="31">
        <v>200</v>
      </c>
      <c r="AP44" s="31">
        <v>132.55000000000001</v>
      </c>
      <c r="AQ44" s="31">
        <f t="shared" si="5"/>
        <v>131.55000000000001</v>
      </c>
      <c r="AR44" s="31">
        <v>1</v>
      </c>
      <c r="AS44" s="12"/>
      <c r="AT44" s="12"/>
      <c r="AU44" s="12"/>
      <c r="AV44" s="12"/>
      <c r="AW44" s="12"/>
      <c r="AX44" s="12"/>
    </row>
    <row r="45" spans="1:50" x14ac:dyDescent="0.25">
      <c r="A45" s="67">
        <f t="shared" si="3"/>
        <v>37</v>
      </c>
      <c r="B45" s="26" t="s">
        <v>49</v>
      </c>
      <c r="C45" s="28" t="s">
        <v>18</v>
      </c>
      <c r="D45" s="57" t="s">
        <v>144</v>
      </c>
      <c r="E45" s="57">
        <v>1503.020301</v>
      </c>
      <c r="F45" s="60">
        <v>553.02</v>
      </c>
      <c r="G45" s="60">
        <v>552.02</v>
      </c>
      <c r="H45" s="60">
        <v>1</v>
      </c>
      <c r="I45" s="57" t="s">
        <v>27</v>
      </c>
      <c r="J45" s="57">
        <v>3</v>
      </c>
      <c r="K45" s="57">
        <v>3.1</v>
      </c>
      <c r="L45" s="57">
        <v>1</v>
      </c>
      <c r="M45" s="73">
        <v>0.3</v>
      </c>
      <c r="N45" s="57">
        <v>2.9999999999999997E-4</v>
      </c>
      <c r="O45" s="58" t="s">
        <v>165</v>
      </c>
      <c r="P45" s="88" t="s">
        <v>166</v>
      </c>
      <c r="U45" s="29">
        <v>41765</v>
      </c>
      <c r="V45" s="27" t="s">
        <v>20</v>
      </c>
      <c r="W45" s="26" t="s">
        <v>66</v>
      </c>
      <c r="X45" s="45">
        <v>0.5</v>
      </c>
      <c r="Y45" s="45">
        <v>7</v>
      </c>
      <c r="Z45" s="46">
        <f t="shared" si="4"/>
        <v>7.5</v>
      </c>
      <c r="AA45" s="47">
        <f t="shared" si="1"/>
        <v>40</v>
      </c>
      <c r="AB45" s="31">
        <v>400</v>
      </c>
      <c r="AC45" s="27"/>
      <c r="AD45" s="48">
        <v>0.15</v>
      </c>
      <c r="AE45" s="47">
        <f t="shared" si="2"/>
        <v>54</v>
      </c>
      <c r="AF45" s="31">
        <v>54</v>
      </c>
      <c r="AG45" s="31">
        <v>200</v>
      </c>
      <c r="AH45" s="54" t="s">
        <v>133</v>
      </c>
      <c r="AL45" s="32" t="s">
        <v>66</v>
      </c>
      <c r="AM45" s="32" t="s">
        <v>67</v>
      </c>
      <c r="AN45" s="31">
        <v>400</v>
      </c>
      <c r="AO45" s="31">
        <v>200</v>
      </c>
      <c r="AP45" s="31">
        <v>553.02</v>
      </c>
      <c r="AQ45" s="31">
        <f t="shared" si="5"/>
        <v>552.02</v>
      </c>
      <c r="AR45" s="31">
        <v>1</v>
      </c>
      <c r="AS45" s="12"/>
      <c r="AT45" s="12"/>
      <c r="AU45" s="12"/>
      <c r="AV45" s="12"/>
      <c r="AW45" s="12"/>
      <c r="AX45" s="12"/>
    </row>
    <row r="46" spans="1:50" x14ac:dyDescent="0.25">
      <c r="A46" s="67">
        <f t="shared" si="3"/>
        <v>38</v>
      </c>
      <c r="B46" s="26" t="s">
        <v>50</v>
      </c>
      <c r="C46" s="28" t="s">
        <v>18</v>
      </c>
      <c r="D46" s="57" t="s">
        <v>144</v>
      </c>
      <c r="E46" s="57">
        <v>1503.020301</v>
      </c>
      <c r="F46" s="60">
        <v>553.03</v>
      </c>
      <c r="G46" s="60">
        <v>552.03</v>
      </c>
      <c r="H46" s="60">
        <v>1</v>
      </c>
      <c r="I46" s="57" t="s">
        <v>27</v>
      </c>
      <c r="J46" s="57">
        <v>3</v>
      </c>
      <c r="K46" s="57">
        <v>3.1</v>
      </c>
      <c r="L46" s="57">
        <v>1</v>
      </c>
      <c r="M46" s="73">
        <v>0.3</v>
      </c>
      <c r="N46" s="57">
        <v>2.9999999999999997E-4</v>
      </c>
      <c r="O46" s="58" t="s">
        <v>165</v>
      </c>
      <c r="P46" s="88" t="s">
        <v>166</v>
      </c>
      <c r="U46" s="29">
        <v>41765</v>
      </c>
      <c r="V46" s="27" t="s">
        <v>20</v>
      </c>
      <c r="W46" s="26" t="s">
        <v>66</v>
      </c>
      <c r="X46" s="45">
        <v>0.5</v>
      </c>
      <c r="Y46" s="45">
        <v>7</v>
      </c>
      <c r="Z46" s="46">
        <f t="shared" si="4"/>
        <v>7.5</v>
      </c>
      <c r="AA46" s="47">
        <f t="shared" si="1"/>
        <v>40</v>
      </c>
      <c r="AB46" s="31">
        <v>400</v>
      </c>
      <c r="AC46" s="27"/>
      <c r="AD46" s="48">
        <v>0.15</v>
      </c>
      <c r="AE46" s="47">
        <f t="shared" si="2"/>
        <v>54</v>
      </c>
      <c r="AF46" s="31">
        <v>54</v>
      </c>
      <c r="AG46" s="31">
        <v>200</v>
      </c>
      <c r="AH46" s="54" t="s">
        <v>133</v>
      </c>
      <c r="AL46" s="32" t="s">
        <v>66</v>
      </c>
      <c r="AM46" s="32" t="s">
        <v>67</v>
      </c>
      <c r="AN46" s="31">
        <v>400</v>
      </c>
      <c r="AO46" s="31">
        <v>200</v>
      </c>
      <c r="AP46" s="31">
        <v>553.03</v>
      </c>
      <c r="AQ46" s="31">
        <f t="shared" si="5"/>
        <v>552.03</v>
      </c>
      <c r="AR46" s="31">
        <v>1</v>
      </c>
      <c r="AS46" s="12"/>
      <c r="AT46" s="12"/>
      <c r="AU46" s="12"/>
      <c r="AV46" s="12"/>
      <c r="AW46" s="12"/>
      <c r="AX46" s="12"/>
    </row>
    <row r="47" spans="1:50" x14ac:dyDescent="0.25">
      <c r="A47" s="67">
        <f t="shared" si="3"/>
        <v>39</v>
      </c>
      <c r="B47" s="26" t="s">
        <v>51</v>
      </c>
      <c r="C47" s="28" t="s">
        <v>18</v>
      </c>
      <c r="D47" s="57" t="s">
        <v>144</v>
      </c>
      <c r="E47" s="57">
        <v>1503.020301</v>
      </c>
      <c r="F47" s="60">
        <v>298.70999999999998</v>
      </c>
      <c r="G47" s="60">
        <v>297.70999999999998</v>
      </c>
      <c r="H47" s="60">
        <v>1</v>
      </c>
      <c r="I47" s="57" t="s">
        <v>27</v>
      </c>
      <c r="J47" s="57">
        <v>3</v>
      </c>
      <c r="K47" s="57">
        <v>3.1</v>
      </c>
      <c r="L47" s="57">
        <v>1</v>
      </c>
      <c r="M47" s="73">
        <v>0.3</v>
      </c>
      <c r="N47" s="57">
        <v>2.9999999999999997E-4</v>
      </c>
      <c r="O47" s="58" t="s">
        <v>165</v>
      </c>
      <c r="P47" s="88" t="s">
        <v>166</v>
      </c>
      <c r="U47" s="29">
        <v>41974</v>
      </c>
      <c r="V47" s="27" t="s">
        <v>21</v>
      </c>
      <c r="W47" s="26" t="s">
        <v>66</v>
      </c>
      <c r="X47" s="45">
        <v>0.5</v>
      </c>
      <c r="Y47" s="45">
        <v>7</v>
      </c>
      <c r="Z47" s="46">
        <f t="shared" si="4"/>
        <v>7.5</v>
      </c>
      <c r="AA47" s="47">
        <f t="shared" si="1"/>
        <v>22</v>
      </c>
      <c r="AB47" s="31">
        <v>220</v>
      </c>
      <c r="AC47" s="27"/>
      <c r="AD47" s="48">
        <v>0.15</v>
      </c>
      <c r="AE47" s="47">
        <f t="shared" si="2"/>
        <v>29.7</v>
      </c>
      <c r="AF47" s="31">
        <v>29.7</v>
      </c>
      <c r="AG47" s="31">
        <v>100</v>
      </c>
      <c r="AH47" s="54" t="s">
        <v>133</v>
      </c>
      <c r="AL47" s="32" t="s">
        <v>66</v>
      </c>
      <c r="AM47" s="32" t="s">
        <v>67</v>
      </c>
      <c r="AN47" s="31">
        <v>220</v>
      </c>
      <c r="AO47" s="31">
        <v>100</v>
      </c>
      <c r="AP47" s="31">
        <v>298.70999999999998</v>
      </c>
      <c r="AQ47" s="31">
        <f t="shared" si="5"/>
        <v>297.70999999999998</v>
      </c>
      <c r="AR47" s="31">
        <v>1</v>
      </c>
      <c r="AS47" s="12"/>
      <c r="AT47" s="12"/>
      <c r="AU47" s="12"/>
      <c r="AV47" s="12"/>
      <c r="AW47" s="12"/>
      <c r="AX47" s="12"/>
    </row>
    <row r="48" spans="1:50" x14ac:dyDescent="0.25">
      <c r="A48" s="67">
        <f t="shared" si="3"/>
        <v>40</v>
      </c>
      <c r="B48" s="26" t="s">
        <v>52</v>
      </c>
      <c r="C48" s="28" t="s">
        <v>18</v>
      </c>
      <c r="D48" s="57" t="s">
        <v>144</v>
      </c>
      <c r="E48" s="57">
        <v>1503.020301</v>
      </c>
      <c r="F48" s="60">
        <v>298.70999999999998</v>
      </c>
      <c r="G48" s="60">
        <v>297.70999999999998</v>
      </c>
      <c r="H48" s="60">
        <v>1</v>
      </c>
      <c r="I48" s="57" t="s">
        <v>27</v>
      </c>
      <c r="J48" s="57">
        <v>3</v>
      </c>
      <c r="K48" s="57">
        <v>3.1</v>
      </c>
      <c r="L48" s="57">
        <v>1</v>
      </c>
      <c r="M48" s="73">
        <v>0.3</v>
      </c>
      <c r="N48" s="57">
        <v>2.9999999999999997E-4</v>
      </c>
      <c r="O48" s="58" t="s">
        <v>165</v>
      </c>
      <c r="P48" s="88" t="s">
        <v>166</v>
      </c>
      <c r="U48" s="29">
        <v>41974</v>
      </c>
      <c r="V48" s="27" t="s">
        <v>21</v>
      </c>
      <c r="W48" s="26" t="s">
        <v>66</v>
      </c>
      <c r="X48" s="45">
        <v>0.5</v>
      </c>
      <c r="Y48" s="45">
        <v>7</v>
      </c>
      <c r="Z48" s="46">
        <f t="shared" si="4"/>
        <v>7.5</v>
      </c>
      <c r="AA48" s="47">
        <f t="shared" si="1"/>
        <v>22</v>
      </c>
      <c r="AB48" s="31">
        <v>220</v>
      </c>
      <c r="AC48" s="27"/>
      <c r="AD48" s="48">
        <v>0.15</v>
      </c>
      <c r="AE48" s="47">
        <f t="shared" si="2"/>
        <v>29.7</v>
      </c>
      <c r="AF48" s="31">
        <v>29.7</v>
      </c>
      <c r="AG48" s="31">
        <v>100</v>
      </c>
      <c r="AH48" s="54" t="s">
        <v>133</v>
      </c>
      <c r="AL48" s="32" t="s">
        <v>66</v>
      </c>
      <c r="AM48" s="32" t="s">
        <v>67</v>
      </c>
      <c r="AN48" s="31">
        <v>220</v>
      </c>
      <c r="AO48" s="31">
        <v>100</v>
      </c>
      <c r="AP48" s="31">
        <v>298.70999999999998</v>
      </c>
      <c r="AQ48" s="31">
        <f t="shared" si="5"/>
        <v>297.70999999999998</v>
      </c>
      <c r="AR48" s="31">
        <v>1</v>
      </c>
      <c r="AS48" s="12"/>
      <c r="AT48" s="12"/>
      <c r="AU48" s="12"/>
      <c r="AV48" s="12"/>
      <c r="AW48" s="12"/>
      <c r="AX48" s="12"/>
    </row>
    <row r="49" spans="1:50" x14ac:dyDescent="0.25">
      <c r="A49" s="67">
        <f t="shared" si="3"/>
        <v>41</v>
      </c>
      <c r="B49" s="26" t="s">
        <v>53</v>
      </c>
      <c r="C49" s="28" t="s">
        <v>18</v>
      </c>
      <c r="D49" s="57" t="s">
        <v>144</v>
      </c>
      <c r="E49" s="57">
        <v>1503.020301</v>
      </c>
      <c r="F49" s="60">
        <v>298.70999999999998</v>
      </c>
      <c r="G49" s="60">
        <v>297.70999999999998</v>
      </c>
      <c r="H49" s="60">
        <v>1</v>
      </c>
      <c r="I49" s="57" t="s">
        <v>27</v>
      </c>
      <c r="J49" s="57">
        <v>3</v>
      </c>
      <c r="K49" s="57">
        <v>3.1</v>
      </c>
      <c r="L49" s="57">
        <v>1</v>
      </c>
      <c r="M49" s="73">
        <v>0.3</v>
      </c>
      <c r="N49" s="57">
        <v>2.9999999999999997E-4</v>
      </c>
      <c r="O49" s="58" t="s">
        <v>165</v>
      </c>
      <c r="P49" s="88" t="s">
        <v>166</v>
      </c>
      <c r="U49" s="29">
        <v>41974</v>
      </c>
      <c r="V49" s="27" t="s">
        <v>21</v>
      </c>
      <c r="W49" s="26" t="s">
        <v>66</v>
      </c>
      <c r="X49" s="45">
        <v>0.5</v>
      </c>
      <c r="Y49" s="45">
        <v>7</v>
      </c>
      <c r="Z49" s="46">
        <f t="shared" si="4"/>
        <v>7.5</v>
      </c>
      <c r="AA49" s="47">
        <f t="shared" si="1"/>
        <v>22</v>
      </c>
      <c r="AB49" s="31">
        <v>220</v>
      </c>
      <c r="AC49" s="27"/>
      <c r="AD49" s="48">
        <v>0.15</v>
      </c>
      <c r="AE49" s="47">
        <f t="shared" si="2"/>
        <v>29.7</v>
      </c>
      <c r="AF49" s="31">
        <v>29.7</v>
      </c>
      <c r="AG49" s="31">
        <v>100</v>
      </c>
      <c r="AH49" s="54" t="s">
        <v>133</v>
      </c>
      <c r="AL49" s="32" t="s">
        <v>66</v>
      </c>
      <c r="AM49" s="32" t="s">
        <v>67</v>
      </c>
      <c r="AN49" s="31">
        <v>220</v>
      </c>
      <c r="AO49" s="31">
        <v>100</v>
      </c>
      <c r="AP49" s="31">
        <v>298.70999999999998</v>
      </c>
      <c r="AQ49" s="31">
        <f t="shared" si="5"/>
        <v>297.70999999999998</v>
      </c>
      <c r="AR49" s="31">
        <v>1</v>
      </c>
      <c r="AS49" s="12"/>
      <c r="AT49" s="12"/>
      <c r="AU49" s="12"/>
      <c r="AV49" s="12"/>
      <c r="AW49" s="12"/>
      <c r="AX49" s="12"/>
    </row>
    <row r="50" spans="1:50" x14ac:dyDescent="0.25">
      <c r="A50" s="67">
        <f t="shared" si="3"/>
        <v>42</v>
      </c>
      <c r="B50" s="26" t="s">
        <v>54</v>
      </c>
      <c r="C50" s="28" t="s">
        <v>18</v>
      </c>
      <c r="D50" s="57" t="s">
        <v>144</v>
      </c>
      <c r="E50" s="57">
        <v>1503.020301</v>
      </c>
      <c r="F50" s="60">
        <v>250</v>
      </c>
      <c r="G50" s="60">
        <v>249</v>
      </c>
      <c r="H50" s="60">
        <v>1</v>
      </c>
      <c r="I50" s="57" t="s">
        <v>27</v>
      </c>
      <c r="J50" s="57">
        <v>3</v>
      </c>
      <c r="K50" s="57">
        <v>3.1</v>
      </c>
      <c r="L50" s="57">
        <v>1</v>
      </c>
      <c r="M50" s="73">
        <v>0.3</v>
      </c>
      <c r="N50" s="57">
        <v>2.9999999999999997E-4</v>
      </c>
      <c r="O50" s="58" t="s">
        <v>165</v>
      </c>
      <c r="P50" s="88" t="s">
        <v>166</v>
      </c>
      <c r="U50" s="29">
        <v>42286</v>
      </c>
      <c r="V50" s="27" t="s">
        <v>15</v>
      </c>
      <c r="W50" s="26" t="s">
        <v>66</v>
      </c>
      <c r="X50" s="45">
        <v>0.5</v>
      </c>
      <c r="Y50" s="45">
        <v>6</v>
      </c>
      <c r="Z50" s="46">
        <f t="shared" si="4"/>
        <v>6.5</v>
      </c>
      <c r="AA50" s="47">
        <f t="shared" si="1"/>
        <v>22</v>
      </c>
      <c r="AB50" s="31">
        <v>220</v>
      </c>
      <c r="AC50" s="27"/>
      <c r="AD50" s="48">
        <v>0.15</v>
      </c>
      <c r="AE50" s="47">
        <f t="shared" si="2"/>
        <v>29.7</v>
      </c>
      <c r="AF50" s="31">
        <v>29.7</v>
      </c>
      <c r="AG50" s="31">
        <v>100</v>
      </c>
      <c r="AH50" s="54" t="s">
        <v>133</v>
      </c>
      <c r="AL50" s="32" t="s">
        <v>66</v>
      </c>
      <c r="AM50" s="32" t="s">
        <v>67</v>
      </c>
      <c r="AN50" s="31">
        <v>220</v>
      </c>
      <c r="AO50" s="31">
        <v>100</v>
      </c>
      <c r="AP50" s="31">
        <v>250</v>
      </c>
      <c r="AQ50" s="31">
        <f t="shared" si="5"/>
        <v>249</v>
      </c>
      <c r="AR50" s="31">
        <v>1</v>
      </c>
      <c r="AS50" s="12"/>
      <c r="AT50" s="12"/>
      <c r="AU50" s="12"/>
      <c r="AV50" s="12"/>
      <c r="AW50" s="12"/>
      <c r="AX50" s="12"/>
    </row>
    <row r="51" spans="1:50" x14ac:dyDescent="0.25">
      <c r="A51" s="67">
        <f t="shared" si="3"/>
        <v>43</v>
      </c>
      <c r="B51" s="26" t="s">
        <v>55</v>
      </c>
      <c r="C51" s="28" t="s">
        <v>18</v>
      </c>
      <c r="D51" s="57" t="s">
        <v>144</v>
      </c>
      <c r="E51" s="57">
        <v>1503.020301</v>
      </c>
      <c r="F51" s="60">
        <v>250</v>
      </c>
      <c r="G51" s="60">
        <v>249</v>
      </c>
      <c r="H51" s="60">
        <v>1</v>
      </c>
      <c r="I51" s="57" t="s">
        <v>27</v>
      </c>
      <c r="J51" s="57">
        <v>3</v>
      </c>
      <c r="K51" s="57">
        <v>3.1</v>
      </c>
      <c r="L51" s="57">
        <v>1</v>
      </c>
      <c r="M51" s="73">
        <v>0.3</v>
      </c>
      <c r="N51" s="57">
        <v>2.9999999999999997E-4</v>
      </c>
      <c r="O51" s="58" t="s">
        <v>165</v>
      </c>
      <c r="P51" s="88" t="s">
        <v>166</v>
      </c>
      <c r="U51" s="29">
        <v>42286</v>
      </c>
      <c r="V51" s="27" t="s">
        <v>15</v>
      </c>
      <c r="W51" s="26" t="s">
        <v>66</v>
      </c>
      <c r="X51" s="45">
        <v>0.5</v>
      </c>
      <c r="Y51" s="45">
        <v>6</v>
      </c>
      <c r="Z51" s="46">
        <f t="shared" si="4"/>
        <v>6.5</v>
      </c>
      <c r="AA51" s="47">
        <f t="shared" si="1"/>
        <v>22</v>
      </c>
      <c r="AB51" s="31">
        <v>220</v>
      </c>
      <c r="AC51" s="27"/>
      <c r="AD51" s="48">
        <v>0.15</v>
      </c>
      <c r="AE51" s="47">
        <f t="shared" si="2"/>
        <v>29.7</v>
      </c>
      <c r="AF51" s="31">
        <v>29.7</v>
      </c>
      <c r="AG51" s="31">
        <v>100</v>
      </c>
      <c r="AH51" s="54" t="s">
        <v>133</v>
      </c>
      <c r="AL51" s="32" t="s">
        <v>66</v>
      </c>
      <c r="AM51" s="32" t="s">
        <v>67</v>
      </c>
      <c r="AN51" s="31">
        <v>220</v>
      </c>
      <c r="AO51" s="31">
        <v>100</v>
      </c>
      <c r="AP51" s="31">
        <v>250</v>
      </c>
      <c r="AQ51" s="31">
        <f t="shared" si="5"/>
        <v>249</v>
      </c>
      <c r="AR51" s="31">
        <v>1</v>
      </c>
      <c r="AS51" s="12"/>
      <c r="AT51" s="12"/>
      <c r="AU51" s="12"/>
      <c r="AV51" s="12"/>
      <c r="AW51" s="12"/>
      <c r="AX51" s="12"/>
    </row>
    <row r="52" spans="1:50" x14ac:dyDescent="0.25">
      <c r="A52" s="67">
        <f t="shared" si="3"/>
        <v>44</v>
      </c>
      <c r="B52" s="26" t="s">
        <v>56</v>
      </c>
      <c r="C52" s="28" t="s">
        <v>18</v>
      </c>
      <c r="D52" s="57" t="s">
        <v>144</v>
      </c>
      <c r="E52" s="57">
        <v>1503.020301</v>
      </c>
      <c r="F52" s="60">
        <v>138.12</v>
      </c>
      <c r="G52" s="60">
        <v>137.12</v>
      </c>
      <c r="H52" s="60">
        <v>1</v>
      </c>
      <c r="I52" s="57" t="s">
        <v>27</v>
      </c>
      <c r="J52" s="57">
        <v>3</v>
      </c>
      <c r="K52" s="57">
        <v>3.1</v>
      </c>
      <c r="L52" s="57">
        <v>1</v>
      </c>
      <c r="M52" s="73">
        <v>0.3</v>
      </c>
      <c r="N52" s="57">
        <v>2.9999999999999997E-4</v>
      </c>
      <c r="O52" s="58" t="s">
        <v>165</v>
      </c>
      <c r="P52" s="88" t="s">
        <v>166</v>
      </c>
      <c r="U52" s="29">
        <v>42355</v>
      </c>
      <c r="V52" s="27" t="s">
        <v>22</v>
      </c>
      <c r="W52" s="26" t="s">
        <v>66</v>
      </c>
      <c r="X52" s="45">
        <v>0.5</v>
      </c>
      <c r="Y52" s="45">
        <v>6</v>
      </c>
      <c r="Z52" s="46">
        <f t="shared" si="4"/>
        <v>6.5</v>
      </c>
      <c r="AA52" s="47">
        <f t="shared" si="1"/>
        <v>22</v>
      </c>
      <c r="AB52" s="31">
        <v>220</v>
      </c>
      <c r="AC52" s="27"/>
      <c r="AD52" s="48">
        <v>0.15</v>
      </c>
      <c r="AE52" s="47">
        <f t="shared" si="2"/>
        <v>29.7</v>
      </c>
      <c r="AF52" s="31">
        <v>29.7</v>
      </c>
      <c r="AG52" s="31">
        <v>100</v>
      </c>
      <c r="AH52" s="54" t="s">
        <v>133</v>
      </c>
      <c r="AL52" s="32" t="s">
        <v>66</v>
      </c>
      <c r="AM52" s="32" t="s">
        <v>67</v>
      </c>
      <c r="AN52" s="31">
        <v>220</v>
      </c>
      <c r="AO52" s="31">
        <v>100</v>
      </c>
      <c r="AP52" s="31">
        <v>138.12</v>
      </c>
      <c r="AQ52" s="31">
        <f t="shared" si="5"/>
        <v>137.12</v>
      </c>
      <c r="AR52" s="31">
        <v>1</v>
      </c>
      <c r="AS52" s="12"/>
      <c r="AT52" s="12"/>
      <c r="AU52" s="12"/>
      <c r="AV52" s="12"/>
      <c r="AW52" s="12"/>
      <c r="AX52" s="12"/>
    </row>
    <row r="53" spans="1:50" x14ac:dyDescent="0.25">
      <c r="A53" s="67">
        <f t="shared" si="3"/>
        <v>45</v>
      </c>
      <c r="B53" s="26" t="s">
        <v>100</v>
      </c>
      <c r="C53" s="27" t="s">
        <v>18</v>
      </c>
      <c r="D53" s="57" t="s">
        <v>144</v>
      </c>
      <c r="E53" s="57">
        <v>1503.020301</v>
      </c>
      <c r="F53" s="60">
        <v>137.22</v>
      </c>
      <c r="G53" s="60">
        <v>118.91</v>
      </c>
      <c r="H53" s="60">
        <v>18.309999999999999</v>
      </c>
      <c r="I53" s="57" t="s">
        <v>27</v>
      </c>
      <c r="J53" s="57">
        <v>3</v>
      </c>
      <c r="K53" s="57">
        <v>3.1</v>
      </c>
      <c r="L53" s="57">
        <v>1</v>
      </c>
      <c r="M53" s="73">
        <v>0.3</v>
      </c>
      <c r="N53" s="57">
        <v>2.9999999999999997E-4</v>
      </c>
      <c r="O53" s="58" t="s">
        <v>165</v>
      </c>
      <c r="P53" s="88" t="s">
        <v>166</v>
      </c>
      <c r="U53" s="29">
        <v>43010</v>
      </c>
      <c r="V53" s="26" t="s">
        <v>101</v>
      </c>
      <c r="W53" s="26" t="s">
        <v>66</v>
      </c>
      <c r="X53" s="45">
        <v>0.5</v>
      </c>
      <c r="Y53" s="45">
        <v>4</v>
      </c>
      <c r="Z53" s="46">
        <f t="shared" si="4"/>
        <v>4.5</v>
      </c>
      <c r="AA53" s="47">
        <f t="shared" si="1"/>
        <v>14</v>
      </c>
      <c r="AB53" s="31">
        <v>140</v>
      </c>
      <c r="AC53" s="26"/>
      <c r="AD53" s="48">
        <v>0.15</v>
      </c>
      <c r="AE53" s="47">
        <f t="shared" si="2"/>
        <v>18.899999999999999</v>
      </c>
      <c r="AF53" s="31">
        <v>18.899999999999999</v>
      </c>
      <c r="AG53" s="31">
        <v>50</v>
      </c>
      <c r="AH53" s="54" t="s">
        <v>133</v>
      </c>
      <c r="AL53" s="30" t="s">
        <v>66</v>
      </c>
      <c r="AM53" s="30" t="s">
        <v>67</v>
      </c>
      <c r="AN53" s="34">
        <v>140</v>
      </c>
      <c r="AO53" s="34">
        <v>50</v>
      </c>
      <c r="AP53" s="31">
        <v>137.22</v>
      </c>
      <c r="AQ53" s="31">
        <f t="shared" si="5"/>
        <v>118.91</v>
      </c>
      <c r="AR53" s="31">
        <v>18.309999999999999</v>
      </c>
      <c r="AS53" s="12"/>
      <c r="AT53" s="12"/>
      <c r="AU53" s="12"/>
      <c r="AV53" s="12"/>
      <c r="AW53" s="12"/>
      <c r="AX53" s="12"/>
    </row>
    <row r="54" spans="1:50" x14ac:dyDescent="0.25">
      <c r="A54" s="67">
        <f t="shared" si="3"/>
        <v>46</v>
      </c>
      <c r="B54" s="26" t="s">
        <v>57</v>
      </c>
      <c r="C54" s="28" t="s">
        <v>23</v>
      </c>
      <c r="D54" s="57" t="s">
        <v>144</v>
      </c>
      <c r="E54" s="57">
        <v>1503.020301</v>
      </c>
      <c r="F54" s="60">
        <v>2594.19</v>
      </c>
      <c r="G54" s="60">
        <v>2593.19</v>
      </c>
      <c r="H54" s="60">
        <v>1</v>
      </c>
      <c r="I54" s="57" t="s">
        <v>27</v>
      </c>
      <c r="J54" s="57">
        <v>3</v>
      </c>
      <c r="K54" s="57">
        <v>3.1</v>
      </c>
      <c r="L54" s="57">
        <v>1</v>
      </c>
      <c r="M54" s="73">
        <v>2</v>
      </c>
      <c r="N54" s="57">
        <v>2E-3</v>
      </c>
      <c r="O54" s="58" t="s">
        <v>165</v>
      </c>
      <c r="P54" s="88" t="s">
        <v>166</v>
      </c>
      <c r="U54" s="29">
        <v>41401</v>
      </c>
      <c r="V54" s="27" t="s">
        <v>12</v>
      </c>
      <c r="W54" s="26" t="s">
        <v>66</v>
      </c>
      <c r="X54" s="45">
        <v>0.5</v>
      </c>
      <c r="Y54" s="45">
        <v>8</v>
      </c>
      <c r="Z54" s="46">
        <f t="shared" si="4"/>
        <v>8.5</v>
      </c>
      <c r="AA54" s="47">
        <f t="shared" si="1"/>
        <v>350</v>
      </c>
      <c r="AB54" s="31">
        <v>3500</v>
      </c>
      <c r="AC54" s="27"/>
      <c r="AD54" s="48">
        <v>0.15</v>
      </c>
      <c r="AE54" s="47">
        <f t="shared" si="2"/>
        <v>472.5</v>
      </c>
      <c r="AF54" s="31">
        <v>472.5</v>
      </c>
      <c r="AG54" s="31">
        <v>1500</v>
      </c>
      <c r="AH54" s="54" t="s">
        <v>133</v>
      </c>
      <c r="AL54" s="32" t="s">
        <v>66</v>
      </c>
      <c r="AM54" s="32" t="s">
        <v>67</v>
      </c>
      <c r="AN54" s="31">
        <v>3500</v>
      </c>
      <c r="AO54" s="31">
        <v>1500</v>
      </c>
      <c r="AP54" s="31">
        <v>2594.19</v>
      </c>
      <c r="AQ54" s="31">
        <f t="shared" si="5"/>
        <v>2593.19</v>
      </c>
      <c r="AR54" s="31">
        <v>1</v>
      </c>
      <c r="AS54" s="12"/>
      <c r="AT54" s="12"/>
      <c r="AU54" s="12"/>
      <c r="AV54" s="12"/>
      <c r="AW54" s="12"/>
      <c r="AX54" s="12"/>
    </row>
    <row r="55" spans="1:50" x14ac:dyDescent="0.25">
      <c r="A55" s="67">
        <f t="shared" si="3"/>
        <v>47</v>
      </c>
      <c r="B55" s="26" t="s">
        <v>58</v>
      </c>
      <c r="C55" s="28" t="s">
        <v>23</v>
      </c>
      <c r="D55" s="57" t="s">
        <v>144</v>
      </c>
      <c r="E55" s="57">
        <v>1503.020301</v>
      </c>
      <c r="F55" s="60">
        <v>2594.19</v>
      </c>
      <c r="G55" s="60">
        <v>2593.19</v>
      </c>
      <c r="H55" s="60">
        <v>1</v>
      </c>
      <c r="I55" s="57" t="s">
        <v>27</v>
      </c>
      <c r="J55" s="57">
        <v>3</v>
      </c>
      <c r="K55" s="57">
        <v>3.1</v>
      </c>
      <c r="L55" s="57">
        <v>1</v>
      </c>
      <c r="M55" s="73">
        <v>2</v>
      </c>
      <c r="N55" s="57">
        <v>2E-3</v>
      </c>
      <c r="O55" s="58" t="s">
        <v>165</v>
      </c>
      <c r="P55" s="88" t="s">
        <v>166</v>
      </c>
      <c r="U55" s="29">
        <v>41401</v>
      </c>
      <c r="V55" s="27" t="s">
        <v>12</v>
      </c>
      <c r="W55" s="26" t="s">
        <v>66</v>
      </c>
      <c r="X55" s="45">
        <v>0.5</v>
      </c>
      <c r="Y55" s="45">
        <v>8</v>
      </c>
      <c r="Z55" s="46">
        <f t="shared" si="4"/>
        <v>8.5</v>
      </c>
      <c r="AA55" s="47">
        <f t="shared" si="1"/>
        <v>350</v>
      </c>
      <c r="AB55" s="31">
        <v>3500</v>
      </c>
      <c r="AC55" s="27"/>
      <c r="AD55" s="48">
        <v>0.15</v>
      </c>
      <c r="AE55" s="47">
        <f t="shared" si="2"/>
        <v>472.5</v>
      </c>
      <c r="AF55" s="31">
        <v>472.5</v>
      </c>
      <c r="AG55" s="31">
        <v>1500</v>
      </c>
      <c r="AH55" s="54" t="s">
        <v>133</v>
      </c>
      <c r="AL55" s="32" t="s">
        <v>66</v>
      </c>
      <c r="AM55" s="32" t="s">
        <v>67</v>
      </c>
      <c r="AN55" s="31">
        <v>3500</v>
      </c>
      <c r="AO55" s="31">
        <v>1500</v>
      </c>
      <c r="AP55" s="31">
        <v>2594.19</v>
      </c>
      <c r="AQ55" s="31">
        <f t="shared" si="5"/>
        <v>2593.19</v>
      </c>
      <c r="AR55" s="31">
        <v>1</v>
      </c>
      <c r="AS55" s="12"/>
      <c r="AT55" s="12"/>
      <c r="AU55" s="12"/>
      <c r="AV55" s="12"/>
      <c r="AW55" s="12"/>
      <c r="AX55" s="12"/>
    </row>
    <row r="56" spans="1:50" x14ac:dyDescent="0.25">
      <c r="A56" s="67">
        <f t="shared" si="3"/>
        <v>48</v>
      </c>
      <c r="B56" s="26" t="s">
        <v>59</v>
      </c>
      <c r="C56" s="28" t="s">
        <v>23</v>
      </c>
      <c r="D56" s="57" t="s">
        <v>145</v>
      </c>
      <c r="E56" s="57">
        <v>1503.020301</v>
      </c>
      <c r="F56" s="60">
        <v>2518.33</v>
      </c>
      <c r="G56" s="60">
        <v>2517.33</v>
      </c>
      <c r="H56" s="60">
        <v>1</v>
      </c>
      <c r="I56" s="57" t="s">
        <v>27</v>
      </c>
      <c r="J56" s="57">
        <v>3</v>
      </c>
      <c r="K56" s="57">
        <v>3.1</v>
      </c>
      <c r="L56" s="57">
        <v>1</v>
      </c>
      <c r="M56" s="73">
        <v>2</v>
      </c>
      <c r="N56" s="57">
        <v>2E-3</v>
      </c>
      <c r="O56" s="58" t="s">
        <v>165</v>
      </c>
      <c r="P56" s="88" t="s">
        <v>166</v>
      </c>
      <c r="U56" s="29">
        <v>41443</v>
      </c>
      <c r="V56" s="27" t="s">
        <v>19</v>
      </c>
      <c r="W56" s="26" t="s">
        <v>66</v>
      </c>
      <c r="X56" s="45">
        <v>0.5</v>
      </c>
      <c r="Y56" s="45">
        <v>8</v>
      </c>
      <c r="Z56" s="46">
        <f t="shared" si="4"/>
        <v>8.5</v>
      </c>
      <c r="AA56" s="47">
        <f t="shared" si="1"/>
        <v>350</v>
      </c>
      <c r="AB56" s="31">
        <v>3500</v>
      </c>
      <c r="AC56" s="27"/>
      <c r="AD56" s="48">
        <v>0.15</v>
      </c>
      <c r="AE56" s="47">
        <f t="shared" si="2"/>
        <v>472.5</v>
      </c>
      <c r="AF56" s="31">
        <v>472.5</v>
      </c>
      <c r="AG56" s="31">
        <v>1500</v>
      </c>
      <c r="AH56" s="54" t="s">
        <v>133</v>
      </c>
      <c r="AL56" s="32" t="s">
        <v>66</v>
      </c>
      <c r="AM56" s="32" t="s">
        <v>67</v>
      </c>
      <c r="AN56" s="31">
        <v>3500</v>
      </c>
      <c r="AO56" s="31">
        <v>1500</v>
      </c>
      <c r="AP56" s="31">
        <v>2518.33</v>
      </c>
      <c r="AQ56" s="31">
        <f t="shared" si="5"/>
        <v>2517.33</v>
      </c>
      <c r="AR56" s="31">
        <v>1</v>
      </c>
      <c r="AS56" s="12"/>
      <c r="AT56" s="12"/>
      <c r="AU56" s="12"/>
      <c r="AV56" s="12"/>
      <c r="AW56" s="12"/>
      <c r="AX56" s="12"/>
    </row>
    <row r="57" spans="1:50" x14ac:dyDescent="0.25">
      <c r="A57" s="67">
        <f t="shared" si="3"/>
        <v>49</v>
      </c>
      <c r="B57" s="26" t="s">
        <v>60</v>
      </c>
      <c r="C57" s="28" t="s">
        <v>23</v>
      </c>
      <c r="D57" s="57" t="s">
        <v>144</v>
      </c>
      <c r="E57" s="57">
        <v>1503.020301</v>
      </c>
      <c r="F57" s="60">
        <v>4977.13</v>
      </c>
      <c r="G57" s="60">
        <v>4976.13</v>
      </c>
      <c r="H57" s="60">
        <v>1</v>
      </c>
      <c r="I57" s="57" t="s">
        <v>27</v>
      </c>
      <c r="J57" s="57">
        <v>3</v>
      </c>
      <c r="K57" s="57">
        <v>3.1</v>
      </c>
      <c r="L57" s="57">
        <v>1</v>
      </c>
      <c r="M57" s="73">
        <v>2</v>
      </c>
      <c r="N57" s="57">
        <v>2E-3</v>
      </c>
      <c r="O57" s="58" t="s">
        <v>165</v>
      </c>
      <c r="P57" s="88" t="s">
        <v>166</v>
      </c>
      <c r="U57" s="29">
        <v>41765</v>
      </c>
      <c r="V57" s="27" t="s">
        <v>20</v>
      </c>
      <c r="W57" s="26" t="s">
        <v>66</v>
      </c>
      <c r="X57" s="45">
        <v>0.5</v>
      </c>
      <c r="Y57" s="45">
        <v>7</v>
      </c>
      <c r="Z57" s="46">
        <f t="shared" si="4"/>
        <v>7.5</v>
      </c>
      <c r="AA57" s="47">
        <f t="shared" si="1"/>
        <v>500</v>
      </c>
      <c r="AB57" s="31">
        <v>5000</v>
      </c>
      <c r="AC57" s="27"/>
      <c r="AD57" s="48">
        <v>0.15</v>
      </c>
      <c r="AE57" s="47">
        <f t="shared" si="2"/>
        <v>675</v>
      </c>
      <c r="AF57" s="31">
        <v>675</v>
      </c>
      <c r="AG57" s="31">
        <v>2000</v>
      </c>
      <c r="AH57" s="54" t="s">
        <v>133</v>
      </c>
      <c r="AL57" s="32" t="s">
        <v>66</v>
      </c>
      <c r="AM57" s="32" t="s">
        <v>67</v>
      </c>
      <c r="AN57" s="31">
        <v>5000</v>
      </c>
      <c r="AO57" s="31">
        <v>2000</v>
      </c>
      <c r="AP57" s="31">
        <v>4977.13</v>
      </c>
      <c r="AQ57" s="31">
        <f t="shared" si="5"/>
        <v>4976.13</v>
      </c>
      <c r="AR57" s="31">
        <v>1</v>
      </c>
      <c r="AS57" s="12"/>
      <c r="AT57" s="12"/>
      <c r="AU57" s="12"/>
      <c r="AV57" s="12"/>
      <c r="AW57" s="12"/>
      <c r="AX57" s="12"/>
    </row>
    <row r="58" spans="1:50" x14ac:dyDescent="0.25">
      <c r="A58" s="67">
        <f t="shared" si="3"/>
        <v>50</v>
      </c>
      <c r="B58" s="26" t="s">
        <v>102</v>
      </c>
      <c r="C58" s="28" t="s">
        <v>23</v>
      </c>
      <c r="D58" s="57" t="s">
        <v>144</v>
      </c>
      <c r="E58" s="57">
        <v>1503.020301</v>
      </c>
      <c r="F58" s="60">
        <v>5675.47</v>
      </c>
      <c r="G58" s="60">
        <v>5674.47</v>
      </c>
      <c r="H58" s="60">
        <v>1</v>
      </c>
      <c r="I58" s="57" t="s">
        <v>27</v>
      </c>
      <c r="J58" s="57">
        <v>3</v>
      </c>
      <c r="K58" s="57">
        <v>3.1</v>
      </c>
      <c r="L58" s="57">
        <v>1</v>
      </c>
      <c r="M58" s="73">
        <v>2</v>
      </c>
      <c r="N58" s="57">
        <v>2E-3</v>
      </c>
      <c r="O58" s="58" t="s">
        <v>165</v>
      </c>
      <c r="P58" s="88" t="s">
        <v>166</v>
      </c>
      <c r="U58" s="29">
        <v>41974</v>
      </c>
      <c r="V58" s="26" t="s">
        <v>21</v>
      </c>
      <c r="W58" s="26" t="s">
        <v>73</v>
      </c>
      <c r="X58" s="45">
        <v>0.5</v>
      </c>
      <c r="Y58" s="45">
        <v>7</v>
      </c>
      <c r="Z58" s="46">
        <f t="shared" si="4"/>
        <v>7.5</v>
      </c>
      <c r="AA58" s="47">
        <f t="shared" si="1"/>
        <v>650</v>
      </c>
      <c r="AB58" s="31">
        <v>6500</v>
      </c>
      <c r="AC58" s="26"/>
      <c r="AD58" s="48">
        <v>0.15</v>
      </c>
      <c r="AE58" s="47">
        <f t="shared" si="2"/>
        <v>877.5</v>
      </c>
      <c r="AF58" s="31">
        <v>877.5</v>
      </c>
      <c r="AG58" s="31">
        <v>1000</v>
      </c>
      <c r="AH58" s="54" t="s">
        <v>133</v>
      </c>
      <c r="AL58" s="30" t="s">
        <v>73</v>
      </c>
      <c r="AM58" s="30" t="s">
        <v>67</v>
      </c>
      <c r="AN58" s="34">
        <v>6500</v>
      </c>
      <c r="AO58" s="34">
        <v>1000</v>
      </c>
      <c r="AP58" s="31">
        <v>5675.47</v>
      </c>
      <c r="AQ58" s="31">
        <f t="shared" si="5"/>
        <v>5674.47</v>
      </c>
      <c r="AR58" s="31">
        <v>1</v>
      </c>
      <c r="AS58" s="12"/>
      <c r="AT58" s="12"/>
      <c r="AU58" s="12"/>
      <c r="AV58" s="12"/>
      <c r="AW58" s="12"/>
      <c r="AX58" s="12"/>
    </row>
    <row r="59" spans="1:50" x14ac:dyDescent="0.25">
      <c r="A59" s="67">
        <f t="shared" si="3"/>
        <v>51</v>
      </c>
      <c r="B59" s="26" t="s">
        <v>103</v>
      </c>
      <c r="C59" s="28" t="s">
        <v>23</v>
      </c>
      <c r="D59" s="57" t="s">
        <v>144</v>
      </c>
      <c r="E59" s="57">
        <v>1503.020301</v>
      </c>
      <c r="F59" s="60">
        <v>4593.32</v>
      </c>
      <c r="G59" s="60">
        <v>4440.2</v>
      </c>
      <c r="H59" s="60">
        <v>153.12</v>
      </c>
      <c r="I59" s="57" t="s">
        <v>27</v>
      </c>
      <c r="J59" s="57">
        <v>3</v>
      </c>
      <c r="K59" s="57">
        <v>3.1</v>
      </c>
      <c r="L59" s="57">
        <v>1</v>
      </c>
      <c r="M59" s="73">
        <v>2</v>
      </c>
      <c r="N59" s="57">
        <v>2E-3</v>
      </c>
      <c r="O59" s="58" t="s">
        <v>165</v>
      </c>
      <c r="P59" s="88" t="s">
        <v>166</v>
      </c>
      <c r="U59" s="29">
        <v>42836</v>
      </c>
      <c r="V59" s="26" t="s">
        <v>24</v>
      </c>
      <c r="W59" s="26" t="s">
        <v>73</v>
      </c>
      <c r="X59" s="45">
        <v>0.5</v>
      </c>
      <c r="Y59" s="45">
        <v>5</v>
      </c>
      <c r="Z59" s="46">
        <f t="shared" si="4"/>
        <v>5.5</v>
      </c>
      <c r="AA59" s="47">
        <f t="shared" si="1"/>
        <v>580</v>
      </c>
      <c r="AB59" s="31">
        <v>5800</v>
      </c>
      <c r="AC59" s="26"/>
      <c r="AD59" s="48">
        <v>0.15</v>
      </c>
      <c r="AE59" s="47">
        <f t="shared" si="2"/>
        <v>783</v>
      </c>
      <c r="AF59" s="31">
        <v>783</v>
      </c>
      <c r="AG59" s="31">
        <v>1000</v>
      </c>
      <c r="AH59" s="54" t="s">
        <v>133</v>
      </c>
      <c r="AL59" s="30" t="s">
        <v>73</v>
      </c>
      <c r="AM59" s="30" t="s">
        <v>67</v>
      </c>
      <c r="AN59" s="34">
        <v>5800</v>
      </c>
      <c r="AO59" s="34">
        <v>1000</v>
      </c>
      <c r="AP59" s="31">
        <v>4593.32</v>
      </c>
      <c r="AQ59" s="31">
        <f t="shared" si="5"/>
        <v>4440.2</v>
      </c>
      <c r="AR59" s="31">
        <v>153.12</v>
      </c>
      <c r="AS59" s="12"/>
      <c r="AT59" s="12"/>
      <c r="AU59" s="12"/>
      <c r="AV59" s="12"/>
      <c r="AW59" s="12"/>
      <c r="AX59" s="12"/>
    </row>
    <row r="60" spans="1:50" x14ac:dyDescent="0.25">
      <c r="A60" s="67">
        <f t="shared" si="3"/>
        <v>52</v>
      </c>
      <c r="B60" s="26" t="s">
        <v>61</v>
      </c>
      <c r="C60" s="28" t="s">
        <v>23</v>
      </c>
      <c r="D60" s="57" t="s">
        <v>144</v>
      </c>
      <c r="E60" s="57">
        <v>1503.020301</v>
      </c>
      <c r="F60" s="60">
        <v>4593.32</v>
      </c>
      <c r="G60" s="60">
        <v>4287.08</v>
      </c>
      <c r="H60" s="60">
        <v>306.24</v>
      </c>
      <c r="I60" s="57" t="s">
        <v>27</v>
      </c>
      <c r="J60" s="57">
        <v>3</v>
      </c>
      <c r="K60" s="57">
        <v>3.1</v>
      </c>
      <c r="L60" s="57">
        <v>1</v>
      </c>
      <c r="M60" s="73">
        <v>2</v>
      </c>
      <c r="N60" s="57">
        <v>2E-3</v>
      </c>
      <c r="O60" s="58" t="s">
        <v>165</v>
      </c>
      <c r="P60" s="88" t="s">
        <v>166</v>
      </c>
      <c r="U60" s="29">
        <v>42836</v>
      </c>
      <c r="V60" s="27" t="s">
        <v>24</v>
      </c>
      <c r="W60" s="26" t="s">
        <v>66</v>
      </c>
      <c r="X60" s="45">
        <v>0.5</v>
      </c>
      <c r="Y60" s="45">
        <v>5</v>
      </c>
      <c r="Z60" s="46">
        <f t="shared" si="4"/>
        <v>5.5</v>
      </c>
      <c r="AA60" s="47">
        <f t="shared" si="1"/>
        <v>500</v>
      </c>
      <c r="AB60" s="31">
        <v>5000</v>
      </c>
      <c r="AC60" s="27"/>
      <c r="AD60" s="48">
        <v>0.15</v>
      </c>
      <c r="AE60" s="47">
        <f t="shared" si="2"/>
        <v>675</v>
      </c>
      <c r="AF60" s="31">
        <v>675</v>
      </c>
      <c r="AG60" s="31">
        <v>2000</v>
      </c>
      <c r="AH60" s="54" t="s">
        <v>133</v>
      </c>
      <c r="AL60" s="32" t="s">
        <v>66</v>
      </c>
      <c r="AM60" s="32" t="s">
        <v>67</v>
      </c>
      <c r="AN60" s="31">
        <v>5000</v>
      </c>
      <c r="AO60" s="31">
        <v>2000</v>
      </c>
      <c r="AP60" s="33">
        <v>4593.32</v>
      </c>
      <c r="AQ60" s="31">
        <f t="shared" si="5"/>
        <v>4287.08</v>
      </c>
      <c r="AR60" s="33">
        <v>306.24</v>
      </c>
      <c r="AS60" s="12"/>
      <c r="AT60" s="12"/>
      <c r="AU60" s="12"/>
      <c r="AV60" s="12"/>
      <c r="AW60" s="12"/>
      <c r="AX60" s="12"/>
    </row>
    <row r="61" spans="1:50" x14ac:dyDescent="0.25">
      <c r="A61" s="67">
        <f t="shared" si="3"/>
        <v>53</v>
      </c>
      <c r="B61" s="26" t="s">
        <v>104</v>
      </c>
      <c r="C61" s="28" t="s">
        <v>23</v>
      </c>
      <c r="D61" s="57" t="s">
        <v>145</v>
      </c>
      <c r="E61" s="57">
        <v>1503.020301</v>
      </c>
      <c r="F61" s="60">
        <v>3492.53</v>
      </c>
      <c r="G61" s="60">
        <v>2968.67</v>
      </c>
      <c r="H61" s="60">
        <v>523.86</v>
      </c>
      <c r="I61" s="57" t="s">
        <v>27</v>
      </c>
      <c r="J61" s="57">
        <v>3</v>
      </c>
      <c r="K61" s="57">
        <v>3.1</v>
      </c>
      <c r="L61" s="57">
        <v>1</v>
      </c>
      <c r="M61" s="73">
        <v>2</v>
      </c>
      <c r="N61" s="57">
        <v>2E-3</v>
      </c>
      <c r="O61" s="58" t="s">
        <v>165</v>
      </c>
      <c r="P61" s="88" t="s">
        <v>166</v>
      </c>
      <c r="U61" s="29">
        <v>43053</v>
      </c>
      <c r="V61" s="26" t="s">
        <v>105</v>
      </c>
      <c r="W61" s="26" t="s">
        <v>66</v>
      </c>
      <c r="X61" s="45">
        <v>0.5</v>
      </c>
      <c r="Y61" s="45">
        <v>4</v>
      </c>
      <c r="Z61" s="46">
        <f t="shared" si="4"/>
        <v>4.5</v>
      </c>
      <c r="AA61" s="47">
        <f t="shared" si="1"/>
        <v>530</v>
      </c>
      <c r="AB61" s="31">
        <v>5300</v>
      </c>
      <c r="AC61" s="26"/>
      <c r="AD61" s="48">
        <v>0.15</v>
      </c>
      <c r="AE61" s="47">
        <f t="shared" si="2"/>
        <v>715.5</v>
      </c>
      <c r="AF61" s="31">
        <v>715.5</v>
      </c>
      <c r="AG61" s="31">
        <v>1000</v>
      </c>
      <c r="AH61" s="54" t="s">
        <v>133</v>
      </c>
      <c r="AL61" s="30" t="s">
        <v>66</v>
      </c>
      <c r="AM61" s="30" t="s">
        <v>67</v>
      </c>
      <c r="AN61" s="34">
        <v>5300</v>
      </c>
      <c r="AO61" s="34">
        <v>1000</v>
      </c>
      <c r="AP61" s="31">
        <v>3492.53</v>
      </c>
      <c r="AQ61" s="31">
        <f t="shared" si="5"/>
        <v>2968.67</v>
      </c>
      <c r="AR61" s="31">
        <v>523.86</v>
      </c>
      <c r="AS61" s="12"/>
      <c r="AT61" s="12"/>
      <c r="AU61" s="12"/>
      <c r="AV61" s="12"/>
      <c r="AW61" s="12"/>
      <c r="AX61" s="12"/>
    </row>
    <row r="62" spans="1:50" x14ac:dyDescent="0.25">
      <c r="A62" s="67">
        <f t="shared" si="3"/>
        <v>54</v>
      </c>
      <c r="B62" s="26" t="s">
        <v>106</v>
      </c>
      <c r="C62" s="28" t="s">
        <v>23</v>
      </c>
      <c r="D62" s="57" t="s">
        <v>145</v>
      </c>
      <c r="E62" s="57">
        <v>1503.020301</v>
      </c>
      <c r="F62" s="60">
        <v>3492.53</v>
      </c>
      <c r="G62" s="60">
        <v>2968.67</v>
      </c>
      <c r="H62" s="60">
        <v>523.86</v>
      </c>
      <c r="I62" s="57" t="s">
        <v>27</v>
      </c>
      <c r="J62" s="57">
        <v>3</v>
      </c>
      <c r="K62" s="57">
        <v>3.1</v>
      </c>
      <c r="L62" s="57">
        <v>1</v>
      </c>
      <c r="M62" s="73">
        <v>2</v>
      </c>
      <c r="N62" s="57">
        <v>2E-3</v>
      </c>
      <c r="O62" s="58" t="s">
        <v>165</v>
      </c>
      <c r="P62" s="88" t="s">
        <v>166</v>
      </c>
      <c r="U62" s="29">
        <v>43053</v>
      </c>
      <c r="V62" s="26" t="s">
        <v>105</v>
      </c>
      <c r="W62" s="26" t="s">
        <v>66</v>
      </c>
      <c r="X62" s="45">
        <v>0.5</v>
      </c>
      <c r="Y62" s="45">
        <v>4</v>
      </c>
      <c r="Z62" s="46">
        <f t="shared" si="4"/>
        <v>4.5</v>
      </c>
      <c r="AA62" s="47">
        <f t="shared" si="1"/>
        <v>530</v>
      </c>
      <c r="AB62" s="31">
        <v>5300</v>
      </c>
      <c r="AC62" s="26"/>
      <c r="AD62" s="48">
        <v>0.15</v>
      </c>
      <c r="AE62" s="47">
        <f t="shared" si="2"/>
        <v>715.5</v>
      </c>
      <c r="AF62" s="31">
        <v>715.5</v>
      </c>
      <c r="AG62" s="31">
        <v>1000</v>
      </c>
      <c r="AH62" s="54" t="s">
        <v>133</v>
      </c>
      <c r="AL62" s="30" t="s">
        <v>66</v>
      </c>
      <c r="AM62" s="30" t="s">
        <v>67</v>
      </c>
      <c r="AN62" s="34">
        <v>5300</v>
      </c>
      <c r="AO62" s="34">
        <v>1000</v>
      </c>
      <c r="AP62" s="31">
        <v>3492.53</v>
      </c>
      <c r="AQ62" s="31">
        <f t="shared" si="5"/>
        <v>2968.67</v>
      </c>
      <c r="AR62" s="31">
        <v>523.86</v>
      </c>
      <c r="AS62" s="12"/>
      <c r="AT62" s="12"/>
      <c r="AU62" s="12"/>
      <c r="AV62" s="12"/>
      <c r="AW62" s="12"/>
      <c r="AX62" s="12"/>
    </row>
    <row r="63" spans="1:50" ht="20.25" customHeight="1" x14ac:dyDescent="0.25">
      <c r="A63" s="67">
        <f t="shared" si="3"/>
        <v>55</v>
      </c>
      <c r="B63" s="26" t="s">
        <v>107</v>
      </c>
      <c r="C63" s="27" t="s">
        <v>108</v>
      </c>
      <c r="D63" s="57" t="s">
        <v>152</v>
      </c>
      <c r="E63" s="57">
        <v>1503.020303</v>
      </c>
      <c r="F63" s="60">
        <v>58.8</v>
      </c>
      <c r="G63" s="60">
        <v>50.959999999999994</v>
      </c>
      <c r="H63" s="60">
        <v>7.84</v>
      </c>
      <c r="I63" s="57" t="s">
        <v>27</v>
      </c>
      <c r="J63" s="57">
        <v>3</v>
      </c>
      <c r="K63" s="57">
        <v>3.3</v>
      </c>
      <c r="L63" s="57">
        <v>1</v>
      </c>
      <c r="M63" s="73">
        <v>0.2</v>
      </c>
      <c r="N63" s="57">
        <v>2.0000000000000001E-4</v>
      </c>
      <c r="O63" s="58" t="s">
        <v>165</v>
      </c>
      <c r="P63" s="88" t="s">
        <v>166</v>
      </c>
      <c r="U63" s="29">
        <v>41438</v>
      </c>
      <c r="V63" s="26" t="s">
        <v>109</v>
      </c>
      <c r="W63" s="26" t="s">
        <v>66</v>
      </c>
      <c r="X63" s="45">
        <v>0.5</v>
      </c>
      <c r="Y63" s="45">
        <v>8</v>
      </c>
      <c r="Z63" s="46">
        <f t="shared" ref="Z63:Z68" si="7">+Y63+X63</f>
        <v>8.5</v>
      </c>
      <c r="AA63" s="47">
        <f t="shared" ref="AA63:AA68" si="8">+AB63*0.1</f>
        <v>8</v>
      </c>
      <c r="AB63" s="49">
        <v>80</v>
      </c>
      <c r="AC63" s="26"/>
      <c r="AD63" s="48">
        <v>0.15</v>
      </c>
      <c r="AE63" s="47">
        <f t="shared" ref="AE63:AE68" si="9">+ROUND(((AB63-AA63)*AD63),2)</f>
        <v>10.8</v>
      </c>
      <c r="AF63" s="31">
        <v>10.8</v>
      </c>
      <c r="AG63" s="49">
        <v>40</v>
      </c>
      <c r="AH63" s="54" t="s">
        <v>133</v>
      </c>
      <c r="AL63" s="30" t="s">
        <v>66</v>
      </c>
      <c r="AM63" s="30" t="s">
        <v>67</v>
      </c>
      <c r="AN63" s="35">
        <v>80</v>
      </c>
      <c r="AO63" s="35">
        <v>40</v>
      </c>
      <c r="AP63" s="31">
        <v>58.8</v>
      </c>
      <c r="AQ63" s="31">
        <f t="shared" ref="AQ63:AQ68" si="10">+AP63-AR63</f>
        <v>50.959999999999994</v>
      </c>
      <c r="AR63" s="31">
        <v>7.84</v>
      </c>
      <c r="AS63" s="12"/>
      <c r="AT63" s="12"/>
      <c r="AU63" s="12"/>
      <c r="AV63" s="12"/>
      <c r="AW63" s="12"/>
      <c r="AX63" s="12"/>
    </row>
    <row r="64" spans="1:50" ht="21" customHeight="1" x14ac:dyDescent="0.25">
      <c r="A64" s="67">
        <f t="shared" si="3"/>
        <v>56</v>
      </c>
      <c r="B64" s="26" t="s">
        <v>110</v>
      </c>
      <c r="C64" s="27" t="s">
        <v>111</v>
      </c>
      <c r="D64" s="57" t="s">
        <v>153</v>
      </c>
      <c r="E64" s="57">
        <v>1503.020303</v>
      </c>
      <c r="F64" s="60">
        <v>1860</v>
      </c>
      <c r="G64" s="60">
        <v>1348.5</v>
      </c>
      <c r="H64" s="60">
        <v>511.5</v>
      </c>
      <c r="I64" s="57" t="s">
        <v>27</v>
      </c>
      <c r="J64" s="57">
        <v>3</v>
      </c>
      <c r="K64" s="57">
        <v>3.3</v>
      </c>
      <c r="L64" s="57">
        <v>1</v>
      </c>
      <c r="M64" s="73">
        <v>0.1</v>
      </c>
      <c r="N64" s="57">
        <v>1E-4</v>
      </c>
      <c r="O64" s="58" t="s">
        <v>165</v>
      </c>
      <c r="P64" s="88" t="s">
        <v>166</v>
      </c>
      <c r="U64" s="29">
        <v>41948</v>
      </c>
      <c r="V64" s="26" t="s">
        <v>112</v>
      </c>
      <c r="W64" s="26" t="s">
        <v>66</v>
      </c>
      <c r="X64" s="45">
        <v>0.5</v>
      </c>
      <c r="Y64" s="45">
        <v>7</v>
      </c>
      <c r="Z64" s="46">
        <f t="shared" si="7"/>
        <v>7.5</v>
      </c>
      <c r="AA64" s="47">
        <f t="shared" si="8"/>
        <v>220</v>
      </c>
      <c r="AB64" s="49">
        <v>2200</v>
      </c>
      <c r="AC64" s="26"/>
      <c r="AD64" s="48">
        <v>0.15</v>
      </c>
      <c r="AE64" s="47">
        <f t="shared" si="9"/>
        <v>297</v>
      </c>
      <c r="AF64" s="31">
        <v>297</v>
      </c>
      <c r="AG64" s="49">
        <v>1000</v>
      </c>
      <c r="AH64" s="54" t="s">
        <v>133</v>
      </c>
      <c r="AL64" s="30" t="s">
        <v>66</v>
      </c>
      <c r="AM64" s="30" t="s">
        <v>67</v>
      </c>
      <c r="AN64" s="35">
        <v>2200</v>
      </c>
      <c r="AO64" s="35">
        <v>1000</v>
      </c>
      <c r="AP64" s="31">
        <v>1860</v>
      </c>
      <c r="AQ64" s="31">
        <f t="shared" si="10"/>
        <v>1348.5</v>
      </c>
      <c r="AR64" s="31">
        <v>511.5</v>
      </c>
      <c r="AS64" s="12"/>
      <c r="AT64" s="12"/>
      <c r="AU64" s="12"/>
      <c r="AV64" s="12"/>
      <c r="AW64" s="12"/>
      <c r="AX64" s="12"/>
    </row>
    <row r="65" spans="1:50" x14ac:dyDescent="0.25">
      <c r="A65" s="67">
        <f t="shared" si="3"/>
        <v>57</v>
      </c>
      <c r="B65" s="26" t="s">
        <v>113</v>
      </c>
      <c r="C65" s="27" t="s">
        <v>111</v>
      </c>
      <c r="D65" s="57" t="s">
        <v>153</v>
      </c>
      <c r="E65" s="57">
        <v>1503.020303</v>
      </c>
      <c r="F65" s="60">
        <v>1860</v>
      </c>
      <c r="G65" s="60">
        <v>1348.5</v>
      </c>
      <c r="H65" s="60">
        <v>511.5</v>
      </c>
      <c r="I65" s="57" t="s">
        <v>27</v>
      </c>
      <c r="J65" s="57">
        <v>3</v>
      </c>
      <c r="K65" s="57">
        <v>3.3</v>
      </c>
      <c r="L65" s="57">
        <v>1</v>
      </c>
      <c r="M65" s="73">
        <v>0.1</v>
      </c>
      <c r="N65" s="57">
        <v>1E-4</v>
      </c>
      <c r="O65" s="58" t="s">
        <v>165</v>
      </c>
      <c r="P65" s="88" t="s">
        <v>166</v>
      </c>
      <c r="U65" s="29">
        <v>41948</v>
      </c>
      <c r="V65" s="26" t="s">
        <v>112</v>
      </c>
      <c r="W65" s="26" t="s">
        <v>66</v>
      </c>
      <c r="X65" s="45">
        <v>0.5</v>
      </c>
      <c r="Y65" s="45">
        <v>7</v>
      </c>
      <c r="Z65" s="46">
        <f t="shared" si="7"/>
        <v>7.5</v>
      </c>
      <c r="AA65" s="47">
        <f t="shared" si="8"/>
        <v>220</v>
      </c>
      <c r="AB65" s="49">
        <v>2200</v>
      </c>
      <c r="AC65" s="26"/>
      <c r="AD65" s="48">
        <v>0.15</v>
      </c>
      <c r="AE65" s="47">
        <f t="shared" si="9"/>
        <v>297</v>
      </c>
      <c r="AF65" s="31">
        <v>297</v>
      </c>
      <c r="AG65" s="49">
        <v>1000</v>
      </c>
      <c r="AH65" s="54" t="s">
        <v>133</v>
      </c>
      <c r="AL65" s="30" t="s">
        <v>66</v>
      </c>
      <c r="AM65" s="30" t="s">
        <v>67</v>
      </c>
      <c r="AN65" s="35">
        <v>2200</v>
      </c>
      <c r="AO65" s="35">
        <v>1000</v>
      </c>
      <c r="AP65" s="31">
        <v>1860</v>
      </c>
      <c r="AQ65" s="31">
        <f t="shared" si="10"/>
        <v>1348.5</v>
      </c>
      <c r="AR65" s="31">
        <v>511.5</v>
      </c>
      <c r="AS65" s="12"/>
      <c r="AT65" s="12"/>
      <c r="AU65" s="12"/>
      <c r="AV65" s="12"/>
      <c r="AW65" s="12"/>
      <c r="AX65" s="12"/>
    </row>
    <row r="66" spans="1:50" ht="14.25" customHeight="1" x14ac:dyDescent="0.25">
      <c r="A66" s="67">
        <f t="shared" si="3"/>
        <v>58</v>
      </c>
      <c r="B66" s="26" t="s">
        <v>114</v>
      </c>
      <c r="C66" s="27" t="s">
        <v>111</v>
      </c>
      <c r="D66" s="57" t="s">
        <v>153</v>
      </c>
      <c r="E66" s="57">
        <v>1503.020303</v>
      </c>
      <c r="F66" s="60">
        <v>1644.38</v>
      </c>
      <c r="G66" s="60">
        <v>863.30000000000007</v>
      </c>
      <c r="H66" s="60">
        <v>781.08</v>
      </c>
      <c r="I66" s="57" t="s">
        <v>27</v>
      </c>
      <c r="J66" s="57">
        <v>3</v>
      </c>
      <c r="K66" s="57">
        <v>3.3</v>
      </c>
      <c r="L66" s="57">
        <v>1</v>
      </c>
      <c r="M66" s="73">
        <v>0.1</v>
      </c>
      <c r="N66" s="57">
        <v>1E-4</v>
      </c>
      <c r="O66" s="58" t="s">
        <v>165</v>
      </c>
      <c r="P66" s="88" t="s">
        <v>166</v>
      </c>
      <c r="U66" s="29">
        <v>42689</v>
      </c>
      <c r="V66" s="26" t="s">
        <v>115</v>
      </c>
      <c r="W66" s="26" t="s">
        <v>66</v>
      </c>
      <c r="X66" s="45">
        <v>0.5</v>
      </c>
      <c r="Y66" s="45">
        <v>5</v>
      </c>
      <c r="Z66" s="46">
        <f t="shared" si="7"/>
        <v>5.5</v>
      </c>
      <c r="AA66" s="47">
        <f t="shared" si="8"/>
        <v>220</v>
      </c>
      <c r="AB66" s="49">
        <v>2200</v>
      </c>
      <c r="AC66" s="26"/>
      <c r="AD66" s="48">
        <v>0.15</v>
      </c>
      <c r="AE66" s="47">
        <f t="shared" si="9"/>
        <v>297</v>
      </c>
      <c r="AF66" s="31">
        <v>297</v>
      </c>
      <c r="AG66" s="49">
        <v>1000</v>
      </c>
      <c r="AH66" s="54" t="s">
        <v>133</v>
      </c>
      <c r="AL66" s="30" t="s">
        <v>66</v>
      </c>
      <c r="AM66" s="30" t="s">
        <v>67</v>
      </c>
      <c r="AN66" s="35">
        <v>2200</v>
      </c>
      <c r="AO66" s="35">
        <v>1000</v>
      </c>
      <c r="AP66" s="31">
        <v>1644.38</v>
      </c>
      <c r="AQ66" s="31">
        <f t="shared" si="10"/>
        <v>863.30000000000007</v>
      </c>
      <c r="AR66" s="31">
        <v>781.08</v>
      </c>
      <c r="AS66" s="12"/>
      <c r="AT66" s="12"/>
      <c r="AU66" s="12"/>
      <c r="AV66" s="12"/>
      <c r="AW66" s="12"/>
      <c r="AX66" s="12"/>
    </row>
    <row r="67" spans="1:50" ht="20.25" customHeight="1" x14ac:dyDescent="0.25">
      <c r="A67" s="67">
        <f t="shared" si="3"/>
        <v>59</v>
      </c>
      <c r="B67" s="26" t="s">
        <v>116</v>
      </c>
      <c r="C67" s="27" t="s">
        <v>111</v>
      </c>
      <c r="D67" s="57" t="s">
        <v>153</v>
      </c>
      <c r="E67" s="57">
        <v>1503.020303</v>
      </c>
      <c r="F67" s="60">
        <v>1644.38</v>
      </c>
      <c r="G67" s="60">
        <v>863.30000000000007</v>
      </c>
      <c r="H67" s="60">
        <v>781.08</v>
      </c>
      <c r="I67" s="57" t="s">
        <v>27</v>
      </c>
      <c r="J67" s="57">
        <v>3</v>
      </c>
      <c r="K67" s="57">
        <v>3.3</v>
      </c>
      <c r="L67" s="57">
        <v>1</v>
      </c>
      <c r="M67" s="73">
        <v>0.1</v>
      </c>
      <c r="N67" s="57">
        <v>1E-4</v>
      </c>
      <c r="O67" s="58" t="s">
        <v>165</v>
      </c>
      <c r="P67" s="88" t="s">
        <v>166</v>
      </c>
      <c r="U67" s="29">
        <v>42689</v>
      </c>
      <c r="V67" s="26" t="s">
        <v>115</v>
      </c>
      <c r="W67" s="26" t="s">
        <v>66</v>
      </c>
      <c r="X67" s="45">
        <v>0.5</v>
      </c>
      <c r="Y67" s="45">
        <v>5</v>
      </c>
      <c r="Z67" s="46">
        <f t="shared" si="7"/>
        <v>5.5</v>
      </c>
      <c r="AA67" s="47">
        <f t="shared" si="8"/>
        <v>220</v>
      </c>
      <c r="AB67" s="49">
        <v>2200</v>
      </c>
      <c r="AC67" s="26"/>
      <c r="AD67" s="48">
        <v>0.15</v>
      </c>
      <c r="AE67" s="47">
        <f t="shared" si="9"/>
        <v>297</v>
      </c>
      <c r="AF67" s="31">
        <v>297</v>
      </c>
      <c r="AG67" s="49">
        <v>1000</v>
      </c>
      <c r="AH67" s="54" t="s">
        <v>133</v>
      </c>
      <c r="AL67" s="30" t="s">
        <v>66</v>
      </c>
      <c r="AM67" s="30" t="s">
        <v>67</v>
      </c>
      <c r="AN67" s="35">
        <v>2200</v>
      </c>
      <c r="AO67" s="35">
        <v>1000</v>
      </c>
      <c r="AP67" s="31">
        <v>1644.38</v>
      </c>
      <c r="AQ67" s="31">
        <f t="shared" si="10"/>
        <v>863.30000000000007</v>
      </c>
      <c r="AR67" s="31">
        <v>781.08</v>
      </c>
      <c r="AS67" s="12"/>
      <c r="AT67" s="12"/>
      <c r="AU67" s="12"/>
      <c r="AV67" s="12"/>
      <c r="AW67" s="12"/>
      <c r="AX67" s="12"/>
    </row>
    <row r="68" spans="1:50" x14ac:dyDescent="0.25">
      <c r="A68" s="67">
        <f t="shared" si="3"/>
        <v>60</v>
      </c>
      <c r="B68" s="26" t="s">
        <v>117</v>
      </c>
      <c r="C68" s="27" t="s">
        <v>118</v>
      </c>
      <c r="D68" s="57" t="s">
        <v>154</v>
      </c>
      <c r="E68" s="57">
        <v>1503.020303</v>
      </c>
      <c r="F68" s="60">
        <v>1390</v>
      </c>
      <c r="G68" s="60">
        <v>996.16000000000008</v>
      </c>
      <c r="H68" s="60">
        <v>393.84</v>
      </c>
      <c r="I68" s="57" t="s">
        <v>27</v>
      </c>
      <c r="J68" s="57">
        <v>4</v>
      </c>
      <c r="K68" s="57"/>
      <c r="L68" s="57">
        <v>1</v>
      </c>
      <c r="M68" s="73">
        <v>8</v>
      </c>
      <c r="N68" s="57">
        <v>8.0000000000000002E-3</v>
      </c>
      <c r="O68" s="58" t="s">
        <v>165</v>
      </c>
      <c r="P68" s="88" t="s">
        <v>166</v>
      </c>
      <c r="U68" s="29">
        <v>41977</v>
      </c>
      <c r="V68" s="26" t="s">
        <v>119</v>
      </c>
      <c r="W68" s="26" t="s">
        <v>68</v>
      </c>
      <c r="X68" s="45">
        <v>1</v>
      </c>
      <c r="Y68" s="45">
        <v>7</v>
      </c>
      <c r="Z68" s="46">
        <f t="shared" si="7"/>
        <v>8</v>
      </c>
      <c r="AA68" s="47">
        <f t="shared" si="8"/>
        <v>200</v>
      </c>
      <c r="AB68" s="49">
        <v>2000</v>
      </c>
      <c r="AC68" s="26"/>
      <c r="AD68" s="45">
        <v>0.4</v>
      </c>
      <c r="AE68" s="47">
        <f t="shared" si="9"/>
        <v>720</v>
      </c>
      <c r="AF68" s="31">
        <v>720</v>
      </c>
      <c r="AG68" s="49">
        <v>300</v>
      </c>
      <c r="AH68" s="54" t="s">
        <v>133</v>
      </c>
      <c r="AL68" s="30" t="s">
        <v>68</v>
      </c>
      <c r="AM68" s="30" t="s">
        <v>69</v>
      </c>
      <c r="AN68" s="35">
        <v>2000</v>
      </c>
      <c r="AO68" s="35">
        <v>300</v>
      </c>
      <c r="AP68" s="31">
        <v>1390</v>
      </c>
      <c r="AQ68" s="31">
        <f t="shared" si="10"/>
        <v>996.16000000000008</v>
      </c>
      <c r="AR68" s="31">
        <v>393.84</v>
      </c>
      <c r="AS68" s="12"/>
      <c r="AT68" s="12"/>
      <c r="AU68" s="12"/>
      <c r="AV68" s="12"/>
      <c r="AW68" s="12"/>
      <c r="AX68" s="12"/>
    </row>
    <row r="69" spans="1:50" ht="15.75" thickBot="1" x14ac:dyDescent="0.3">
      <c r="A69" s="68">
        <f t="shared" si="3"/>
        <v>61</v>
      </c>
      <c r="B69" s="69" t="s">
        <v>0</v>
      </c>
      <c r="C69" s="70" t="s">
        <v>1</v>
      </c>
      <c r="D69" s="71" t="s">
        <v>155</v>
      </c>
      <c r="E69" s="71">
        <v>9105.0300999999999</v>
      </c>
      <c r="F69" s="72">
        <v>174.99</v>
      </c>
      <c r="G69" s="72">
        <v>0</v>
      </c>
      <c r="H69" s="72">
        <v>174.99</v>
      </c>
      <c r="I69" s="89" t="s">
        <v>27</v>
      </c>
      <c r="J69" s="71">
        <v>8</v>
      </c>
      <c r="K69" s="71">
        <v>8.1999999999999993</v>
      </c>
      <c r="L69" s="89">
        <v>1</v>
      </c>
      <c r="M69" s="96">
        <v>2</v>
      </c>
      <c r="N69" s="71">
        <v>2E-3</v>
      </c>
      <c r="O69" s="71" t="s">
        <v>165</v>
      </c>
      <c r="P69" s="90" t="s">
        <v>166</v>
      </c>
      <c r="U69" s="50">
        <v>43649</v>
      </c>
      <c r="V69" s="51" t="s">
        <v>2</v>
      </c>
      <c r="W69" s="48" t="s">
        <v>68</v>
      </c>
      <c r="X69" s="45">
        <v>1</v>
      </c>
      <c r="Y69" s="45">
        <v>4</v>
      </c>
      <c r="Z69" s="46">
        <f>+Y69+X69</f>
        <v>5</v>
      </c>
      <c r="AA69" s="47">
        <f>+AB69*0.1</f>
        <v>30</v>
      </c>
      <c r="AB69" s="47">
        <v>300</v>
      </c>
      <c r="AC69" s="51"/>
      <c r="AD69" s="45">
        <v>0.4</v>
      </c>
      <c r="AE69" s="47">
        <f t="shared" ref="AE69" si="11">+ROUND(((AB69-AA69)*AD69),2)</f>
        <v>108</v>
      </c>
      <c r="AF69" s="47">
        <v>108</v>
      </c>
      <c r="AG69" s="47">
        <v>150</v>
      </c>
      <c r="AH69" s="54" t="s">
        <v>133</v>
      </c>
      <c r="AL69" s="23" t="s">
        <v>68</v>
      </c>
      <c r="AM69" s="24" t="s">
        <v>69</v>
      </c>
      <c r="AN69" s="25">
        <v>300</v>
      </c>
      <c r="AO69" s="25">
        <v>150</v>
      </c>
      <c r="AP69" s="20">
        <v>174.99</v>
      </c>
      <c r="AQ69" s="20">
        <f>+AP69-AR69</f>
        <v>0</v>
      </c>
      <c r="AR69" s="20">
        <v>174.99</v>
      </c>
      <c r="AS69" s="12"/>
      <c r="AT69" s="12"/>
      <c r="AU69" s="12"/>
      <c r="AV69" s="12"/>
      <c r="AW69" s="12"/>
      <c r="AX69" s="12"/>
    </row>
    <row r="70" spans="1:50" ht="15.75" thickBot="1" x14ac:dyDescent="0.3">
      <c r="A70" s="103"/>
      <c r="B70" s="104"/>
      <c r="C70" s="105"/>
      <c r="D70" s="105"/>
      <c r="E70" s="105"/>
      <c r="F70" s="106">
        <f>SUM(F9:F69)</f>
        <v>166164.61000000002</v>
      </c>
      <c r="G70" s="106">
        <f>SUM(G9:G69)</f>
        <v>155884.68000000002</v>
      </c>
      <c r="H70" s="106">
        <f>SUM(H9:H69)</f>
        <v>10279.93</v>
      </c>
      <c r="I70" s="105"/>
      <c r="J70" s="105"/>
      <c r="K70" s="105"/>
      <c r="L70" s="105"/>
      <c r="M70" s="107">
        <f>SUM(M9:M69)</f>
        <v>207.90000000000009</v>
      </c>
      <c r="N70" s="108">
        <f>SUM(N9:N69)</f>
        <v>0.20789999999999995</v>
      </c>
      <c r="O70" s="105"/>
      <c r="P70" s="109"/>
      <c r="U70" s="14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L70" s="15"/>
      <c r="AM70" s="15"/>
      <c r="AN70" s="15"/>
      <c r="AO70" s="15"/>
      <c r="AP70" s="16"/>
      <c r="AQ70" s="16"/>
      <c r="AR70" s="16"/>
      <c r="AS70" s="12"/>
      <c r="AT70" s="12"/>
      <c r="AU70" s="12"/>
      <c r="AV70" s="12"/>
      <c r="AW70" s="12"/>
      <c r="AX70" s="12"/>
    </row>
    <row r="71" spans="1:50" x14ac:dyDescent="0.25">
      <c r="A71" s="9"/>
      <c r="B71" s="10"/>
      <c r="C71" s="11"/>
      <c r="D71" s="13"/>
      <c r="E71" s="13"/>
      <c r="F71" s="59"/>
      <c r="G71" s="59"/>
      <c r="H71" s="59"/>
      <c r="I71" s="13"/>
      <c r="J71" s="13"/>
      <c r="K71" s="13"/>
      <c r="L71" s="13"/>
      <c r="M71" s="13"/>
      <c r="N71" s="13"/>
      <c r="O71" s="13"/>
      <c r="P71" s="13"/>
      <c r="U71" s="14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L71" s="15"/>
      <c r="AM71" s="15"/>
      <c r="AN71" s="15"/>
      <c r="AO71" s="15"/>
      <c r="AP71" s="16"/>
      <c r="AQ71" s="16"/>
      <c r="AR71" s="16"/>
      <c r="AS71" s="12"/>
      <c r="AT71" s="12"/>
      <c r="AU71" s="12"/>
      <c r="AV71" s="12"/>
      <c r="AW71" s="12"/>
      <c r="AX71" s="12"/>
    </row>
    <row r="72" spans="1:50" x14ac:dyDescent="0.25">
      <c r="A72" s="74" t="s">
        <v>169</v>
      </c>
      <c r="B72" s="76" t="s">
        <v>173</v>
      </c>
      <c r="C72" s="13"/>
      <c r="D72" s="13"/>
      <c r="E72" s="13"/>
      <c r="F72" s="59"/>
      <c r="G72" s="59"/>
      <c r="H72" s="59"/>
      <c r="I72" s="13"/>
      <c r="J72" s="13"/>
      <c r="K72" s="13"/>
      <c r="L72" s="13"/>
      <c r="M72" s="13"/>
      <c r="N72" s="13"/>
      <c r="O72" s="13"/>
      <c r="P72" s="13"/>
      <c r="U72" s="14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L72" s="15"/>
      <c r="AM72" s="15"/>
      <c r="AN72" s="15"/>
      <c r="AO72" s="15"/>
      <c r="AP72" s="16"/>
      <c r="AQ72" s="16"/>
      <c r="AR72" s="16"/>
      <c r="AS72" s="12"/>
      <c r="AT72" s="12"/>
      <c r="AU72" s="12"/>
      <c r="AV72" s="12"/>
      <c r="AW72" s="12"/>
      <c r="AX72" s="12"/>
    </row>
    <row r="73" spans="1:50" x14ac:dyDescent="0.25">
      <c r="A73" s="75" t="s">
        <v>170</v>
      </c>
      <c r="B73" s="77" t="s">
        <v>174</v>
      </c>
      <c r="C73" s="61"/>
    </row>
    <row r="74" spans="1:50" x14ac:dyDescent="0.25">
      <c r="A74" s="75" t="s">
        <v>171</v>
      </c>
      <c r="B74" s="77" t="s">
        <v>175</v>
      </c>
      <c r="C74" s="61"/>
    </row>
    <row r="75" spans="1:50" x14ac:dyDescent="0.25">
      <c r="A75" s="75" t="s">
        <v>172</v>
      </c>
      <c r="B75" s="77" t="s">
        <v>176</v>
      </c>
      <c r="C75" s="61"/>
    </row>
    <row r="76" spans="1:50" x14ac:dyDescent="0.25">
      <c r="A76" s="75"/>
      <c r="B76" s="77"/>
      <c r="C76" s="61"/>
    </row>
    <row r="77" spans="1:50" x14ac:dyDescent="0.25">
      <c r="D77" s="91" t="s">
        <v>141</v>
      </c>
      <c r="E77" s="91"/>
      <c r="F77" s="91"/>
      <c r="G77" s="91"/>
      <c r="H77" s="91"/>
    </row>
    <row r="78" spans="1:50" x14ac:dyDescent="0.25">
      <c r="D78" s="58">
        <v>1</v>
      </c>
      <c r="E78" s="58">
        <v>1503.0201010000001</v>
      </c>
      <c r="F78" s="97">
        <v>649</v>
      </c>
      <c r="G78" s="97">
        <v>270.42</v>
      </c>
      <c r="H78" s="97">
        <v>378.58</v>
      </c>
    </row>
    <row r="79" spans="1:50" x14ac:dyDescent="0.25">
      <c r="D79" s="58">
        <v>53</v>
      </c>
      <c r="E79" s="57">
        <v>1503.020301</v>
      </c>
      <c r="F79" s="97">
        <v>156883.06000000003</v>
      </c>
      <c r="G79" s="97">
        <v>150143.54000000004</v>
      </c>
      <c r="H79" s="97">
        <v>6739.5199999999995</v>
      </c>
    </row>
    <row r="80" spans="1:50" x14ac:dyDescent="0.25">
      <c r="D80" s="58">
        <v>6</v>
      </c>
      <c r="E80" s="57">
        <v>1503.020303</v>
      </c>
      <c r="F80" s="97">
        <v>8457.56</v>
      </c>
      <c r="G80" s="97">
        <v>5470.72</v>
      </c>
      <c r="H80" s="97">
        <v>2986.84</v>
      </c>
    </row>
    <row r="81" spans="4:8" ht="15.75" thickBot="1" x14ac:dyDescent="0.3">
      <c r="D81" s="56">
        <v>1</v>
      </c>
      <c r="E81" s="56">
        <v>9105.0300999999999</v>
      </c>
      <c r="F81" s="98">
        <v>174.99</v>
      </c>
      <c r="G81" s="98">
        <v>0</v>
      </c>
      <c r="H81" s="98">
        <v>174.99</v>
      </c>
    </row>
    <row r="82" spans="4:8" ht="15.75" thickBot="1" x14ac:dyDescent="0.3">
      <c r="D82" s="99">
        <f>SUM(D78:D81)</f>
        <v>61</v>
      </c>
      <c r="E82" s="100"/>
      <c r="F82" s="101">
        <f>SUM(F78:F81)</f>
        <v>166164.61000000002</v>
      </c>
      <c r="G82" s="101">
        <f>SUM(G78:G81)</f>
        <v>155884.68000000005</v>
      </c>
      <c r="H82" s="102">
        <f>SUM(H78:H81)</f>
        <v>10279.929999999998</v>
      </c>
    </row>
  </sheetData>
  <mergeCells count="4">
    <mergeCell ref="D77:H77"/>
    <mergeCell ref="A3:P3"/>
    <mergeCell ref="A4:P4"/>
    <mergeCell ref="C6:E6"/>
  </mergeCells>
  <pageMargins left="0.11811023622047245" right="0.11811023622047245" top="0.35433070866141736" bottom="0.35433070866141736" header="0.31496062992125984" footer="0.31496062992125984"/>
  <pageSetup paperSize="9" scale="60" orientation="landscape" horizontalDpi="4294967294" verticalDpi="4294967294" r:id="rId1"/>
  <headerFoot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SUNARP</dc:creator>
  <cp:lastModifiedBy>CARLOS MANUEL HOLGUIN NACARINO</cp:lastModifiedBy>
  <cp:lastPrinted>2022-03-15T18:41:44Z</cp:lastPrinted>
  <dcterms:created xsi:type="dcterms:W3CDTF">2022-01-21T14:09:50Z</dcterms:created>
  <dcterms:modified xsi:type="dcterms:W3CDTF">2022-03-15T20:17:41Z</dcterms:modified>
</cp:coreProperties>
</file>