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ngifo\Documents\Presupuesto 2022\Página Web FONCODES\"/>
    </mc:Choice>
  </mc:AlternateContent>
  <xr:revisionPtr revIDLastSave="0" documentId="8_{CCDCB4D9-EDF0-4443-B9F8-FBAE411539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 2016 A 31 DIC 2021" sheetId="23" r:id="rId1"/>
    <sheet name="ESRI_MAPINFO_SHEET" sheetId="25" state="veryHidden" r:id="rId2"/>
    <sheet name="2016 A 31 DIC 2021" sheetId="28" r:id="rId3"/>
    <sheet name="GRAFICOS 31 DIC " sheetId="39" r:id="rId4"/>
  </sheets>
  <definedNames>
    <definedName name="_xlnm.Print_Area" localSheetId="2">'2016 A 31 DIC 2021'!$A$17:$O$107</definedName>
    <definedName name="_xlnm.Print_Area" localSheetId="0">'EJEC 2016 A 31 DIC 2021'!$B$2:$R$13</definedName>
    <definedName name="_xlnm.Print_Area" localSheetId="3">'GRAFICOS 31 DIC '!$B$31:$P$120</definedName>
    <definedName name="basedatos" localSheetId="3">#REF!</definedName>
    <definedName name="basedatos">#REF!</definedName>
    <definedName name="_xlnm.Database" localSheetId="2">#REF!</definedName>
    <definedName name="_xlnm.Database" localSheetId="0">#REF!</definedName>
    <definedName name="_xlnm.Database" localSheetId="3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9" l="1"/>
  <c r="N12" i="28"/>
  <c r="N34" i="28" s="1"/>
  <c r="P48" i="39" l="1"/>
  <c r="M34" i="28"/>
  <c r="M12" i="28"/>
  <c r="M11" i="39" s="1"/>
  <c r="M48" i="39" s="1"/>
  <c r="L12" i="28"/>
  <c r="L11" i="39" s="1"/>
  <c r="L48" i="39" s="1"/>
  <c r="P12" i="23"/>
  <c r="L34" i="28" l="1"/>
  <c r="K12" i="28"/>
  <c r="K11" i="39" l="1"/>
  <c r="K48" i="39" s="1"/>
  <c r="K34" i="28"/>
  <c r="P45" i="39"/>
  <c r="P42" i="39"/>
  <c r="P39" i="39"/>
  <c r="P36" i="39"/>
  <c r="P33" i="39"/>
  <c r="N45" i="39"/>
  <c r="M45" i="39"/>
  <c r="L45" i="39"/>
  <c r="K45" i="39"/>
  <c r="J45" i="39"/>
  <c r="I45" i="39"/>
  <c r="H45" i="39"/>
  <c r="G45" i="39"/>
  <c r="F45" i="39"/>
  <c r="E45" i="39"/>
  <c r="D45" i="39"/>
  <c r="C45" i="39"/>
  <c r="D48" i="39"/>
  <c r="C48" i="39"/>
  <c r="J12" i="28"/>
  <c r="J11" i="39" s="1"/>
  <c r="I12" i="28"/>
  <c r="H12" i="28"/>
  <c r="G12" i="28"/>
  <c r="F12" i="28"/>
  <c r="E12" i="28"/>
  <c r="E11" i="39" s="1"/>
  <c r="E48" i="39" s="1"/>
  <c r="D12" i="28"/>
  <c r="D11" i="39" s="1"/>
  <c r="C12" i="28"/>
  <c r="C11" i="39" s="1"/>
  <c r="F34" i="28" l="1"/>
  <c r="F11" i="39"/>
  <c r="F48" i="39" s="1"/>
  <c r="G34" i="28"/>
  <c r="G11" i="39"/>
  <c r="G48" i="39" s="1"/>
  <c r="H34" i="28"/>
  <c r="H11" i="39"/>
  <c r="H48" i="39" s="1"/>
  <c r="C49" i="39"/>
  <c r="C50" i="39" s="1"/>
  <c r="C58" i="39" s="1"/>
  <c r="I34" i="28"/>
  <c r="I11" i="39"/>
  <c r="I48" i="39" s="1"/>
  <c r="O45" i="39"/>
  <c r="D49" i="39"/>
  <c r="D50" i="39" s="1"/>
  <c r="J34" i="28"/>
  <c r="O10" i="39"/>
  <c r="O9" i="39"/>
  <c r="O8" i="39"/>
  <c r="O7" i="39"/>
  <c r="O6" i="39"/>
  <c r="Q6" i="39" s="1"/>
  <c r="J42" i="39"/>
  <c r="I42" i="39"/>
  <c r="N39" i="39"/>
  <c r="M39" i="39"/>
  <c r="K39" i="39"/>
  <c r="J39" i="39"/>
  <c r="I39" i="39"/>
  <c r="I33" i="39"/>
  <c r="F36" i="39"/>
  <c r="F33" i="39"/>
  <c r="E39" i="39"/>
  <c r="E33" i="39"/>
  <c r="D36" i="39"/>
  <c r="D33" i="39"/>
  <c r="C36" i="39"/>
  <c r="C37" i="39" s="1"/>
  <c r="W55" i="39"/>
  <c r="V55" i="39"/>
  <c r="U55" i="39"/>
  <c r="T55" i="39"/>
  <c r="S55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N42" i="39"/>
  <c r="M42" i="39"/>
  <c r="L42" i="39"/>
  <c r="K42" i="39"/>
  <c r="H42" i="39"/>
  <c r="G42" i="39"/>
  <c r="F42" i="39"/>
  <c r="E42" i="39"/>
  <c r="D42" i="39"/>
  <c r="C42" i="39"/>
  <c r="L39" i="39"/>
  <c r="H39" i="39"/>
  <c r="G39" i="39"/>
  <c r="F39" i="39"/>
  <c r="D39" i="39"/>
  <c r="N36" i="39"/>
  <c r="M36" i="39"/>
  <c r="L36" i="39"/>
  <c r="K36" i="39"/>
  <c r="J36" i="39"/>
  <c r="I36" i="39"/>
  <c r="H36" i="39"/>
  <c r="G36" i="39"/>
  <c r="E36" i="39"/>
  <c r="N33" i="39"/>
  <c r="M33" i="39"/>
  <c r="L33" i="39"/>
  <c r="K33" i="39"/>
  <c r="J33" i="39"/>
  <c r="H33" i="39"/>
  <c r="G33" i="39"/>
  <c r="C33" i="39"/>
  <c r="C34" i="39" s="1"/>
  <c r="S11" i="39"/>
  <c r="S10" i="39"/>
  <c r="S9" i="39"/>
  <c r="S8" i="39"/>
  <c r="S7" i="39"/>
  <c r="S6" i="39"/>
  <c r="P34" i="28"/>
  <c r="E34" i="28"/>
  <c r="D34" i="28"/>
  <c r="C34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O10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O11" i="28"/>
  <c r="Q11" i="28" s="1"/>
  <c r="P31" i="28"/>
  <c r="P28" i="28"/>
  <c r="P25" i="28"/>
  <c r="P22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O25" i="28" s="1"/>
  <c r="N22" i="28"/>
  <c r="M22" i="28"/>
  <c r="L22" i="28"/>
  <c r="K22" i="28"/>
  <c r="J22" i="28"/>
  <c r="I22" i="28"/>
  <c r="H22" i="28"/>
  <c r="G22" i="28"/>
  <c r="F22" i="28"/>
  <c r="E22" i="28"/>
  <c r="D22" i="28"/>
  <c r="C22" i="28"/>
  <c r="O22" i="28" s="1"/>
  <c r="N19" i="28"/>
  <c r="M19" i="28"/>
  <c r="L19" i="28"/>
  <c r="K19" i="28"/>
  <c r="J19" i="28"/>
  <c r="I19" i="28"/>
  <c r="H19" i="28"/>
  <c r="G19" i="28"/>
  <c r="F19" i="28"/>
  <c r="E19" i="28"/>
  <c r="D19" i="28"/>
  <c r="O19" i="28" s="1"/>
  <c r="C19" i="28"/>
  <c r="O12" i="28"/>
  <c r="Q12" i="28" s="1"/>
  <c r="Q10" i="28"/>
  <c r="P10" i="28"/>
  <c r="O9" i="28"/>
  <c r="Q9" i="28" s="1"/>
  <c r="O8" i="28"/>
  <c r="Q8" i="28" s="1"/>
  <c r="O7" i="28"/>
  <c r="Q7" i="28" s="1"/>
  <c r="Q12" i="23"/>
  <c r="P11" i="23"/>
  <c r="Q11" i="23" s="1"/>
  <c r="P10" i="23"/>
  <c r="Q10" i="23" s="1"/>
  <c r="P9" i="23"/>
  <c r="R9" i="23" s="1"/>
  <c r="P8" i="23"/>
  <c r="Q8" i="23" s="1"/>
  <c r="P7" i="23"/>
  <c r="R7" i="23" s="1"/>
  <c r="O28" i="28" l="1"/>
  <c r="O31" i="28"/>
  <c r="O11" i="39"/>
  <c r="J48" i="39"/>
  <c r="O48" i="39" s="1"/>
  <c r="C35" i="28"/>
  <c r="D35" i="28" s="1"/>
  <c r="E35" i="28" s="1"/>
  <c r="F35" i="28" s="1"/>
  <c r="G35" i="28" s="1"/>
  <c r="O34" i="28"/>
  <c r="S58" i="39"/>
  <c r="E49" i="39"/>
  <c r="E50" i="39" s="1"/>
  <c r="R10" i="23"/>
  <c r="Q9" i="39"/>
  <c r="O42" i="39"/>
  <c r="Q10" i="39"/>
  <c r="Q8" i="39"/>
  <c r="D37" i="39"/>
  <c r="E37" i="39" s="1"/>
  <c r="C38" i="39"/>
  <c r="O36" i="39"/>
  <c r="Q7" i="39"/>
  <c r="C39" i="39"/>
  <c r="C43" i="39"/>
  <c r="D43" i="39" s="1"/>
  <c r="C35" i="39"/>
  <c r="D34" i="39"/>
  <c r="O33" i="39"/>
  <c r="C46" i="39"/>
  <c r="P9" i="39"/>
  <c r="P6" i="39"/>
  <c r="P8" i="28"/>
  <c r="P11" i="28"/>
  <c r="P9" i="28"/>
  <c r="P12" i="28"/>
  <c r="P7" i="28"/>
  <c r="R8" i="23"/>
  <c r="R11" i="23"/>
  <c r="Q7" i="23"/>
  <c r="R12" i="23"/>
  <c r="Q9" i="23"/>
  <c r="Q11" i="39" l="1"/>
  <c r="P11" i="39"/>
  <c r="D36" i="28"/>
  <c r="D45" i="28" s="1"/>
  <c r="S45" i="28" s="1"/>
  <c r="C36" i="28"/>
  <c r="C45" i="28" s="1"/>
  <c r="R45" i="28" s="1"/>
  <c r="E36" i="28"/>
  <c r="E45" i="28" s="1"/>
  <c r="T45" i="28" s="1"/>
  <c r="F36" i="28"/>
  <c r="F45" i="28" s="1"/>
  <c r="U45" i="28" s="1"/>
  <c r="H35" i="28"/>
  <c r="G36" i="28"/>
  <c r="G45" i="28" s="1"/>
  <c r="V45" i="28" s="1"/>
  <c r="T58" i="39"/>
  <c r="D58" i="39"/>
  <c r="F49" i="39"/>
  <c r="F50" i="39" s="1"/>
  <c r="D38" i="39"/>
  <c r="P8" i="39"/>
  <c r="P10" i="39"/>
  <c r="P7" i="39"/>
  <c r="C44" i="39"/>
  <c r="C56" i="39" s="1"/>
  <c r="S56" i="39" s="1"/>
  <c r="C40" i="39"/>
  <c r="D40" i="39" s="1"/>
  <c r="E40" i="39" s="1"/>
  <c r="O39" i="39"/>
  <c r="D35" i="39"/>
  <c r="E34" i="39"/>
  <c r="D44" i="39"/>
  <c r="D56" i="39" s="1"/>
  <c r="T56" i="39" s="1"/>
  <c r="E43" i="39"/>
  <c r="C47" i="39"/>
  <c r="D46" i="39"/>
  <c r="D47" i="39" s="1"/>
  <c r="E38" i="39"/>
  <c r="F37" i="39"/>
  <c r="C32" i="28"/>
  <c r="C20" i="28"/>
  <c r="D20" i="28" s="1"/>
  <c r="C23" i="28"/>
  <c r="C24" i="28" s="1"/>
  <c r="C26" i="28"/>
  <c r="C29" i="28"/>
  <c r="D29" i="28" s="1"/>
  <c r="V42" i="28"/>
  <c r="U42" i="28"/>
  <c r="T42" i="28"/>
  <c r="S42" i="28"/>
  <c r="R42" i="28"/>
  <c r="AC41" i="28"/>
  <c r="AB41" i="28"/>
  <c r="AA41" i="28"/>
  <c r="Z41" i="28"/>
  <c r="Y41" i="28"/>
  <c r="X41" i="28"/>
  <c r="W41" i="28"/>
  <c r="V41" i="28"/>
  <c r="U41" i="28"/>
  <c r="T41" i="28"/>
  <c r="S41" i="28"/>
  <c r="R41" i="28"/>
  <c r="AC40" i="28"/>
  <c r="AB40" i="28"/>
  <c r="AA40" i="28"/>
  <c r="Z40" i="28"/>
  <c r="Y40" i="28"/>
  <c r="X40" i="28"/>
  <c r="W40" i="28"/>
  <c r="V40" i="28"/>
  <c r="U40" i="28"/>
  <c r="T40" i="28"/>
  <c r="S40" i="28"/>
  <c r="R40" i="28"/>
  <c r="D23" i="28"/>
  <c r="E23" i="28" s="1"/>
  <c r="D26" i="28" l="1"/>
  <c r="E26" i="28" s="1"/>
  <c r="F26" i="28" s="1"/>
  <c r="C27" i="28"/>
  <c r="D32" i="28"/>
  <c r="E32" i="28" s="1"/>
  <c r="F32" i="28" s="1"/>
  <c r="G32" i="28" s="1"/>
  <c r="C33" i="28"/>
  <c r="I35" i="28"/>
  <c r="H36" i="28"/>
  <c r="H45" i="28" s="1"/>
  <c r="W45" i="28" s="1"/>
  <c r="U58" i="39"/>
  <c r="E58" i="39"/>
  <c r="S57" i="39"/>
  <c r="C57" i="39"/>
  <c r="G49" i="39"/>
  <c r="G50" i="39" s="1"/>
  <c r="D41" i="39"/>
  <c r="C41" i="39"/>
  <c r="F40" i="39"/>
  <c r="E41" i="39"/>
  <c r="G37" i="39"/>
  <c r="F38" i="39"/>
  <c r="E46" i="39"/>
  <c r="E44" i="39"/>
  <c r="E56" i="39" s="1"/>
  <c r="U56" i="39" s="1"/>
  <c r="F43" i="39"/>
  <c r="E35" i="39"/>
  <c r="F34" i="39"/>
  <c r="D24" i="28"/>
  <c r="G26" i="28"/>
  <c r="H26" i="28" s="1"/>
  <c r="H27" i="28" s="1"/>
  <c r="H42" i="28" s="1"/>
  <c r="W42" i="28" s="1"/>
  <c r="D21" i="28"/>
  <c r="E20" i="28"/>
  <c r="F23" i="28"/>
  <c r="E24" i="28"/>
  <c r="C21" i="28"/>
  <c r="C30" i="28"/>
  <c r="C43" i="28" s="1"/>
  <c r="R43" i="28" s="1"/>
  <c r="E27" i="28"/>
  <c r="F27" i="28"/>
  <c r="D27" i="28"/>
  <c r="H32" i="28"/>
  <c r="I32" i="28" s="1"/>
  <c r="J32" i="28" s="1"/>
  <c r="K32" i="28" s="1"/>
  <c r="L32" i="28" s="1"/>
  <c r="M32" i="28" s="1"/>
  <c r="N32" i="28" s="1"/>
  <c r="N33" i="28" s="1"/>
  <c r="N44" i="28" s="1"/>
  <c r="AC44" i="28" s="1"/>
  <c r="F33" i="28"/>
  <c r="F44" i="28" s="1"/>
  <c r="U44" i="28" s="1"/>
  <c r="C44" i="28"/>
  <c r="R44" i="28" s="1"/>
  <c r="E33" i="28"/>
  <c r="E44" i="28" s="1"/>
  <c r="T44" i="28" s="1"/>
  <c r="D33" i="28"/>
  <c r="D44" i="28" s="1"/>
  <c r="S44" i="28" s="1"/>
  <c r="G33" i="28"/>
  <c r="G44" i="28" s="1"/>
  <c r="V44" i="28" s="1"/>
  <c r="E47" i="39" l="1"/>
  <c r="F46" i="39"/>
  <c r="F47" i="39" s="1"/>
  <c r="J35" i="28"/>
  <c r="I36" i="28"/>
  <c r="I45" i="28" s="1"/>
  <c r="X45" i="28" s="1"/>
  <c r="V58" i="39"/>
  <c r="F58" i="39"/>
  <c r="D57" i="39"/>
  <c r="T57" i="39"/>
  <c r="H49" i="39"/>
  <c r="F41" i="39"/>
  <c r="G40" i="39"/>
  <c r="G43" i="39"/>
  <c r="F44" i="39"/>
  <c r="F56" i="39" s="1"/>
  <c r="V56" i="39" s="1"/>
  <c r="G38" i="39"/>
  <c r="H37" i="39"/>
  <c r="F35" i="39"/>
  <c r="G34" i="39"/>
  <c r="G27" i="28"/>
  <c r="E21" i="28"/>
  <c r="F20" i="28"/>
  <c r="I26" i="28"/>
  <c r="I27" i="28" s="1"/>
  <c r="I42" i="28" s="1"/>
  <c r="X42" i="28" s="1"/>
  <c r="G23" i="28"/>
  <c r="F24" i="28"/>
  <c r="D30" i="28"/>
  <c r="D43" i="28" s="1"/>
  <c r="S43" i="28" s="1"/>
  <c r="E29" i="28"/>
  <c r="J33" i="28"/>
  <c r="J44" i="28" s="1"/>
  <c r="Y44" i="28" s="1"/>
  <c r="I33" i="28"/>
  <c r="I44" i="28" s="1"/>
  <c r="X44" i="28" s="1"/>
  <c r="H33" i="28"/>
  <c r="H44" i="28" s="1"/>
  <c r="W44" i="28" s="1"/>
  <c r="K33" i="28"/>
  <c r="K44" i="28" s="1"/>
  <c r="Z44" i="28" s="1"/>
  <c r="L33" i="28"/>
  <c r="L44" i="28" s="1"/>
  <c r="AA44" i="28" s="1"/>
  <c r="M33" i="28"/>
  <c r="M44" i="28" s="1"/>
  <c r="AB44" i="28" s="1"/>
  <c r="J36" i="28" l="1"/>
  <c r="J45" i="28" s="1"/>
  <c r="Y45" i="28" s="1"/>
  <c r="K35" i="28"/>
  <c r="I49" i="39"/>
  <c r="H50" i="39"/>
  <c r="G58" i="39"/>
  <c r="W58" i="39"/>
  <c r="E57" i="39"/>
  <c r="U57" i="39"/>
  <c r="G46" i="39"/>
  <c r="G47" i="39" s="1"/>
  <c r="H43" i="39"/>
  <c r="G44" i="39"/>
  <c r="G56" i="39" s="1"/>
  <c r="W56" i="39" s="1"/>
  <c r="H38" i="39"/>
  <c r="I37" i="39"/>
  <c r="G35" i="39"/>
  <c r="H34" i="39"/>
  <c r="H40" i="39"/>
  <c r="G41" i="39"/>
  <c r="J26" i="28"/>
  <c r="K26" i="28" s="1"/>
  <c r="K27" i="28" s="1"/>
  <c r="H23" i="28"/>
  <c r="G24" i="28"/>
  <c r="G20" i="28"/>
  <c r="F21" i="28"/>
  <c r="F29" i="28"/>
  <c r="E30" i="28"/>
  <c r="E43" i="28" s="1"/>
  <c r="T43" i="28" s="1"/>
  <c r="K36" i="28" l="1"/>
  <c r="K45" i="28" s="1"/>
  <c r="Z45" i="28" s="1"/>
  <c r="L35" i="28"/>
  <c r="J49" i="39"/>
  <c r="I50" i="39"/>
  <c r="H58" i="39"/>
  <c r="X58" i="39"/>
  <c r="F57" i="39"/>
  <c r="V57" i="39"/>
  <c r="I34" i="39"/>
  <c r="H35" i="39"/>
  <c r="J37" i="39"/>
  <c r="I38" i="39"/>
  <c r="I43" i="39"/>
  <c r="H44" i="39"/>
  <c r="H56" i="39" s="1"/>
  <c r="X56" i="39" s="1"/>
  <c r="H46" i="39"/>
  <c r="H41" i="39"/>
  <c r="H55" i="39" s="1"/>
  <c r="X55" i="39" s="1"/>
  <c r="I40" i="39"/>
  <c r="J27" i="28"/>
  <c r="J42" i="28" s="1"/>
  <c r="Y42" i="28" s="1"/>
  <c r="G21" i="28"/>
  <c r="H20" i="28"/>
  <c r="I23" i="28"/>
  <c r="H24" i="28"/>
  <c r="F30" i="28"/>
  <c r="F43" i="28" s="1"/>
  <c r="U43" i="28" s="1"/>
  <c r="G29" i="28"/>
  <c r="K42" i="28"/>
  <c r="Z42" i="28" s="1"/>
  <c r="L26" i="28"/>
  <c r="M35" i="28" l="1"/>
  <c r="L36" i="28"/>
  <c r="L45" i="28" s="1"/>
  <c r="AA45" i="28" s="1"/>
  <c r="J50" i="39"/>
  <c r="K49" i="39"/>
  <c r="H47" i="39"/>
  <c r="I46" i="39"/>
  <c r="Y58" i="39"/>
  <c r="I58" i="39"/>
  <c r="G57" i="39"/>
  <c r="W57" i="39"/>
  <c r="I44" i="39"/>
  <c r="I56" i="39" s="1"/>
  <c r="Y56" i="39" s="1"/>
  <c r="J43" i="39"/>
  <c r="K37" i="39"/>
  <c r="J38" i="39"/>
  <c r="I41" i="39"/>
  <c r="I55" i="39" s="1"/>
  <c r="Y55" i="39" s="1"/>
  <c r="J40" i="39"/>
  <c r="I35" i="39"/>
  <c r="J34" i="39"/>
  <c r="I24" i="28"/>
  <c r="J23" i="28"/>
  <c r="I20" i="28"/>
  <c r="H21" i="28"/>
  <c r="H29" i="28"/>
  <c r="G30" i="28"/>
  <c r="G43" i="28" s="1"/>
  <c r="V43" i="28" s="1"/>
  <c r="L27" i="28"/>
  <c r="L42" i="28" s="1"/>
  <c r="AA42" i="28" s="1"/>
  <c r="M26" i="28"/>
  <c r="K50" i="39" l="1"/>
  <c r="AA58" i="39" s="1"/>
  <c r="L49" i="39"/>
  <c r="N35" i="28"/>
  <c r="N36" i="28" s="1"/>
  <c r="N45" i="28" s="1"/>
  <c r="AC45" i="28" s="1"/>
  <c r="M36" i="28"/>
  <c r="M45" i="28" s="1"/>
  <c r="AB45" i="28" s="1"/>
  <c r="I47" i="39"/>
  <c r="J46" i="39"/>
  <c r="J47" i="39" s="1"/>
  <c r="Z58" i="39"/>
  <c r="J58" i="39"/>
  <c r="H57" i="39"/>
  <c r="X57" i="39"/>
  <c r="K58" i="39"/>
  <c r="L37" i="39"/>
  <c r="K38" i="39"/>
  <c r="J44" i="39"/>
  <c r="J56" i="39" s="1"/>
  <c r="Z56" i="39" s="1"/>
  <c r="K43" i="39"/>
  <c r="J41" i="39"/>
  <c r="J55" i="39" s="1"/>
  <c r="Z55" i="39" s="1"/>
  <c r="K40" i="39"/>
  <c r="J35" i="39"/>
  <c r="K34" i="39"/>
  <c r="J20" i="28"/>
  <c r="I21" i="28"/>
  <c r="J24" i="28"/>
  <c r="K23" i="28"/>
  <c r="I29" i="28"/>
  <c r="H30" i="28"/>
  <c r="H43" i="28" s="1"/>
  <c r="W43" i="28" s="1"/>
  <c r="M27" i="28"/>
  <c r="M42" i="28" s="1"/>
  <c r="AB42" i="28" s="1"/>
  <c r="N26" i="28"/>
  <c r="N27" i="28" s="1"/>
  <c r="N42" i="28" s="1"/>
  <c r="AC42" i="28" s="1"/>
  <c r="M49" i="39" l="1"/>
  <c r="L50" i="39"/>
  <c r="K46" i="39"/>
  <c r="K47" i="39" s="1"/>
  <c r="I57" i="39"/>
  <c r="Y57" i="39"/>
  <c r="L38" i="39"/>
  <c r="M37" i="39"/>
  <c r="L34" i="39"/>
  <c r="K35" i="39"/>
  <c r="L40" i="39"/>
  <c r="K41" i="39"/>
  <c r="K55" i="39" s="1"/>
  <c r="AA55" i="39" s="1"/>
  <c r="L43" i="39"/>
  <c r="K44" i="39"/>
  <c r="K56" i="39" s="1"/>
  <c r="AA56" i="39" s="1"/>
  <c r="K20" i="28"/>
  <c r="J21" i="28"/>
  <c r="L23" i="28"/>
  <c r="K24" i="28"/>
  <c r="J29" i="28"/>
  <c r="I30" i="28"/>
  <c r="I43" i="28" s="1"/>
  <c r="X43" i="28" s="1"/>
  <c r="AB58" i="39" l="1"/>
  <c r="L58" i="39"/>
  <c r="N49" i="39"/>
  <c r="N50" i="39" s="1"/>
  <c r="M50" i="39"/>
  <c r="L46" i="39"/>
  <c r="L47" i="39" s="1"/>
  <c r="J57" i="39"/>
  <c r="Z57" i="39"/>
  <c r="L44" i="39"/>
  <c r="L56" i="39" s="1"/>
  <c r="AB56" i="39" s="1"/>
  <c r="M43" i="39"/>
  <c r="M40" i="39"/>
  <c r="L41" i="39"/>
  <c r="L55" i="39" s="1"/>
  <c r="AB55" i="39" s="1"/>
  <c r="M34" i="39"/>
  <c r="L35" i="39"/>
  <c r="M38" i="39"/>
  <c r="N37" i="39"/>
  <c r="N38" i="39" s="1"/>
  <c r="L24" i="28"/>
  <c r="M23" i="28"/>
  <c r="L20" i="28"/>
  <c r="K21" i="28"/>
  <c r="K29" i="28"/>
  <c r="J30" i="28"/>
  <c r="J43" i="28" s="1"/>
  <c r="Y43" i="28" s="1"/>
  <c r="AC58" i="39" l="1"/>
  <c r="M58" i="39"/>
  <c r="N58" i="39"/>
  <c r="AD58" i="39"/>
  <c r="M46" i="39"/>
  <c r="M47" i="39" s="1"/>
  <c r="K57" i="39"/>
  <c r="AA57" i="39"/>
  <c r="M35" i="39"/>
  <c r="N34" i="39"/>
  <c r="N35" i="39" s="1"/>
  <c r="N40" i="39"/>
  <c r="N41" i="39" s="1"/>
  <c r="N55" i="39" s="1"/>
  <c r="AD55" i="39" s="1"/>
  <c r="M41" i="39"/>
  <c r="M55" i="39" s="1"/>
  <c r="AC55" i="39" s="1"/>
  <c r="N43" i="39"/>
  <c r="N44" i="39" s="1"/>
  <c r="N56" i="39" s="1"/>
  <c r="AD56" i="39" s="1"/>
  <c r="M44" i="39"/>
  <c r="M56" i="39" s="1"/>
  <c r="AC56" i="39" s="1"/>
  <c r="M20" i="28"/>
  <c r="L21" i="28"/>
  <c r="M24" i="28"/>
  <c r="N23" i="28"/>
  <c r="N24" i="28" s="1"/>
  <c r="K30" i="28"/>
  <c r="K43" i="28" s="1"/>
  <c r="Z43" i="28" s="1"/>
  <c r="L29" i="28"/>
  <c r="N46" i="39" l="1"/>
  <c r="N47" i="39" s="1"/>
  <c r="L57" i="39"/>
  <c r="AB57" i="39"/>
  <c r="N20" i="28"/>
  <c r="N21" i="28" s="1"/>
  <c r="M21" i="28"/>
  <c r="M29" i="28"/>
  <c r="L30" i="28"/>
  <c r="L43" i="28" s="1"/>
  <c r="AA43" i="28" s="1"/>
  <c r="M57" i="39" l="1"/>
  <c r="AC57" i="39"/>
  <c r="N57" i="39"/>
  <c r="AD57" i="39"/>
  <c r="N29" i="28"/>
  <c r="N30" i="28" s="1"/>
  <c r="N43" i="28" s="1"/>
  <c r="AC43" i="28" s="1"/>
  <c r="M30" i="28"/>
  <c r="M43" i="28" s="1"/>
  <c r="AB43" i="28" s="1"/>
</calcChain>
</file>

<file path=xl/sharedStrings.xml><?xml version="1.0" encoding="utf-8"?>
<sst xmlns="http://schemas.openxmlformats.org/spreadsheetml/2006/main" count="148" uniqueCount="29">
  <si>
    <t xml:space="preserve">Unidad Ejecutora 004: Fondo de Cooperación para el Desarrollo Social - FONCODES  </t>
  </si>
  <si>
    <t>PIM</t>
  </si>
  <si>
    <t>SALDO</t>
  </si>
  <si>
    <t>AVANCE %</t>
  </si>
  <si>
    <t>ENE</t>
  </si>
  <si>
    <t>FEB</t>
  </si>
  <si>
    <t>MAR</t>
  </si>
  <si>
    <t>ABR</t>
  </si>
  <si>
    <t>MAY</t>
  </si>
  <si>
    <t>JUN</t>
  </si>
  <si>
    <t>JUL</t>
  </si>
  <si>
    <t>SET</t>
  </si>
  <si>
    <t>OCT</t>
  </si>
  <si>
    <t>NOV</t>
  </si>
  <si>
    <t>DIC</t>
  </si>
  <si>
    <t>AGO</t>
  </si>
  <si>
    <t>AÑOS</t>
  </si>
  <si>
    <t>TOTAL EJECUTADO</t>
  </si>
  <si>
    <t>EJECUTADO</t>
  </si>
  <si>
    <t>(Expresado en Soles)</t>
  </si>
  <si>
    <t>COMPORTAMIENTO DEL GASTO FONCODES 2016 - 2017 - 2018 - 2019 - 2020 - 2021</t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</si>
  <si>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 xml:space="preserve"> : SIAF-WEB MEF 2021</t>
    </r>
  </si>
  <si>
    <t>FUENTE: SIAF WEB 2021</t>
  </si>
  <si>
    <t>FUENTE: SIAF - PPTO 2021</t>
  </si>
  <si>
    <t>AVANCE PORCENTUAL DEL 2016 AL 2021</t>
  </si>
  <si>
    <t>FUENTE: SIAF - WEB 2021</t>
  </si>
  <si>
    <t>COMPORTAMIENTO DEL GASTO FONCODES DEL 2016 A 2021</t>
  </si>
  <si>
    <t>AL 31 DE DIC 2021</t>
  </si>
  <si>
    <t>AL31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</si>
</sst>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#,##0.0"/>
    <numFmt numFmtId="170" formatCode="#,#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FF0000"/>
      </left>
      <right style="thin">
        <color theme="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8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 applyNumberFormat="0" applyFill="0" applyBorder="0" applyAlignment="0" applyProtection="0"/>
    <xf numFmtId="0" fontId="7" fillId="0" borderId="0"/>
    <xf numFmtId="0" fontId="7" fillId="2" borderId="14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8" fillId="0" borderId="0" xfId="47" applyFont="1"/>
    <xf numFmtId="0" fontId="9" fillId="0" borderId="0" xfId="47" applyFont="1" applyFill="1"/>
    <xf numFmtId="0" fontId="9" fillId="0" borderId="0" xfId="47" applyFont="1"/>
    <xf numFmtId="1" fontId="9" fillId="0" borderId="0" xfId="47" applyNumberFormat="1" applyFont="1"/>
    <xf numFmtId="0" fontId="10" fillId="3" borderId="15" xfId="47" applyFont="1" applyFill="1" applyBorder="1" applyAlignment="1">
      <alignment vertical="center" wrapText="1"/>
    </xf>
    <xf numFmtId="0" fontId="10" fillId="3" borderId="16" xfId="47" applyFont="1" applyFill="1" applyBorder="1" applyAlignment="1">
      <alignment horizontal="center" vertical="center" wrapText="1"/>
    </xf>
    <xf numFmtId="0" fontId="8" fillId="0" borderId="2" xfId="47" applyFont="1" applyBorder="1" applyAlignment="1">
      <alignment horizontal="center"/>
    </xf>
    <xf numFmtId="166" fontId="9" fillId="0" borderId="3" xfId="37" applyFont="1" applyBorder="1"/>
    <xf numFmtId="166" fontId="9" fillId="0" borderId="1" xfId="37" applyFont="1" applyBorder="1"/>
    <xf numFmtId="168" fontId="9" fillId="0" borderId="3" xfId="68" applyNumberFormat="1" applyFont="1" applyBorder="1"/>
    <xf numFmtId="0" fontId="8" fillId="0" borderId="6" xfId="47" applyFont="1" applyBorder="1" applyAlignment="1">
      <alignment horizontal="center"/>
    </xf>
    <xf numFmtId="166" fontId="9" fillId="0" borderId="7" xfId="37" applyFont="1" applyBorder="1"/>
    <xf numFmtId="168" fontId="9" fillId="0" borderId="7" xfId="68" applyNumberFormat="1" applyFont="1" applyBorder="1"/>
    <xf numFmtId="0" fontId="8" fillId="0" borderId="3" xfId="47" applyFont="1" applyBorder="1" applyAlignment="1">
      <alignment horizontal="center"/>
    </xf>
    <xf numFmtId="0" fontId="10" fillId="4" borderId="16" xfId="47" applyFont="1" applyFill="1" applyBorder="1" applyAlignment="1">
      <alignment horizontal="center" vertical="center" wrapText="1"/>
    </xf>
    <xf numFmtId="0" fontId="10" fillId="4" borderId="17" xfId="47" applyFont="1" applyFill="1" applyBorder="1" applyAlignment="1">
      <alignment horizontal="center" vertical="center" wrapText="1"/>
    </xf>
    <xf numFmtId="0" fontId="10" fillId="4" borderId="18" xfId="47" applyFont="1" applyFill="1" applyBorder="1" applyAlignment="1">
      <alignment horizontal="center" vertical="center" wrapText="1"/>
    </xf>
    <xf numFmtId="0" fontId="10" fillId="4" borderId="19" xfId="47" applyFont="1" applyFill="1" applyBorder="1" applyAlignment="1">
      <alignment horizontal="center" vertical="center" wrapText="1"/>
    </xf>
    <xf numFmtId="0" fontId="8" fillId="5" borderId="20" xfId="47" applyFont="1" applyFill="1" applyBorder="1" applyAlignment="1">
      <alignment horizontal="center"/>
    </xf>
    <xf numFmtId="168" fontId="9" fillId="5" borderId="20" xfId="68" applyNumberFormat="1" applyFont="1" applyFill="1" applyBorder="1"/>
    <xf numFmtId="4" fontId="9" fillId="0" borderId="0" xfId="47" applyNumberFormat="1" applyFont="1" applyFill="1"/>
    <xf numFmtId="4" fontId="10" fillId="4" borderId="18" xfId="47" applyNumberFormat="1" applyFont="1" applyFill="1" applyBorder="1" applyAlignment="1">
      <alignment horizontal="center" vertical="center" wrapText="1"/>
    </xf>
    <xf numFmtId="0" fontId="5" fillId="5" borderId="2" xfId="47" applyFont="1" applyFill="1" applyBorder="1" applyAlignment="1">
      <alignment horizontal="center" vertical="center"/>
    </xf>
    <xf numFmtId="0" fontId="5" fillId="5" borderId="8" xfId="47" applyFont="1" applyFill="1" applyBorder="1" applyAlignment="1">
      <alignment horizontal="center" vertical="center"/>
    </xf>
    <xf numFmtId="0" fontId="6" fillId="0" borderId="0" xfId="47" applyFont="1"/>
    <xf numFmtId="1" fontId="6" fillId="0" borderId="0" xfId="47" applyNumberFormat="1" applyFont="1"/>
    <xf numFmtId="0" fontId="6" fillId="0" borderId="0" xfId="47" applyFont="1" applyFill="1"/>
    <xf numFmtId="0" fontId="5" fillId="0" borderId="0" xfId="47" applyFont="1"/>
    <xf numFmtId="167" fontId="6" fillId="0" borderId="0" xfId="47" applyNumberFormat="1" applyFont="1"/>
    <xf numFmtId="169" fontId="5" fillId="0" borderId="9" xfId="71" applyNumberFormat="1" applyFont="1" applyFill="1" applyBorder="1"/>
    <xf numFmtId="0" fontId="6" fillId="0" borderId="0" xfId="47" applyFont="1" applyFill="1" applyBorder="1"/>
    <xf numFmtId="166" fontId="6" fillId="0" borderId="0" xfId="37" applyFont="1"/>
    <xf numFmtId="166" fontId="5" fillId="0" borderId="0" xfId="37" applyFont="1"/>
    <xf numFmtId="167" fontId="5" fillId="0" borderId="0" xfId="47" applyNumberFormat="1" applyFont="1"/>
    <xf numFmtId="167" fontId="11" fillId="3" borderId="21" xfId="47" applyNumberFormat="1" applyFont="1" applyFill="1" applyBorder="1" applyAlignment="1">
      <alignment horizontal="center" vertical="center" wrapText="1"/>
    </xf>
    <xf numFmtId="0" fontId="11" fillId="3" borderId="10" xfId="47" applyFont="1" applyFill="1" applyBorder="1" applyAlignment="1">
      <alignment horizontal="center" vertical="center" wrapText="1"/>
    </xf>
    <xf numFmtId="0" fontId="11" fillId="3" borderId="11" xfId="47" applyFont="1" applyFill="1" applyBorder="1" applyAlignment="1">
      <alignment horizontal="center" vertical="center" wrapText="1"/>
    </xf>
    <xf numFmtId="0" fontId="11" fillId="3" borderId="21" xfId="47" applyFont="1" applyFill="1" applyBorder="1" applyAlignment="1">
      <alignment horizontal="center" vertical="center" wrapText="1"/>
    </xf>
    <xf numFmtId="0" fontId="11" fillId="3" borderId="16" xfId="47" applyFont="1" applyFill="1" applyBorder="1" applyAlignment="1">
      <alignment horizontal="center" vertical="center" wrapText="1"/>
    </xf>
    <xf numFmtId="1" fontId="11" fillId="3" borderId="21" xfId="47" applyNumberFormat="1" applyFont="1" applyFill="1" applyBorder="1" applyAlignment="1">
      <alignment horizontal="center" vertical="center" wrapText="1"/>
    </xf>
    <xf numFmtId="1" fontId="12" fillId="3" borderId="16" xfId="47" applyNumberFormat="1" applyFont="1" applyFill="1" applyBorder="1" applyAlignment="1">
      <alignment horizontal="center" vertical="center" wrapText="1"/>
    </xf>
    <xf numFmtId="0" fontId="11" fillId="3" borderId="16" xfId="47" applyFont="1" applyFill="1" applyBorder="1" applyAlignment="1">
      <alignment horizontal="center" vertical="center" wrapText="1"/>
    </xf>
    <xf numFmtId="166" fontId="5" fillId="6" borderId="3" xfId="41" applyFont="1" applyFill="1" applyBorder="1" applyAlignment="1">
      <alignment vertical="center"/>
    </xf>
    <xf numFmtId="166" fontId="6" fillId="5" borderId="3" xfId="41" applyFont="1" applyFill="1" applyBorder="1" applyAlignment="1">
      <alignment vertical="center"/>
    </xf>
    <xf numFmtId="166" fontId="5" fillId="5" borderId="3" xfId="41" applyFont="1" applyFill="1" applyBorder="1" applyAlignment="1">
      <alignment vertical="center"/>
    </xf>
    <xf numFmtId="168" fontId="5" fillId="7" borderId="4" xfId="71" applyNumberFormat="1" applyFont="1" applyFill="1" applyBorder="1" applyAlignment="1">
      <alignment vertical="center"/>
    </xf>
    <xf numFmtId="166" fontId="5" fillId="6" borderId="1" xfId="41" applyFont="1" applyFill="1" applyBorder="1" applyAlignment="1">
      <alignment vertical="center"/>
    </xf>
    <xf numFmtId="166" fontId="6" fillId="5" borderId="1" xfId="41" applyFont="1" applyFill="1" applyBorder="1" applyAlignment="1">
      <alignment vertical="center"/>
    </xf>
    <xf numFmtId="166" fontId="5" fillId="5" borderId="1" xfId="41" applyFont="1" applyFill="1" applyBorder="1" applyAlignment="1">
      <alignment vertical="center"/>
    </xf>
    <xf numFmtId="168" fontId="5" fillId="7" borderId="5" xfId="71" applyNumberFormat="1" applyFont="1" applyFill="1" applyBorder="1" applyAlignment="1">
      <alignment vertical="center"/>
    </xf>
    <xf numFmtId="166" fontId="6" fillId="0" borderId="1" xfId="41" applyFont="1" applyBorder="1" applyAlignment="1">
      <alignment horizontal="center" vertical="center"/>
    </xf>
    <xf numFmtId="166" fontId="6" fillId="0" borderId="0" xfId="41" applyFont="1"/>
    <xf numFmtId="166" fontId="5" fillId="0" borderId="0" xfId="41" applyFont="1"/>
    <xf numFmtId="4" fontId="9" fillId="0" borderId="3" xfId="68" applyNumberFormat="1" applyFont="1" applyBorder="1"/>
    <xf numFmtId="4" fontId="9" fillId="0" borderId="0" xfId="47" applyNumberFormat="1" applyFont="1"/>
    <xf numFmtId="170" fontId="6" fillId="5" borderId="3" xfId="41" applyNumberFormat="1" applyFont="1" applyFill="1" applyBorder="1" applyAlignment="1">
      <alignment vertical="center"/>
    </xf>
    <xf numFmtId="4" fontId="6" fillId="0" borderId="0" xfId="47" applyNumberFormat="1" applyFont="1" applyFill="1"/>
    <xf numFmtId="0" fontId="11" fillId="3" borderId="15" xfId="47" applyFont="1" applyFill="1" applyBorder="1" applyAlignment="1">
      <alignment vertical="center" wrapText="1"/>
    </xf>
    <xf numFmtId="4" fontId="6" fillId="0" borderId="0" xfId="47" applyNumberFormat="1" applyFont="1" applyFill="1" applyBorder="1"/>
    <xf numFmtId="3" fontId="5" fillId="0" borderId="3" xfId="37" applyNumberFormat="1" applyFont="1" applyBorder="1"/>
    <xf numFmtId="168" fontId="5" fillId="0" borderId="4" xfId="68" applyNumberFormat="1" applyFont="1" applyBorder="1"/>
    <xf numFmtId="168" fontId="5" fillId="0" borderId="5" xfId="68" applyNumberFormat="1" applyFont="1" applyBorder="1"/>
    <xf numFmtId="0" fontId="5" fillId="0" borderId="2" xfId="47" applyFont="1" applyBorder="1" applyAlignment="1">
      <alignment horizontal="center"/>
    </xf>
    <xf numFmtId="166" fontId="6" fillId="0" borderId="3" xfId="37" applyFont="1" applyBorder="1"/>
    <xf numFmtId="168" fontId="6" fillId="0" borderId="3" xfId="68" applyNumberFormat="1" applyFont="1" applyBorder="1"/>
    <xf numFmtId="0" fontId="5" fillId="0" borderId="6" xfId="47" applyFont="1" applyBorder="1" applyAlignment="1">
      <alignment horizontal="center"/>
    </xf>
    <xf numFmtId="166" fontId="6" fillId="0" borderId="7" xfId="37" applyFont="1" applyBorder="1"/>
    <xf numFmtId="168" fontId="6" fillId="0" borderId="7" xfId="68" applyNumberFormat="1" applyFont="1" applyBorder="1"/>
    <xf numFmtId="166" fontId="6" fillId="0" borderId="1" xfId="37" applyFont="1" applyBorder="1"/>
    <xf numFmtId="0" fontId="5" fillId="0" borderId="3" xfId="47" applyFont="1" applyBorder="1" applyAlignment="1">
      <alignment horizontal="center"/>
    </xf>
    <xf numFmtId="0" fontId="11" fillId="4" borderId="16" xfId="47" applyFont="1" applyFill="1" applyBorder="1" applyAlignment="1">
      <alignment horizontal="center" vertical="center" wrapText="1"/>
    </xf>
    <xf numFmtId="0" fontId="11" fillId="4" borderId="17" xfId="47" applyFont="1" applyFill="1" applyBorder="1" applyAlignment="1">
      <alignment horizontal="center" vertical="center" wrapText="1"/>
    </xf>
    <xf numFmtId="4" fontId="11" fillId="4" borderId="18" xfId="47" applyNumberFormat="1" applyFont="1" applyFill="1" applyBorder="1" applyAlignment="1">
      <alignment horizontal="center" vertical="center" wrapText="1"/>
    </xf>
    <xf numFmtId="0" fontId="11" fillId="4" borderId="18" xfId="47" applyFont="1" applyFill="1" applyBorder="1" applyAlignment="1">
      <alignment horizontal="center" vertical="center" wrapText="1"/>
    </xf>
    <xf numFmtId="0" fontId="11" fillId="4" borderId="19" xfId="47" applyFont="1" applyFill="1" applyBorder="1" applyAlignment="1">
      <alignment horizontal="center" vertical="center" wrapText="1"/>
    </xf>
    <xf numFmtId="0" fontId="5" fillId="5" borderId="20" xfId="47" applyFont="1" applyFill="1" applyBorder="1" applyAlignment="1">
      <alignment horizontal="center"/>
    </xf>
    <xf numFmtId="168" fontId="6" fillId="5" borderId="20" xfId="68" applyNumberFormat="1" applyFont="1" applyFill="1" applyBorder="1"/>
    <xf numFmtId="166" fontId="6" fillId="0" borderId="0" xfId="47" applyNumberFormat="1" applyFont="1"/>
    <xf numFmtId="166" fontId="6" fillId="0" borderId="0" xfId="47" applyNumberFormat="1" applyFont="1" applyFill="1"/>
    <xf numFmtId="4" fontId="1" fillId="0" borderId="23" xfId="0" applyNumberFormat="1" applyFont="1" applyFill="1" applyBorder="1" applyAlignment="1">
      <alignment horizontal="right" vertical="center" wrapText="1"/>
    </xf>
    <xf numFmtId="0" fontId="5" fillId="0" borderId="0" xfId="47" applyFont="1" applyAlignment="1">
      <alignment horizontal="center"/>
    </xf>
    <xf numFmtId="167" fontId="11" fillId="3" borderId="21" xfId="47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3" borderId="10" xfId="47" applyFont="1" applyFill="1" applyBorder="1" applyAlignment="1">
      <alignment horizontal="center" vertical="center" wrapText="1"/>
    </xf>
    <xf numFmtId="0" fontId="11" fillId="3" borderId="11" xfId="47" applyFont="1" applyFill="1" applyBorder="1" applyAlignment="1">
      <alignment horizontal="center" vertical="center" wrapText="1"/>
    </xf>
    <xf numFmtId="0" fontId="11" fillId="3" borderId="21" xfId="47" applyFont="1" applyFill="1" applyBorder="1" applyAlignment="1">
      <alignment horizontal="center" vertical="center" wrapText="1"/>
    </xf>
    <xf numFmtId="0" fontId="11" fillId="3" borderId="16" xfId="47" applyFont="1" applyFill="1" applyBorder="1" applyAlignment="1">
      <alignment horizontal="center" vertical="center" wrapText="1"/>
    </xf>
    <xf numFmtId="1" fontId="11" fillId="3" borderId="21" xfId="47" applyNumberFormat="1" applyFont="1" applyFill="1" applyBorder="1" applyAlignment="1">
      <alignment horizontal="center" vertical="center" wrapText="1"/>
    </xf>
    <xf numFmtId="1" fontId="12" fillId="3" borderId="16" xfId="47" applyNumberFormat="1" applyFont="1" applyFill="1" applyBorder="1" applyAlignment="1">
      <alignment horizontal="center" vertical="center" wrapText="1"/>
    </xf>
    <xf numFmtId="0" fontId="11" fillId="3" borderId="12" xfId="47" applyFont="1" applyFill="1" applyBorder="1" applyAlignment="1">
      <alignment horizontal="center" vertical="center" wrapText="1"/>
    </xf>
    <xf numFmtId="0" fontId="11" fillId="3" borderId="13" xfId="47" applyFont="1" applyFill="1" applyBorder="1" applyAlignment="1">
      <alignment horizontal="center" vertical="center" wrapText="1"/>
    </xf>
    <xf numFmtId="0" fontId="8" fillId="0" borderId="22" xfId="47" applyFont="1" applyBorder="1" applyAlignment="1">
      <alignment horizontal="center"/>
    </xf>
    <xf numFmtId="167" fontId="11" fillId="3" borderId="24" xfId="47" applyNumberFormat="1" applyFont="1" applyFill="1" applyBorder="1" applyAlignment="1">
      <alignment horizontal="center" vertical="center" wrapText="1"/>
    </xf>
    <xf numFmtId="167" fontId="11" fillId="3" borderId="25" xfId="47" applyNumberFormat="1" applyFont="1" applyFill="1" applyBorder="1" applyAlignment="1">
      <alignment horizontal="center" vertical="center" wrapText="1"/>
    </xf>
    <xf numFmtId="0" fontId="5" fillId="0" borderId="22" xfId="47" applyFont="1" applyBorder="1" applyAlignment="1">
      <alignment horizontal="center"/>
    </xf>
  </cellXfs>
  <cellStyles count="82">
    <cellStyle name="1" xfId="1" xr:uid="{00000000-0005-0000-0000-000000000000}"/>
    <cellStyle name="1 2" xfId="2" xr:uid="{00000000-0005-0000-0000-000001000000}"/>
    <cellStyle name="1_A.BASE.NUEVOS.JUL.2010" xfId="3" xr:uid="{00000000-0005-0000-0000-000002000000}"/>
    <cellStyle name="1_A.BASE.NUEVOS.JUL.2010 2" xfId="4" xr:uid="{00000000-0005-0000-0000-000003000000}"/>
    <cellStyle name="1_A.BASE.NUEVOS.JUL.2010.2DO.GRUPO" xfId="5" xr:uid="{00000000-0005-0000-0000-000004000000}"/>
    <cellStyle name="1_PERSONAL PLLA - 23 JUNIO 08" xfId="6" xr:uid="{00000000-0005-0000-0000-000005000000}"/>
    <cellStyle name="1_PLLA ABRIL 09" xfId="7" xr:uid="{00000000-0005-0000-0000-000006000000}"/>
    <cellStyle name="1_PLLA AGO 08" xfId="8" xr:uid="{00000000-0005-0000-0000-000007000000}"/>
    <cellStyle name="1_PLLA AGOSTO 09" xfId="9" xr:uid="{00000000-0005-0000-0000-000008000000}"/>
    <cellStyle name="1_PLLA AGOSTO 2010" xfId="10" xr:uid="{00000000-0005-0000-0000-000009000000}"/>
    <cellStyle name="1_PLLA DICIEMBRE 09" xfId="11" xr:uid="{00000000-0005-0000-0000-00000A000000}"/>
    <cellStyle name="1_PLLA DICIEMBRE 2010" xfId="12" xr:uid="{00000000-0005-0000-0000-00000B000000}"/>
    <cellStyle name="1_PLLA ENERO 08" xfId="13" xr:uid="{00000000-0005-0000-0000-00000C000000}"/>
    <cellStyle name="1_PLLA ENERO 2010" xfId="14" xr:uid="{00000000-0005-0000-0000-00000D000000}"/>
    <cellStyle name="1_PLLA JULIO 08" xfId="15" xr:uid="{00000000-0005-0000-0000-00000E000000}"/>
    <cellStyle name="1_PLLA JULIO 09" xfId="16" xr:uid="{00000000-0005-0000-0000-00000F000000}"/>
    <cellStyle name="1_PLLA JULIO 2010" xfId="17" xr:uid="{00000000-0005-0000-0000-000010000000}"/>
    <cellStyle name="1_PLLA JUNIO 2010" xfId="18" xr:uid="{00000000-0005-0000-0000-000011000000}"/>
    <cellStyle name="1_PLLA MARZO 09" xfId="19" xr:uid="{00000000-0005-0000-0000-000012000000}"/>
    <cellStyle name="1_PLLA MAYO 2010" xfId="20" xr:uid="{00000000-0005-0000-0000-000013000000}"/>
    <cellStyle name="1_PLLA NOVIEMBRE 09" xfId="21" xr:uid="{00000000-0005-0000-0000-000014000000}"/>
    <cellStyle name="1_PLLA NOVIEMBRE 2010" xfId="22" xr:uid="{00000000-0005-0000-0000-000015000000}"/>
    <cellStyle name="1_PLLA OCTUBRE 08" xfId="23" xr:uid="{00000000-0005-0000-0000-000016000000}"/>
    <cellStyle name="1_PLLA OCTUBRE 09" xfId="24" xr:uid="{00000000-0005-0000-0000-000017000000}"/>
    <cellStyle name="1_PLLA OCTUBRE 2010" xfId="25" xr:uid="{00000000-0005-0000-0000-000018000000}"/>
    <cellStyle name="1_PLLA SETIEMBRE 08" xfId="26" xr:uid="{00000000-0005-0000-0000-000019000000}"/>
    <cellStyle name="1_PLLA SETIEMBRE 2010" xfId="27" xr:uid="{00000000-0005-0000-0000-00001A000000}"/>
    <cellStyle name="1_PLLA-SNP Y OS - 23 JUNIO 08" xfId="28" xr:uid="{00000000-0005-0000-0000-00001B000000}"/>
    <cellStyle name="1_PLLA-SNP Y OS 29 ENERO 08" xfId="29" xr:uid="{00000000-0005-0000-0000-00001C000000}"/>
    <cellStyle name="1_PLLA-SNP Y OS 31 MARZO 08 - Expos. Hotel" xfId="30" xr:uid="{00000000-0005-0000-0000-00001D000000}"/>
    <cellStyle name="1_PLLA-SNP Y OS ABRIL 08" xfId="31" xr:uid="{00000000-0005-0000-0000-00001E000000}"/>
    <cellStyle name="1_PLLA-SNP Y OS ENERO 08" xfId="32" xr:uid="{00000000-0005-0000-0000-00001F000000}"/>
    <cellStyle name="1_PLLA-SNP Y OS FEBRERO 08" xfId="33" xr:uid="{00000000-0005-0000-0000-000020000000}"/>
    <cellStyle name="1_PLLA-SNP Y OS JUNIO 08" xfId="34" xr:uid="{00000000-0005-0000-0000-000021000000}"/>
    <cellStyle name="1_PLLA-SNP Y OS MAYO 08" xfId="35" xr:uid="{00000000-0005-0000-0000-000022000000}"/>
    <cellStyle name="1_SNP" xfId="36" xr:uid="{00000000-0005-0000-0000-000023000000}"/>
    <cellStyle name="Millares" xfId="37" builtinId="3"/>
    <cellStyle name="Millares [0] 2" xfId="38" xr:uid="{00000000-0005-0000-0000-000025000000}"/>
    <cellStyle name="Millares [0] 8" xfId="39" xr:uid="{00000000-0005-0000-0000-000026000000}"/>
    <cellStyle name="Millares [0] 9" xfId="40" xr:uid="{00000000-0005-0000-0000-000027000000}"/>
    <cellStyle name="Millares 2" xfId="41" xr:uid="{00000000-0005-0000-0000-000028000000}"/>
    <cellStyle name="Millares 3" xfId="42" xr:uid="{00000000-0005-0000-0000-000029000000}"/>
    <cellStyle name="Millares 4" xfId="43" xr:uid="{00000000-0005-0000-0000-00002A000000}"/>
    <cellStyle name="Moneda 2" xfId="44" xr:uid="{00000000-0005-0000-0000-00002B000000}"/>
    <cellStyle name="Normal" xfId="0" builtinId="0"/>
    <cellStyle name="Normal 2" xfId="45" xr:uid="{00000000-0005-0000-0000-00002D000000}"/>
    <cellStyle name="Normal 2 2" xfId="46" xr:uid="{00000000-0005-0000-0000-00002E000000}"/>
    <cellStyle name="Normal 2 2 2" xfId="47" xr:uid="{00000000-0005-0000-0000-00002F000000}"/>
    <cellStyle name="Normal 2 3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2 2 2" xfId="52" xr:uid="{00000000-0005-0000-0000-000034000000}"/>
    <cellStyle name="Normal 3 2 2 2 2" xfId="53" xr:uid="{00000000-0005-0000-0000-000035000000}"/>
    <cellStyle name="Normal 3 2 3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3" xfId="58" xr:uid="{00000000-0005-0000-0000-00003A000000}"/>
    <cellStyle name="Normal 4 4" xfId="59" xr:uid="{00000000-0005-0000-0000-00003B000000}"/>
    <cellStyle name="Normal 4 5" xfId="60" xr:uid="{00000000-0005-0000-0000-00003C000000}"/>
    <cellStyle name="Normal 5" xfId="61" xr:uid="{00000000-0005-0000-0000-00003D000000}"/>
    <cellStyle name="Normal 5 2" xfId="62" xr:uid="{00000000-0005-0000-0000-00003E000000}"/>
    <cellStyle name="Normal 5 2 2" xfId="63" xr:uid="{00000000-0005-0000-0000-00003F000000}"/>
    <cellStyle name="Normal 6" xfId="64" xr:uid="{00000000-0005-0000-0000-000040000000}"/>
    <cellStyle name="Normal 6 2" xfId="65" xr:uid="{00000000-0005-0000-0000-000041000000}"/>
    <cellStyle name="Normal 7" xfId="66" xr:uid="{00000000-0005-0000-0000-000042000000}"/>
    <cellStyle name="Notas 2" xfId="67" xr:uid="{00000000-0005-0000-0000-000043000000}"/>
    <cellStyle name="Porcentaje" xfId="68" builtinId="5"/>
    <cellStyle name="Porcentaje 2" xfId="69" xr:uid="{00000000-0005-0000-0000-000045000000}"/>
    <cellStyle name="Porcentaje 3" xfId="70" xr:uid="{00000000-0005-0000-0000-000046000000}"/>
    <cellStyle name="Porcentaje 3 2" xfId="71" xr:uid="{00000000-0005-0000-0000-000047000000}"/>
    <cellStyle name="Porcentaje 3 3" xfId="72" xr:uid="{00000000-0005-0000-0000-000048000000}"/>
    <cellStyle name="Porcentaje 3 3 2" xfId="73" xr:uid="{00000000-0005-0000-0000-000049000000}"/>
    <cellStyle name="Porcentaje 3 3 3" xfId="74" xr:uid="{00000000-0005-0000-0000-00004A000000}"/>
    <cellStyle name="Porcentaje 3 4" xfId="75" xr:uid="{00000000-0005-0000-0000-00004B000000}"/>
    <cellStyle name="Porcentaje 3 5" xfId="76" xr:uid="{00000000-0005-0000-0000-00004C000000}"/>
    <cellStyle name="Porcentaje 3 6" xfId="77" xr:uid="{00000000-0005-0000-0000-00004D000000}"/>
    <cellStyle name="Porcentaje 4" xfId="78" xr:uid="{00000000-0005-0000-0000-00004E000000}"/>
    <cellStyle name="Porcentaje 5" xfId="79" xr:uid="{00000000-0005-0000-0000-00004F000000}"/>
    <cellStyle name="Porcentual 2" xfId="80" xr:uid="{00000000-0005-0000-0000-000050000000}"/>
    <cellStyle name="Porcentual 3" xfId="81" xr:uid="{00000000-0005-0000-0000-00005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 DE AVANCE</a:t>
            </a:r>
          </a:p>
        </c:rich>
      </c:tx>
      <c:layout>
        <c:manualLayout>
          <c:xMode val="edge"/>
          <c:yMode val="edge"/>
          <c:x val="0.24378391769129218"/>
          <c:y val="1.3399161798323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071579650077407E-2"/>
          <c:y val="6.402538224084886E-2"/>
          <c:w val="0.93355296689608713"/>
          <c:h val="0.83987179889366415"/>
        </c:manualLayout>
      </c:layout>
      <c:lineChart>
        <c:grouping val="standard"/>
        <c:varyColors val="0"/>
        <c:ser>
          <c:idx val="0"/>
          <c:order val="0"/>
          <c:tx>
            <c:strRef>
              <c:f>'GRAFICOS 31 DIC '!$B$53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2626262626262626E-2"/>
                  <c:y val="-2.3904382470119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C6-4B83-A752-5C373FF4E35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'!$C$52:$N$52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'!$C$53:$N$53</c:f>
              <c:numCache>
                <c:formatCode>0.0%</c:formatCode>
                <c:ptCount val="12"/>
                <c:pt idx="0">
                  <c:v>0.02</c:v>
                </c:pt>
                <c:pt idx="1">
                  <c:v>4.0999999999999995E-2</c:v>
                </c:pt>
                <c:pt idx="2">
                  <c:v>6.4000000000000001E-2</c:v>
                </c:pt>
                <c:pt idx="3">
                  <c:v>0.16</c:v>
                </c:pt>
                <c:pt idx="4">
                  <c:v>0.20300000000000001</c:v>
                </c:pt>
                <c:pt idx="5">
                  <c:v>0.249</c:v>
                </c:pt>
                <c:pt idx="6">
                  <c:v>0.52900000000000003</c:v>
                </c:pt>
                <c:pt idx="7">
                  <c:v>0.71599999999999997</c:v>
                </c:pt>
                <c:pt idx="8">
                  <c:v>0.83700000000000008</c:v>
                </c:pt>
                <c:pt idx="9">
                  <c:v>0.873</c:v>
                </c:pt>
                <c:pt idx="10">
                  <c:v>0.93599999999999994</c:v>
                </c:pt>
                <c:pt idx="11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6-4B83-A752-5C373FF4E354}"/>
            </c:ext>
          </c:extLst>
        </c:ser>
        <c:ser>
          <c:idx val="1"/>
          <c:order val="1"/>
          <c:tx>
            <c:strRef>
              <c:f>'GRAFICOS 31 DIC '!$B$54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1.6203704294389921E-3"/>
                  <c:y val="1.140645394228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C6-4B83-A752-5C373FF4E354}"/>
                </c:ext>
              </c:extLst>
            </c:dLbl>
            <c:dLbl>
              <c:idx val="6"/>
              <c:layout>
                <c:manualLayout>
                  <c:x val="-1.6161616161616162E-3"/>
                  <c:y val="-3.718459495351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C6-4B83-A752-5C373FF4E354}"/>
                </c:ext>
              </c:extLst>
            </c:dLbl>
            <c:dLbl>
              <c:idx val="11"/>
              <c:layout>
                <c:manualLayout>
                  <c:x val="0"/>
                  <c:y val="-1.5936254980079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C6-4B83-A752-5C373FF4E35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'!$C$52:$N$52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'!$C$54:$N$54</c:f>
              <c:numCache>
                <c:formatCode>0.0%</c:formatCode>
                <c:ptCount val="12"/>
                <c:pt idx="0">
                  <c:v>0.01</c:v>
                </c:pt>
                <c:pt idx="1">
                  <c:v>2.2000000000000002E-2</c:v>
                </c:pt>
                <c:pt idx="2">
                  <c:v>3.4000000000000002E-2</c:v>
                </c:pt>
                <c:pt idx="3">
                  <c:v>7.0999999999999994E-2</c:v>
                </c:pt>
                <c:pt idx="4">
                  <c:v>0.152</c:v>
                </c:pt>
                <c:pt idx="5">
                  <c:v>0.35499999999999998</c:v>
                </c:pt>
                <c:pt idx="6">
                  <c:v>0.52300000000000002</c:v>
                </c:pt>
                <c:pt idx="7">
                  <c:v>0.626</c:v>
                </c:pt>
                <c:pt idx="8">
                  <c:v>0.65599999999999992</c:v>
                </c:pt>
                <c:pt idx="9">
                  <c:v>0.70599999999999996</c:v>
                </c:pt>
                <c:pt idx="10">
                  <c:v>0.84200000000000008</c:v>
                </c:pt>
                <c:pt idx="11">
                  <c:v>0.996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C6-4B83-A752-5C373FF4E354}"/>
            </c:ext>
          </c:extLst>
        </c:ser>
        <c:ser>
          <c:idx val="2"/>
          <c:order val="2"/>
          <c:tx>
            <c:strRef>
              <c:f>'GRAFICOS 31 DIC '!$B$55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484848484848485E-3"/>
                  <c:y val="2.921646746347941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5DC6-4B83-A752-5C373FF4E354}"/>
                </c:ext>
              </c:extLst>
            </c:dLbl>
            <c:dLbl>
              <c:idx val="1"/>
              <c:layout>
                <c:manualLayout>
                  <c:x val="-5.4794520547945544E-3"/>
                  <c:y val="-6.814911729331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C6-4B83-A752-5C373FF4E354}"/>
                </c:ext>
              </c:extLst>
            </c:dLbl>
            <c:dLbl>
              <c:idx val="2"/>
              <c:layout>
                <c:manualLayout>
                  <c:x val="-1.2962963435511936E-2"/>
                  <c:y val="-9.125163153830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C6-4B83-A752-5C373FF4E354}"/>
                </c:ext>
              </c:extLst>
            </c:dLbl>
            <c:dLbl>
              <c:idx val="11"/>
              <c:layout>
                <c:manualLayout>
                  <c:x val="4.8484848484848485E-3"/>
                  <c:y val="5.0464807436918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C6-4B83-A752-5C373FF4E35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'!$C$52:$N$52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'!$C$55:$N$55</c:f>
              <c:numCache>
                <c:formatCode>0.0%</c:formatCode>
                <c:ptCount val="12"/>
                <c:pt idx="0">
                  <c:v>1.3000000000000001E-2</c:v>
                </c:pt>
                <c:pt idx="1">
                  <c:v>2.7000000000000003E-2</c:v>
                </c:pt>
                <c:pt idx="2">
                  <c:v>4.2999999999999997E-2</c:v>
                </c:pt>
                <c:pt idx="3">
                  <c:v>0.159</c:v>
                </c:pt>
                <c:pt idx="4">
                  <c:v>0.308</c:v>
                </c:pt>
                <c:pt idx="5">
                  <c:v>0.61099664876112625</c:v>
                </c:pt>
                <c:pt idx="6">
                  <c:v>0.68796016977048335</c:v>
                </c:pt>
                <c:pt idx="7">
                  <c:v>0.77285131300101595</c:v>
                </c:pt>
                <c:pt idx="8">
                  <c:v>0.79006831597322691</c:v>
                </c:pt>
                <c:pt idx="9">
                  <c:v>0.8234792104718538</c:v>
                </c:pt>
                <c:pt idx="10">
                  <c:v>0.8416312841275857</c:v>
                </c:pt>
                <c:pt idx="11">
                  <c:v>0.99730929231954957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DC6-4B83-A752-5C373FF4E354}"/>
            </c:ext>
          </c:extLst>
        </c:ser>
        <c:ser>
          <c:idx val="3"/>
          <c:order val="3"/>
          <c:tx>
            <c:strRef>
              <c:f>'GRAFICOS 31 DIC '!$B$56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4545327288634375E-2"/>
                  <c:y val="-2.6560424966799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C6-4B83-A752-5C373FF4E354}"/>
                </c:ext>
              </c:extLst>
            </c:dLbl>
            <c:dLbl>
              <c:idx val="3"/>
              <c:layout>
                <c:manualLayout>
                  <c:x val="3.2323232323232323E-3"/>
                  <c:y val="-1.5936254980079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C6-4B83-A752-5C373FF4E354}"/>
                </c:ext>
              </c:extLst>
            </c:dLbl>
            <c:dLbl>
              <c:idx val="11"/>
              <c:layout>
                <c:manualLayout>
                  <c:x val="-9.696969696969697E-3"/>
                  <c:y val="-4.7808764940239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C6-4B83-A752-5C373FF4E35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'!$C$52:$N$52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'!$C$56:$N$56</c:f>
              <c:numCache>
                <c:formatCode>0.0%</c:formatCode>
                <c:ptCount val="12"/>
                <c:pt idx="0">
                  <c:v>4.8286432103134252E-3</c:v>
                </c:pt>
                <c:pt idx="1">
                  <c:v>2.4342474254242463E-2</c:v>
                </c:pt>
                <c:pt idx="2">
                  <c:v>4.7736748006984908E-2</c:v>
                </c:pt>
                <c:pt idx="3">
                  <c:v>8.6778826097130071E-2</c:v>
                </c:pt>
                <c:pt idx="4">
                  <c:v>0.16573780251472847</c:v>
                </c:pt>
                <c:pt idx="5">
                  <c:v>0.21545813316321516</c:v>
                </c:pt>
                <c:pt idx="6">
                  <c:v>0.34602307021592649</c:v>
                </c:pt>
                <c:pt idx="7">
                  <c:v>0.40283156536254539</c:v>
                </c:pt>
                <c:pt idx="8">
                  <c:v>0.43470103863685716</c:v>
                </c:pt>
                <c:pt idx="9">
                  <c:v>0.5809948081345222</c:v>
                </c:pt>
                <c:pt idx="10">
                  <c:v>0.76444604635196178</c:v>
                </c:pt>
                <c:pt idx="11">
                  <c:v>0.99474984987698389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DC6-4B83-A752-5C373FF4E354}"/>
            </c:ext>
          </c:extLst>
        </c:ser>
        <c:ser>
          <c:idx val="4"/>
          <c:order val="4"/>
          <c:tx>
            <c:strRef>
              <c:f>'GRAFICOS 31 DIC '!$B$57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101010101010101E-2"/>
                  <c:y val="-1.5936254980079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C6-4B83-A752-5C373FF4E354}"/>
                </c:ext>
              </c:extLst>
            </c:dLbl>
            <c:dLbl>
              <c:idx val="5"/>
              <c:layout>
                <c:manualLayout>
                  <c:x val="-4.8484848484848485E-3"/>
                  <c:y val="-1.3280212483399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C6-4B83-A752-5C373FF4E354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'!$C$52:$N$52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'!$C$57:$N$57</c:f>
              <c:numCache>
                <c:formatCode>0.0%</c:formatCode>
                <c:ptCount val="12"/>
                <c:pt idx="0">
                  <c:v>3.6483046671282643E-3</c:v>
                </c:pt>
                <c:pt idx="1">
                  <c:v>7.330665339134684E-3</c:v>
                </c:pt>
                <c:pt idx="2">
                  <c:v>1.0992049445259533E-2</c:v>
                </c:pt>
                <c:pt idx="3">
                  <c:v>1.5374551273684934E-2</c:v>
                </c:pt>
                <c:pt idx="4">
                  <c:v>1.9215630888968539E-2</c:v>
                </c:pt>
                <c:pt idx="5">
                  <c:v>6.3586456130517818E-2</c:v>
                </c:pt>
                <c:pt idx="6">
                  <c:v>0.22351389542194702</c:v>
                </c:pt>
                <c:pt idx="7">
                  <c:v>0.3021491454047211</c:v>
                </c:pt>
                <c:pt idx="8">
                  <c:v>0.30602110341422217</c:v>
                </c:pt>
                <c:pt idx="9">
                  <c:v>0.36669510983188303</c:v>
                </c:pt>
                <c:pt idx="10">
                  <c:v>0.39069979341785782</c:v>
                </c:pt>
                <c:pt idx="11">
                  <c:v>0.99063325451338791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DC6-4B83-A752-5C373FF4E354}"/>
            </c:ext>
          </c:extLst>
        </c:ser>
        <c:ser>
          <c:idx val="5"/>
          <c:order val="5"/>
          <c:tx>
            <c:strRef>
              <c:f>'GRAFICOS 31 DIC '!$B$58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dLbls>
            <c:dLbl>
              <c:idx val="8"/>
              <c:layout>
                <c:manualLayout>
                  <c:x val="-3.9941193145125817E-3"/>
                  <c:y val="-8.1397159815952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C6-4B83-A752-5C373FF4E354}"/>
                </c:ext>
              </c:extLst>
            </c:dLbl>
            <c:spPr>
              <a:pattFill prst="pct5">
                <a:fgClr>
                  <a:srgbClr val="C00000"/>
                </a:fgClr>
                <a:bgClr>
                  <a:schemeClr val="bg2">
                    <a:lumMod val="90000"/>
                  </a:schemeClr>
                </a:bgClr>
              </a:patt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'!$C$52:$N$52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'!$C$58:$N$58</c:f>
              <c:numCache>
                <c:formatCode>0.0%</c:formatCode>
                <c:ptCount val="12"/>
                <c:pt idx="0">
                  <c:v>1.1474659589361823E-2</c:v>
                </c:pt>
                <c:pt idx="1">
                  <c:v>2.1790698784961655E-2</c:v>
                </c:pt>
                <c:pt idx="2">
                  <c:v>0.10257073164798902</c:v>
                </c:pt>
                <c:pt idx="3">
                  <c:v>0.62752886413975151</c:v>
                </c:pt>
                <c:pt idx="4">
                  <c:v>0.71821731711938119</c:v>
                </c:pt>
                <c:pt idx="5">
                  <c:v>0.7850122395928254</c:v>
                </c:pt>
                <c:pt idx="6">
                  <c:v>0.80803905407239018</c:v>
                </c:pt>
                <c:pt idx="7">
                  <c:v>0.84425972386493409</c:v>
                </c:pt>
                <c:pt idx="8">
                  <c:v>0.86837888955168729</c:v>
                </c:pt>
                <c:pt idx="9">
                  <c:v>0.88657400985594337</c:v>
                </c:pt>
                <c:pt idx="10">
                  <c:v>0.90155496929581835</c:v>
                </c:pt>
                <c:pt idx="11">
                  <c:v>0.97205442320835866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5DC6-4B83-A752-5C373FF4E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849216"/>
        <c:axId val="171850752"/>
      </c:lineChart>
      <c:catAx>
        <c:axId val="17184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1850752"/>
        <c:crosses val="autoZero"/>
        <c:auto val="1"/>
        <c:lblAlgn val="ctr"/>
        <c:lblOffset val="100"/>
        <c:noMultiLvlLbl val="0"/>
      </c:catAx>
      <c:valAx>
        <c:axId val="1718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1849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778632279361073"/>
          <c:y val="0.4209286411823055"/>
          <c:w val="6.4225438577363889E-2"/>
          <c:h val="0.25063702357291656"/>
        </c:manualLayout>
      </c:layout>
      <c:overlay val="0"/>
      <c:spPr>
        <a:noFill/>
        <a:ln>
          <a:solidFill>
            <a:schemeClr val="accent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100"/>
              <a:t>EJECUCION AL 31 DE DICIEMBRE </a:t>
            </a:r>
          </a:p>
        </c:rich>
      </c:tx>
      <c:layout>
        <c:manualLayout>
          <c:xMode val="edge"/>
          <c:yMode val="edge"/>
          <c:x val="0.41730792124544364"/>
          <c:y val="1.42790940758062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273482949700211E-2"/>
          <c:y val="7.9802311935021297E-2"/>
          <c:w val="0.85010103397318093"/>
          <c:h val="0.860578513186518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31 DIC '!$B$6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700" baseline="0"/>
                      <a:t>3,7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3EC-4CD1-8046-FFA03787AF15}"/>
                </c:ext>
              </c:extLst>
            </c:dLbl>
            <c:dLbl>
              <c:idx val="11"/>
              <c:layout>
                <c:manualLayout>
                  <c:x val="-9.6114384117622388E-3"/>
                  <c:y val="-6.8894546318562962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C-4CD1-8046-FFA03787AF15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s-PE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'!$C$6:$N$6</c:f>
              <c:numCache>
                <c:formatCode>#,#00</c:formatCode>
                <c:ptCount val="12"/>
                <c:pt idx="0">
                  <c:v>3674720.73</c:v>
                </c:pt>
                <c:pt idx="1">
                  <c:v>3693079.18</c:v>
                </c:pt>
                <c:pt idx="2">
                  <c:v>4178765.43</c:v>
                </c:pt>
                <c:pt idx="3">
                  <c:v>17172379.16</c:v>
                </c:pt>
                <c:pt idx="4">
                  <c:v>7787095.1200000001</c:v>
                </c:pt>
                <c:pt idx="5">
                  <c:v>8177054.7599999998</c:v>
                </c:pt>
                <c:pt idx="6">
                  <c:v>50408227.829999998</c:v>
                </c:pt>
                <c:pt idx="7">
                  <c:v>33621232</c:v>
                </c:pt>
                <c:pt idx="8">
                  <c:v>21799383.719999999</c:v>
                </c:pt>
                <c:pt idx="9">
                  <c:v>6366816.9500000002</c:v>
                </c:pt>
                <c:pt idx="10">
                  <c:v>11378782.789999999</c:v>
                </c:pt>
                <c:pt idx="11">
                  <c:v>9664124.5800000001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EC-4CD1-8046-FFA03787AF15}"/>
            </c:ext>
          </c:extLst>
        </c:ser>
        <c:ser>
          <c:idx val="1"/>
          <c:order val="1"/>
          <c:tx>
            <c:strRef>
              <c:f>'GRAFICOS 31 DIC '!$B$7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3131512587413E-3"/>
                  <c:y val="-3.2150788281996044E-2"/>
                </c:manualLayout>
              </c:layout>
              <c:tx>
                <c:rich>
                  <a:bodyPr/>
                  <a:lstStyle/>
                  <a:p>
                    <a:r>
                      <a:rPr lang="en-US" sz="700" baseline="0"/>
                      <a:t>3,6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EC-4CD1-8046-FFA03787AF15}"/>
                </c:ext>
              </c:extLst>
            </c:dLbl>
            <c:dLbl>
              <c:idx val="1"/>
              <c:layout>
                <c:manualLayout>
                  <c:x val="0"/>
                  <c:y val="-3.444727315928147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C-4CD1-8046-FFA03787AF15}"/>
                </c:ext>
              </c:extLst>
            </c:dLbl>
            <c:dLbl>
              <c:idx val="2"/>
              <c:layout>
                <c:manualLayout>
                  <c:x val="-4.1191878907552446E-3"/>
                  <c:y val="-3.444727315928147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C-4CD1-8046-FFA03787AF15}"/>
                </c:ext>
              </c:extLst>
            </c:dLbl>
            <c:dLbl>
              <c:idx val="3"/>
              <c:layout>
                <c:manualLayout>
                  <c:x val="0"/>
                  <c:y val="-3.904024291385234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C-4CD1-8046-FFA03787AF15}"/>
                </c:ext>
              </c:extLst>
            </c:dLbl>
            <c:dLbl>
              <c:idx val="4"/>
              <c:layout>
                <c:manualLayout>
                  <c:x val="-4.1191878907552446E-3"/>
                  <c:y val="-1.377890926371259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C-4CD1-8046-FFA03787AF15}"/>
                </c:ext>
              </c:extLst>
            </c:dLbl>
            <c:dLbl>
              <c:idx val="6"/>
              <c:layout>
                <c:manualLayout>
                  <c:x val="-1.0984501042013987E-2"/>
                  <c:y val="-2.755781852742518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C-4CD1-8046-FFA03787AF15}"/>
                </c:ext>
              </c:extLst>
            </c:dLbl>
            <c:dLbl>
              <c:idx val="7"/>
              <c:layout>
                <c:manualLayout>
                  <c:x val="0"/>
                  <c:y val="-2.755781852742518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C-4CD1-8046-FFA03787AF15}"/>
                </c:ext>
              </c:extLst>
            </c:dLbl>
            <c:dLbl>
              <c:idx val="8"/>
              <c:layout>
                <c:manualLayout>
                  <c:x val="-5.4922505210069934E-3"/>
                  <c:y val="-3.444727315928147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EC-4CD1-8046-FFA03787AF15}"/>
                </c:ext>
              </c:extLst>
            </c:dLbl>
            <c:dLbl>
              <c:idx val="9"/>
              <c:layout>
                <c:manualLayout>
                  <c:x val="-8.2383757815105915E-3"/>
                  <c:y val="-1.377890926371259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EC-4CD1-8046-FFA03787AF15}"/>
                </c:ext>
              </c:extLst>
            </c:dLbl>
            <c:dLbl>
              <c:idx val="10"/>
              <c:layout>
                <c:manualLayout>
                  <c:x val="-8.2383757815103886E-3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EC-4CD1-8046-FFA03787AF15}"/>
                </c:ext>
              </c:extLst>
            </c:dLbl>
            <c:dLbl>
              <c:idx val="11"/>
              <c:layout>
                <c:manualLayout>
                  <c:x val="-1.2357563672265735E-2"/>
                  <c:y val="6.8894546318562962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EC-4CD1-8046-FFA03787AF15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s-PE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'!$C$7:$N$7</c:f>
              <c:numCache>
                <c:formatCode>#,#00</c:formatCode>
                <c:ptCount val="12"/>
                <c:pt idx="0">
                  <c:v>3647865.44</c:v>
                </c:pt>
                <c:pt idx="1">
                  <c:v>3920140.7</c:v>
                </c:pt>
                <c:pt idx="2">
                  <c:v>4420377.63</c:v>
                </c:pt>
                <c:pt idx="3">
                  <c:v>12886898.050000001</c:v>
                </c:pt>
                <c:pt idx="4">
                  <c:v>28192156.899999999</c:v>
                </c:pt>
                <c:pt idx="5">
                  <c:v>71017478.359999999</c:v>
                </c:pt>
                <c:pt idx="6">
                  <c:v>58701723.689999998</c:v>
                </c:pt>
                <c:pt idx="7">
                  <c:v>35747523.159999996</c:v>
                </c:pt>
                <c:pt idx="8">
                  <c:v>10659283.470000001</c:v>
                </c:pt>
                <c:pt idx="9">
                  <c:v>17336503.73</c:v>
                </c:pt>
                <c:pt idx="10">
                  <c:v>47647510.340000004</c:v>
                </c:pt>
                <c:pt idx="11">
                  <c:v>53803261.880000003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3EC-4CD1-8046-FFA03787AF15}"/>
            </c:ext>
          </c:extLst>
        </c:ser>
        <c:ser>
          <c:idx val="2"/>
          <c:order val="2"/>
          <c:tx>
            <c:strRef>
              <c:f>'GRAFICOS 31 DIC '!$B$8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461252605035093E-3"/>
                  <c:y val="-5.511563705485036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EC-4CD1-8046-FFA03787AF15}"/>
                </c:ext>
              </c:extLst>
            </c:dLbl>
            <c:dLbl>
              <c:idx val="1"/>
              <c:layout>
                <c:manualLayout>
                  <c:x val="-9.6114384117622388E-3"/>
                  <c:y val="-6.889454631856295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EC-4CD1-8046-FFA03787AF15}"/>
                </c:ext>
              </c:extLst>
            </c:dLbl>
            <c:dLbl>
              <c:idx val="2"/>
              <c:layout>
                <c:manualLayout>
                  <c:x val="-4.1191878907552446E-3"/>
                  <c:y val="-5.970860680942122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EC-4CD1-8046-FFA03787AF15}"/>
                </c:ext>
              </c:extLst>
            </c:dLbl>
            <c:dLbl>
              <c:idx val="3"/>
              <c:layout>
                <c:manualLayout>
                  <c:x val="-1.0984501042013987E-2"/>
                  <c:y val="-3.444727315928147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EC-4CD1-8046-FFA03787AF15}"/>
                </c:ext>
              </c:extLst>
            </c:dLbl>
            <c:dLbl>
              <c:idx val="4"/>
              <c:layout>
                <c:manualLayout>
                  <c:x val="-8.2383757815105395E-3"/>
                  <c:y val="-2.29648487728543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EC-4CD1-8046-FFA03787AF15}"/>
                </c:ext>
              </c:extLst>
            </c:dLbl>
            <c:dLbl>
              <c:idx val="6"/>
              <c:layout>
                <c:manualLayout>
                  <c:x val="-1.6476751563020978E-2"/>
                  <c:y val="-8.956291021413184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EC-4CD1-8046-FFA03787AF15}"/>
                </c:ext>
              </c:extLst>
            </c:dLbl>
            <c:dLbl>
              <c:idx val="7"/>
              <c:layout>
                <c:manualLayout>
                  <c:x val="-1.3730626302517483E-2"/>
                  <c:y val="-6.659806144127752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3EC-4CD1-8046-FFA03787AF15}"/>
                </c:ext>
              </c:extLst>
            </c:dLbl>
            <c:dLbl>
              <c:idx val="8"/>
              <c:layout>
                <c:manualLayout>
                  <c:x val="-5.4922505210069934E-3"/>
                  <c:y val="-7.578400095041924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3EC-4CD1-8046-FFA03787AF15}"/>
                </c:ext>
              </c:extLst>
            </c:dLbl>
            <c:dLbl>
              <c:idx val="9"/>
              <c:layout>
                <c:manualLayout>
                  <c:x val="-1.2357563672265735E-2"/>
                  <c:y val="-5.511563705485036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3EC-4CD1-8046-FFA03787AF15}"/>
                </c:ext>
              </c:extLst>
            </c:dLbl>
            <c:dLbl>
              <c:idx val="10"/>
              <c:layout>
                <c:manualLayout>
                  <c:x val="-1.5103688932769232E-2"/>
                  <c:y val="-7.808048582770468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3EC-4CD1-8046-FFA03787AF15}"/>
                </c:ext>
              </c:extLst>
            </c:dLbl>
            <c:dLbl>
              <c:idx val="11"/>
              <c:layout>
                <c:manualLayout>
                  <c:x val="-2.0595939453776226E-2"/>
                  <c:y val="-2.755781852742518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3EC-4CD1-8046-FFA03787AF15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'!$C$8:$N$8</c:f>
              <c:numCache>
                <c:formatCode>#,#00</c:formatCode>
                <c:ptCount val="12"/>
                <c:pt idx="0">
                  <c:v>3901725.73</c:v>
                </c:pt>
                <c:pt idx="1">
                  <c:v>4143388.01</c:v>
                </c:pt>
                <c:pt idx="2">
                  <c:v>4750873</c:v>
                </c:pt>
                <c:pt idx="3">
                  <c:v>34147821.009999998</c:v>
                </c:pt>
                <c:pt idx="4">
                  <c:v>43676258.799999997</c:v>
                </c:pt>
                <c:pt idx="5">
                  <c:v>101315470.8</c:v>
                </c:pt>
                <c:pt idx="6">
                  <c:v>24176948.91</c:v>
                </c:pt>
                <c:pt idx="7">
                  <c:v>26667293.879999999</c:v>
                </c:pt>
                <c:pt idx="8">
                  <c:v>5408466.1900000004</c:v>
                </c:pt>
                <c:pt idx="9">
                  <c:v>10495537.09</c:v>
                </c:pt>
                <c:pt idx="10">
                  <c:v>5702204.7800000003</c:v>
                </c:pt>
                <c:pt idx="11">
                  <c:v>48903937.880000003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3EC-4CD1-8046-FFA03787AF15}"/>
            </c:ext>
          </c:extLst>
        </c:ser>
        <c:ser>
          <c:idx val="3"/>
          <c:order val="3"/>
          <c:tx>
            <c:strRef>
              <c:f>'GRAFICOS 31 DIC '!$B$9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2383757815104892E-3"/>
                  <c:y val="-7.119103119584839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3EC-4CD1-8046-FFA03787AF15}"/>
                </c:ext>
              </c:extLst>
            </c:dLbl>
            <c:dLbl>
              <c:idx val="1"/>
              <c:layout>
                <c:manualLayout>
                  <c:x val="-1.3730626302517232E-3"/>
                  <c:y val="-6.889454631856295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3EC-4CD1-8046-FFA03787AF15}"/>
                </c:ext>
              </c:extLst>
            </c:dLbl>
            <c:dLbl>
              <c:idx val="2"/>
              <c:layout>
                <c:manualLayout>
                  <c:x val="-6.8653131512587413E-3"/>
                  <c:y val="-6.889454631856295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3EC-4CD1-8046-FFA03787AF15}"/>
                </c:ext>
              </c:extLst>
            </c:dLbl>
            <c:dLbl>
              <c:idx val="3"/>
              <c:layout>
                <c:manualLayout>
                  <c:x val="-1.6476751563020978E-2"/>
                  <c:y val="-6.200509168670666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3EC-4CD1-8046-FFA03787AF15}"/>
                </c:ext>
              </c:extLst>
            </c:dLbl>
            <c:dLbl>
              <c:idx val="4"/>
              <c:layout>
                <c:manualLayout>
                  <c:x val="-1.5103688932769232E-2"/>
                  <c:y val="-2.526133365013975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3EC-4CD1-8046-FFA03787AF15}"/>
                </c:ext>
              </c:extLst>
            </c:dLbl>
            <c:dLbl>
              <c:idx val="5"/>
              <c:layout>
                <c:manualLayout>
                  <c:x val="-9.6114384117621885E-3"/>
                  <c:y val="-9.874884972327356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3EC-4CD1-8046-FFA03787AF15}"/>
                </c:ext>
              </c:extLst>
            </c:dLbl>
            <c:dLbl>
              <c:idx val="6"/>
              <c:layout>
                <c:manualLayout>
                  <c:x val="-1.784981419327273E-2"/>
                  <c:y val="-2.29648487728543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3EC-4CD1-8046-FFA03787AF15}"/>
                </c:ext>
              </c:extLst>
            </c:dLbl>
            <c:dLbl>
              <c:idx val="7"/>
              <c:layout>
                <c:manualLayout>
                  <c:x val="-1.9222876823524478E-2"/>
                  <c:y val="-7.119103119584839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3EC-4CD1-8046-FFA03787AF15}"/>
                </c:ext>
              </c:extLst>
            </c:dLbl>
            <c:dLbl>
              <c:idx val="8"/>
              <c:layout>
                <c:manualLayout>
                  <c:x val="-2.3342064714279721E-2"/>
                  <c:y val="-7.578400095041924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3EC-4CD1-8046-FFA03787AF15}"/>
                </c:ext>
              </c:extLst>
            </c:dLbl>
            <c:dLbl>
              <c:idx val="9"/>
              <c:layout>
                <c:manualLayout>
                  <c:x val="-2.8834315235286616E-2"/>
                  <c:y val="3.444727315928147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3EC-4CD1-8046-FFA03787AF15}"/>
                </c:ext>
              </c:extLst>
            </c:dLbl>
            <c:dLbl>
              <c:idx val="10"/>
              <c:layout>
                <c:manualLayout>
                  <c:x val="-3.2953503126042061E-2"/>
                  <c:y val="5.281915217756493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3EC-4CD1-8046-FFA03787AF15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s-PE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'!$C$9:$N$9</c:f>
              <c:numCache>
                <c:formatCode>#,#00</c:formatCode>
                <c:ptCount val="12"/>
                <c:pt idx="0">
                  <c:v>3729104.69</c:v>
                </c:pt>
                <c:pt idx="1">
                  <c:v>15070303.539999999</c:v>
                </c:pt>
                <c:pt idx="2">
                  <c:v>18067124.07</c:v>
                </c:pt>
                <c:pt idx="3">
                  <c:v>30151740.390000001</c:v>
                </c:pt>
                <c:pt idx="4">
                  <c:v>60979094.219999999</c:v>
                </c:pt>
                <c:pt idx="5">
                  <c:v>38398429.979999997</c:v>
                </c:pt>
                <c:pt idx="6">
                  <c:v>100833774.19</c:v>
                </c:pt>
                <c:pt idx="7">
                  <c:v>43872536.539999999</c:v>
                </c:pt>
                <c:pt idx="8">
                  <c:v>24612421.559999999</c:v>
                </c:pt>
                <c:pt idx="9">
                  <c:v>112980967.56999999</c:v>
                </c:pt>
                <c:pt idx="10">
                  <c:v>141677246.18000001</c:v>
                </c:pt>
                <c:pt idx="11">
                  <c:v>177860934.52000001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3EC-4CD1-8046-FFA03787AF15}"/>
            </c:ext>
          </c:extLst>
        </c:ser>
        <c:ser>
          <c:idx val="4"/>
          <c:order val="4"/>
          <c:tx>
            <c:strRef>
              <c:f>'GRAFICOS 31 DIC '!$B$10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2383757815104892E-3"/>
                  <c:y val="-9.645236484598813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3EC-4CD1-8046-FFA03787AF15}"/>
                </c:ext>
              </c:extLst>
            </c:dLbl>
            <c:dLbl>
              <c:idx val="1"/>
              <c:layout>
                <c:manualLayout>
                  <c:x val="-6.8653131512587413E-3"/>
                  <c:y val="-0.11023127410970074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3EC-4CD1-8046-FFA03787AF15}"/>
                </c:ext>
              </c:extLst>
            </c:dLbl>
            <c:dLbl>
              <c:idx val="2"/>
              <c:layout>
                <c:manualLayout>
                  <c:x val="-1.2357563672265735E-2"/>
                  <c:y val="-0.11252775898698616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3EC-4CD1-8046-FFA03787AF15}"/>
                </c:ext>
              </c:extLst>
            </c:dLbl>
            <c:dLbl>
              <c:idx val="3"/>
              <c:layout>
                <c:manualLayout>
                  <c:x val="-5.4922505210069934E-3"/>
                  <c:y val="-0.1217136984961279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3EC-4CD1-8046-FFA03787AF15}"/>
                </c:ext>
              </c:extLst>
            </c:dLbl>
            <c:dLbl>
              <c:idx val="4"/>
              <c:layout>
                <c:manualLayout>
                  <c:x val="-8.2383757815104892E-3"/>
                  <c:y val="-0.1217136984961279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3EC-4CD1-8046-FFA03787AF15}"/>
                </c:ext>
              </c:extLst>
            </c:dLbl>
            <c:dLbl>
              <c:idx val="5"/>
              <c:layout>
                <c:manualLayout>
                  <c:x val="-9.6114384117622388E-3"/>
                  <c:y val="-0.1171207287415570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3EC-4CD1-8046-FFA03787AF15}"/>
                </c:ext>
              </c:extLst>
            </c:dLbl>
            <c:dLbl>
              <c:idx val="7"/>
              <c:layout>
                <c:manualLayout>
                  <c:x val="-1.9222876823524478E-2"/>
                  <c:y val="-5.511563705485027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3EC-4CD1-8046-FFA03787AF15}"/>
                </c:ext>
              </c:extLst>
            </c:dLbl>
            <c:dLbl>
              <c:idx val="8"/>
              <c:layout>
                <c:manualLayout>
                  <c:x val="-1.6476751563020978E-2"/>
                  <c:y val="-0.1217136984961279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3EC-4CD1-8046-FFA03787AF15}"/>
                </c:ext>
              </c:extLst>
            </c:dLbl>
            <c:dLbl>
              <c:idx val="9"/>
              <c:layout>
                <c:manualLayout>
                  <c:x val="-2.1969002084027873E-2"/>
                  <c:y val="-6.430157656399208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3EC-4CD1-8046-FFA03787AF15}"/>
                </c:ext>
              </c:extLst>
            </c:dLbl>
            <c:dLbl>
              <c:idx val="10"/>
              <c:layout>
                <c:manualLayout>
                  <c:x val="-1.5103797047936867E-2"/>
                  <c:y val="-0.14697503214626764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3EC-4CD1-8046-FFA03787AF15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s-PE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'!$C$10:$N$10</c:f>
              <c:numCache>
                <c:formatCode>#,#00</c:formatCode>
                <c:ptCount val="12"/>
                <c:pt idx="0">
                  <c:v>3823737.91</c:v>
                </c:pt>
                <c:pt idx="1">
                  <c:v>3859431.54</c:v>
                </c:pt>
                <c:pt idx="2">
                  <c:v>3837446.29</c:v>
                </c:pt>
                <c:pt idx="3">
                  <c:v>4593239.8499999996</c:v>
                </c:pt>
                <c:pt idx="4">
                  <c:v>4025782.68</c:v>
                </c:pt>
                <c:pt idx="5">
                  <c:v>46504451.259999998</c:v>
                </c:pt>
                <c:pt idx="6">
                  <c:v>167617748.03999999</c:v>
                </c:pt>
                <c:pt idx="7">
                  <c:v>82416523.25</c:v>
                </c:pt>
                <c:pt idx="8">
                  <c:v>4058145.9</c:v>
                </c:pt>
                <c:pt idx="9">
                  <c:v>63591591.07</c:v>
                </c:pt>
                <c:pt idx="10">
                  <c:v>25158978.489999998</c:v>
                </c:pt>
                <c:pt idx="11">
                  <c:v>628782003.69000006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3EC-4CD1-8046-FFA03787AF15}"/>
            </c:ext>
          </c:extLst>
        </c:ser>
        <c:ser>
          <c:idx val="5"/>
          <c:order val="5"/>
          <c:tx>
            <c:strRef>
              <c:f>'GRAFICOS 31 DIC '!$B$11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4922505210069934E-3"/>
                  <c:y val="-0.12860315312798418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3EC-4CD1-8046-FFA03787AF15}"/>
                </c:ext>
              </c:extLst>
            </c:dLbl>
            <c:dLbl>
              <c:idx val="1"/>
              <c:layout>
                <c:manualLayout>
                  <c:x val="2.7461252605034967E-3"/>
                  <c:y val="-0.14238206239169679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3EC-4CD1-8046-FFA03787AF15}"/>
                </c:ext>
              </c:extLst>
            </c:dLbl>
            <c:dLbl>
              <c:idx val="2"/>
              <c:layout>
                <c:manualLayout>
                  <c:x val="8.2383757815104892E-3"/>
                  <c:y val="-0.1171207287415570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3EC-4CD1-8046-FFA03787AF15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DIC 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DIC '!$C$11:$N$11</c:f>
              <c:numCache>
                <c:formatCode>_ * #,##0.00_ ;_ * \-#,##0.00_ ;_ * "-"??_ ;_ @_ </c:formatCode>
                <c:ptCount val="12"/>
                <c:pt idx="0">
                  <c:v>3715366.19</c:v>
                </c:pt>
                <c:pt idx="1">
                  <c:v>3340217.89</c:v>
                </c:pt>
                <c:pt idx="2">
                  <c:v>26155669.420000002</c:v>
                </c:pt>
                <c:pt idx="3">
                  <c:v>169975560.62</c:v>
                </c:pt>
                <c:pt idx="4">
                  <c:v>29363904.82</c:v>
                </c:pt>
                <c:pt idx="5">
                  <c:v>21627447.392999999</c:v>
                </c:pt>
                <c:pt idx="6">
                  <c:v>7455824.4900000002</c:v>
                </c:pt>
                <c:pt idx="7">
                  <c:v>11727846.99</c:v>
                </c:pt>
                <c:pt idx="8">
                  <c:v>7809515.5700000003</c:v>
                </c:pt>
                <c:pt idx="9">
                  <c:v>5891376.0599999996</c:v>
                </c:pt>
                <c:pt idx="10">
                  <c:v>4850666.79</c:v>
                </c:pt>
                <c:pt idx="11">
                  <c:v>22826933.16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13EC-4CD1-8046-FFA03787A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39872"/>
        <c:axId val="173841408"/>
      </c:barChart>
      <c:catAx>
        <c:axId val="173839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841408"/>
        <c:crosses val="autoZero"/>
        <c:auto val="1"/>
        <c:lblAlgn val="ctr"/>
        <c:lblOffset val="100"/>
        <c:noMultiLvlLbl val="0"/>
      </c:catAx>
      <c:valAx>
        <c:axId val="173841408"/>
        <c:scaling>
          <c:orientation val="minMax"/>
        </c:scaling>
        <c:delete val="0"/>
        <c:axPos val="l"/>
        <c:majorGridlines/>
        <c:numFmt formatCode="#,#00" sourceLinked="1"/>
        <c:majorTickMark val="none"/>
        <c:minorTickMark val="none"/>
        <c:tickLblPos val="nextTo"/>
        <c:crossAx val="173839872"/>
        <c:crosses val="autoZero"/>
        <c:crossBetween val="between"/>
        <c:majorUnit val="100000000"/>
        <c:minorUnit val="2000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228600</xdr:colOff>
          <xdr:row>15</xdr:row>
          <xdr:rowOff>243840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410133</xdr:colOff>
      <xdr:row>9</xdr:row>
      <xdr:rowOff>125939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967117" cy="15927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5500"/>
            </a:lnSpc>
          </a:pPr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NO EDITAR </a:t>
          </a:r>
        </a:p>
        <a:p>
          <a:pPr algn="ctr">
            <a:lnSpc>
              <a:spcPts val="5900"/>
            </a:lnSpc>
          </a:pPr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Solo para uso de Esri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912726</xdr:colOff>
      <xdr:row>59</xdr:row>
      <xdr:rowOff>16015</xdr:rowOff>
    </xdr:from>
    <xdr:to>
      <xdr:col>14</xdr:col>
      <xdr:colOff>221900</xdr:colOff>
      <xdr:row>84</xdr:row>
      <xdr:rowOff>29518</xdr:rowOff>
    </xdr:to>
    <xdr:graphicFrame macro="">
      <xdr:nvGraphicFramePr>
        <xdr:cNvPr id="3" name="Gráfico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13</xdr:row>
      <xdr:rowOff>133350</xdr:rowOff>
    </xdr:from>
    <xdr:to>
      <xdr:col>10</xdr:col>
      <xdr:colOff>764474</xdr:colOff>
      <xdr:row>27</xdr:row>
      <xdr:rowOff>2474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-0.249977111117893"/>
    <pageSetUpPr fitToPage="1"/>
  </sheetPr>
  <dimension ref="B1:CZ39"/>
  <sheetViews>
    <sheetView tabSelected="1" topLeftCell="I4" zoomScaleNormal="100" workbookViewId="0">
      <selection activeCell="C13" sqref="C13"/>
    </sheetView>
  </sheetViews>
  <sheetFormatPr baseColWidth="10" defaultColWidth="11.44140625" defaultRowHeight="13.8" x14ac:dyDescent="0.3"/>
  <cols>
    <col min="1" max="1" width="11.44140625" style="25"/>
    <col min="2" max="2" width="9.88671875" style="25" customWidth="1"/>
    <col min="3" max="3" width="14.109375" style="25" customWidth="1"/>
    <col min="4" max="4" width="10.88671875" style="25" bestFit="1" customWidth="1"/>
    <col min="5" max="5" width="11.6640625" style="25" bestFit="1" customWidth="1"/>
    <col min="6" max="7" width="12.5546875" style="25" bestFit="1" customWidth="1"/>
    <col min="8" max="8" width="11.6640625" style="25" bestFit="1" customWidth="1"/>
    <col min="9" max="10" width="12.5546875" style="25" bestFit="1" customWidth="1"/>
    <col min="11" max="12" width="11.6640625" style="25" bestFit="1" customWidth="1"/>
    <col min="13" max="15" width="12.5546875" style="25" bestFit="1" customWidth="1"/>
    <col min="16" max="16" width="17.44140625" style="25" bestFit="1" customWidth="1"/>
    <col min="17" max="17" width="12.5546875" style="26" bestFit="1" customWidth="1"/>
    <col min="18" max="18" width="9.5546875" style="25" bestFit="1" customWidth="1"/>
    <col min="19" max="19" width="36.44140625" style="27" customWidth="1"/>
    <col min="20" max="20" width="22.109375" style="27" customWidth="1"/>
    <col min="21" max="32" width="12" style="27" customWidth="1"/>
    <col min="33" max="104" width="11.44140625" style="27"/>
    <col min="105" max="16384" width="11.44140625" style="25"/>
  </cols>
  <sheetData>
    <row r="1" spans="2:76" ht="46.2" customHeight="1" x14ac:dyDescent="0.3"/>
    <row r="2" spans="2:76" ht="30" customHeight="1" x14ac:dyDescent="0.3">
      <c r="B2" s="81" t="s">
        <v>20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2:76" x14ac:dyDescent="0.3">
      <c r="B3" s="81" t="s">
        <v>19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2:76" ht="14.4" thickBot="1" x14ac:dyDescent="0.35">
      <c r="B4" s="28" t="s">
        <v>0</v>
      </c>
      <c r="D4" s="29"/>
      <c r="E4" s="29"/>
      <c r="F4" s="29"/>
      <c r="G4" s="29"/>
      <c r="H4" s="29"/>
      <c r="J4" s="29"/>
      <c r="L4" s="29"/>
    </row>
    <row r="5" spans="2:76" x14ac:dyDescent="0.3">
      <c r="B5" s="84" t="s">
        <v>16</v>
      </c>
      <c r="C5" s="86" t="s">
        <v>1</v>
      </c>
      <c r="D5" s="82" t="s">
        <v>18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 t="s">
        <v>17</v>
      </c>
      <c r="Q5" s="88" t="s">
        <v>2</v>
      </c>
      <c r="R5" s="90" t="s">
        <v>3</v>
      </c>
    </row>
    <row r="6" spans="2:76" x14ac:dyDescent="0.3">
      <c r="B6" s="85"/>
      <c r="C6" s="87"/>
      <c r="D6" s="39" t="s">
        <v>4</v>
      </c>
      <c r="E6" s="39" t="s">
        <v>5</v>
      </c>
      <c r="F6" s="39" t="s">
        <v>6</v>
      </c>
      <c r="G6" s="39" t="s">
        <v>7</v>
      </c>
      <c r="H6" s="39" t="s">
        <v>8</v>
      </c>
      <c r="I6" s="39" t="s">
        <v>9</v>
      </c>
      <c r="J6" s="39" t="s">
        <v>10</v>
      </c>
      <c r="K6" s="39" t="s">
        <v>15</v>
      </c>
      <c r="L6" s="39" t="s">
        <v>11</v>
      </c>
      <c r="M6" s="39" t="s">
        <v>12</v>
      </c>
      <c r="N6" s="39" t="s">
        <v>13</v>
      </c>
      <c r="O6" s="39" t="s">
        <v>14</v>
      </c>
      <c r="P6" s="83"/>
      <c r="Q6" s="89"/>
      <c r="R6" s="91"/>
      <c r="S6" s="30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</row>
    <row r="7" spans="2:76" x14ac:dyDescent="0.3">
      <c r="B7" s="23">
        <v>2016</v>
      </c>
      <c r="C7" s="43">
        <v>179781380</v>
      </c>
      <c r="D7" s="44">
        <v>3674720.73</v>
      </c>
      <c r="E7" s="44">
        <v>3693079.18</v>
      </c>
      <c r="F7" s="44">
        <v>4178765.43</v>
      </c>
      <c r="G7" s="44">
        <v>17172379.16</v>
      </c>
      <c r="H7" s="44">
        <v>7787095.1200000001</v>
      </c>
      <c r="I7" s="44">
        <v>8177054.7599999998</v>
      </c>
      <c r="J7" s="44">
        <v>50408227.829999998</v>
      </c>
      <c r="K7" s="44">
        <v>33621232</v>
      </c>
      <c r="L7" s="44">
        <v>21799383.719999999</v>
      </c>
      <c r="M7" s="44">
        <v>6366816.9500000002</v>
      </c>
      <c r="N7" s="44">
        <v>11378782.789999999</v>
      </c>
      <c r="O7" s="44">
        <v>9664124.5800000001</v>
      </c>
      <c r="P7" s="43">
        <f t="shared" ref="P7:P11" si="0">SUM(D7:O7)</f>
        <v>177921662.25</v>
      </c>
      <c r="Q7" s="45">
        <f t="shared" ref="Q7:Q12" si="1">+C7-P7</f>
        <v>1859717.75</v>
      </c>
      <c r="R7" s="46">
        <f t="shared" ref="R7:R12" si="2">+P7/C7</f>
        <v>0.98965567095991813</v>
      </c>
    </row>
    <row r="8" spans="2:76" x14ac:dyDescent="0.3">
      <c r="B8" s="23">
        <v>2017</v>
      </c>
      <c r="C8" s="43">
        <v>349350419</v>
      </c>
      <c r="D8" s="44">
        <v>3647865.44</v>
      </c>
      <c r="E8" s="44">
        <v>3920140.7</v>
      </c>
      <c r="F8" s="44">
        <v>4420377.63</v>
      </c>
      <c r="G8" s="44">
        <v>12886898.050000001</v>
      </c>
      <c r="H8" s="44">
        <v>28192156.899999999</v>
      </c>
      <c r="I8" s="44">
        <v>71017478.359999999</v>
      </c>
      <c r="J8" s="44">
        <v>58701723.689999998</v>
      </c>
      <c r="K8" s="44">
        <v>35747523.159999996</v>
      </c>
      <c r="L8" s="44">
        <v>10659283.470000001</v>
      </c>
      <c r="M8" s="44">
        <v>17336503.73</v>
      </c>
      <c r="N8" s="44">
        <v>47647510.340000004</v>
      </c>
      <c r="O8" s="44">
        <v>53803261.880000003</v>
      </c>
      <c r="P8" s="43">
        <f t="shared" si="0"/>
        <v>347980723.34999996</v>
      </c>
      <c r="Q8" s="45">
        <f t="shared" si="1"/>
        <v>1369695.6500000358</v>
      </c>
      <c r="R8" s="46">
        <f t="shared" si="2"/>
        <v>0.99607930726426286</v>
      </c>
    </row>
    <row r="9" spans="2:76" ht="14.4" thickBot="1" x14ac:dyDescent="0.35">
      <c r="B9" s="24">
        <v>2018</v>
      </c>
      <c r="C9" s="47">
        <v>314135172</v>
      </c>
      <c r="D9" s="48">
        <v>3901725.73</v>
      </c>
      <c r="E9" s="48">
        <v>4143388.01</v>
      </c>
      <c r="F9" s="48">
        <v>4750873</v>
      </c>
      <c r="G9" s="48">
        <v>34147821.009999998</v>
      </c>
      <c r="H9" s="48">
        <v>43676258.799999997</v>
      </c>
      <c r="I9" s="48">
        <v>101315470.8</v>
      </c>
      <c r="J9" s="48">
        <v>24176948.91</v>
      </c>
      <c r="K9" s="48">
        <v>26667293.879999999</v>
      </c>
      <c r="L9" s="48">
        <v>5408466.1900000004</v>
      </c>
      <c r="M9" s="48">
        <v>10495537.09</v>
      </c>
      <c r="N9" s="48">
        <v>5702204.7800000003</v>
      </c>
      <c r="O9" s="48">
        <v>48903937.880000003</v>
      </c>
      <c r="P9" s="47">
        <f t="shared" si="0"/>
        <v>313289926.07999998</v>
      </c>
      <c r="Q9" s="49">
        <f t="shared" si="1"/>
        <v>845245.92000001669</v>
      </c>
      <c r="R9" s="50">
        <f t="shared" si="2"/>
        <v>0.99730929231954957</v>
      </c>
    </row>
    <row r="10" spans="2:76" ht="14.4" thickBot="1" x14ac:dyDescent="0.35">
      <c r="B10" s="24">
        <v>2019</v>
      </c>
      <c r="C10" s="47">
        <v>772288307</v>
      </c>
      <c r="D10" s="48">
        <v>3729104.69</v>
      </c>
      <c r="E10" s="48">
        <v>15070303.539999999</v>
      </c>
      <c r="F10" s="48">
        <v>18067124.07</v>
      </c>
      <c r="G10" s="48">
        <v>30151740.390000001</v>
      </c>
      <c r="H10" s="48">
        <v>60979094.219999999</v>
      </c>
      <c r="I10" s="48">
        <v>38398429.979999997</v>
      </c>
      <c r="J10" s="48">
        <v>100833774.19</v>
      </c>
      <c r="K10" s="48">
        <v>43872536.539999999</v>
      </c>
      <c r="L10" s="48">
        <v>24612421.559999999</v>
      </c>
      <c r="M10" s="48">
        <v>112980967.56999999</v>
      </c>
      <c r="N10" s="48">
        <v>141677246.18000001</v>
      </c>
      <c r="O10" s="48">
        <v>177860934.52000001</v>
      </c>
      <c r="P10" s="47">
        <f t="shared" si="0"/>
        <v>768233677.45000005</v>
      </c>
      <c r="Q10" s="49">
        <f t="shared" si="1"/>
        <v>4054629.5499999523</v>
      </c>
      <c r="R10" s="50">
        <f t="shared" si="2"/>
        <v>0.99474984987698389</v>
      </c>
    </row>
    <row r="11" spans="2:76" ht="14.4" thickBot="1" x14ac:dyDescent="0.35">
      <c r="B11" s="24">
        <v>2020</v>
      </c>
      <c r="C11" s="47">
        <v>1048086237</v>
      </c>
      <c r="D11" s="48">
        <v>3823737.91</v>
      </c>
      <c r="E11" s="48">
        <v>3859431.54</v>
      </c>
      <c r="F11" s="48">
        <v>3837446.29</v>
      </c>
      <c r="G11" s="48">
        <v>4593239.8499999996</v>
      </c>
      <c r="H11" s="48">
        <v>4025782.68</v>
      </c>
      <c r="I11" s="51">
        <v>46504451.259999998</v>
      </c>
      <c r="J11" s="48">
        <v>167617748.03999999</v>
      </c>
      <c r="K11" s="48">
        <v>82416523.25</v>
      </c>
      <c r="L11" s="48">
        <v>4058145.9</v>
      </c>
      <c r="M11" s="48">
        <v>63591591.07</v>
      </c>
      <c r="N11" s="48">
        <v>25158978.489999998</v>
      </c>
      <c r="O11" s="48">
        <v>628782003.69000006</v>
      </c>
      <c r="P11" s="47">
        <f t="shared" si="0"/>
        <v>1038269079.97</v>
      </c>
      <c r="Q11" s="49">
        <f t="shared" si="1"/>
        <v>9817157.0299999714</v>
      </c>
      <c r="R11" s="50">
        <f t="shared" si="2"/>
        <v>0.99063325451338791</v>
      </c>
    </row>
    <row r="12" spans="2:76" ht="14.4" thickBot="1" x14ac:dyDescent="0.35">
      <c r="B12" s="24">
        <v>2021</v>
      </c>
      <c r="C12" s="47">
        <v>323788794</v>
      </c>
      <c r="D12" s="48">
        <v>3715366.19</v>
      </c>
      <c r="E12" s="48">
        <v>3340217.89</v>
      </c>
      <c r="F12" s="48">
        <v>26155669.420000002</v>
      </c>
      <c r="G12" s="48">
        <v>169975560.62</v>
      </c>
      <c r="H12" s="48">
        <v>29363904.82</v>
      </c>
      <c r="I12" s="51">
        <v>21627447.392999999</v>
      </c>
      <c r="J12" s="48">
        <v>7455824.4900000002</v>
      </c>
      <c r="K12" s="48">
        <v>11727846.99</v>
      </c>
      <c r="L12" s="48">
        <v>7809515.5700000003</v>
      </c>
      <c r="M12" s="48">
        <v>5891376.0599999996</v>
      </c>
      <c r="N12" s="48">
        <v>4850666.79</v>
      </c>
      <c r="O12" s="48">
        <v>22826933.16</v>
      </c>
      <c r="P12" s="47">
        <f>SUM(D12:O12)</f>
        <v>314740329.39300007</v>
      </c>
      <c r="Q12" s="49">
        <f t="shared" si="1"/>
        <v>9048464.6069999337</v>
      </c>
      <c r="R12" s="50">
        <f t="shared" si="2"/>
        <v>0.97205442320835866</v>
      </c>
    </row>
    <row r="13" spans="2:76" x14ac:dyDescent="0.3">
      <c r="B13" s="25" t="s">
        <v>21</v>
      </c>
      <c r="C13" s="52"/>
      <c r="D13" s="52"/>
      <c r="E13" s="52"/>
      <c r="F13" s="52"/>
      <c r="G13" s="53"/>
      <c r="H13" s="52"/>
      <c r="I13" s="52"/>
      <c r="J13" s="52"/>
      <c r="K13" s="53"/>
      <c r="L13" s="53"/>
      <c r="M13" s="53"/>
      <c r="N13" s="53"/>
      <c r="O13" s="52"/>
      <c r="P13" s="52"/>
      <c r="Q13" s="52"/>
    </row>
    <row r="14" spans="2:76" x14ac:dyDescent="0.3">
      <c r="B14" s="25" t="s">
        <v>27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2:76" ht="35.1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L15" s="33"/>
      <c r="M15" s="33"/>
      <c r="N15" s="32"/>
      <c r="O15" s="32"/>
      <c r="P15" s="80"/>
      <c r="Q15" s="32"/>
    </row>
    <row r="16" spans="2:76" ht="30" customHeight="1" x14ac:dyDescent="0.3">
      <c r="F16" s="78"/>
    </row>
    <row r="17" ht="30" customHeight="1" x14ac:dyDescent="0.3"/>
    <row r="18" ht="30" customHeight="1" x14ac:dyDescent="0.3"/>
    <row r="19" ht="30" customHeight="1" x14ac:dyDescent="0.3"/>
    <row r="20" ht="30" customHeight="1" x14ac:dyDescent="0.3"/>
    <row r="21" ht="30" customHeight="1" x14ac:dyDescent="0.3"/>
    <row r="22" ht="30" customHeight="1" x14ac:dyDescent="0.3"/>
    <row r="23" ht="30" customHeight="1" x14ac:dyDescent="0.3"/>
    <row r="24" ht="30" customHeight="1" x14ac:dyDescent="0.3"/>
    <row r="25" ht="30" customHeight="1" x14ac:dyDescent="0.3"/>
    <row r="26" ht="30" customHeight="1" x14ac:dyDescent="0.3"/>
    <row r="27" ht="30" customHeight="1" x14ac:dyDescent="0.3"/>
    <row r="28" ht="30" customHeight="1" x14ac:dyDescent="0.3"/>
    <row r="29" ht="30" customHeight="1" x14ac:dyDescent="0.3"/>
    <row r="30" ht="30" customHeight="1" x14ac:dyDescent="0.3"/>
    <row r="31" ht="30" customHeight="1" x14ac:dyDescent="0.3"/>
    <row r="32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30" customHeight="1" x14ac:dyDescent="0.3"/>
    <row r="39" ht="30" customHeight="1" x14ac:dyDescent="0.3"/>
  </sheetData>
  <mergeCells count="8">
    <mergeCell ref="B2:R2"/>
    <mergeCell ref="D5:O5"/>
    <mergeCell ref="P5:P6"/>
    <mergeCell ref="B3:R3"/>
    <mergeCell ref="B5:B6"/>
    <mergeCell ref="C5:C6"/>
    <mergeCell ref="Q5:Q6"/>
    <mergeCell ref="R5:R6"/>
  </mergeCells>
  <printOptions horizontalCentered="1"/>
  <pageMargins left="0.19685039370078741" right="0.19685039370078741" top="0.94488188976377963" bottom="0" header="0" footer="0.31496062992125984"/>
  <pageSetup paperSize="9" scale="35" orientation="landscape" r:id="rId1"/>
  <ignoredErrors>
    <ignoredError sqref="P7:P12" formulaRange="1"/>
  </ignoredErrors>
  <drawing r:id="rId2"/>
  <legacyDrawing r:id="rId3"/>
  <controls>
    <mc:AlternateContent xmlns:mc="http://schemas.openxmlformats.org/markup-compatibility/2006">
      <mc:Choice Requires="x14">
        <control shapeId="4112" r:id="rId4" name="Control 16">
          <controlPr defaultSize="0" r:id="rId5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12" r:id="rId4" name="Control 16"/>
      </mc:Fallback>
    </mc:AlternateContent>
    <mc:AlternateContent xmlns:mc="http://schemas.openxmlformats.org/markup-compatibility/2006">
      <mc:Choice Requires="x14">
        <control shapeId="4111" r:id="rId6" name="Control 15">
          <controlPr defaultSize="0" r:id="rId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11" r:id="rId6" name="Control 15"/>
      </mc:Fallback>
    </mc:AlternateContent>
    <mc:AlternateContent xmlns:mc="http://schemas.openxmlformats.org/markup-compatibility/2006">
      <mc:Choice Requires="x14">
        <control shapeId="4110" r:id="rId8" name="Control 14">
          <controlPr defaultSize="0" r:id="rId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10" r:id="rId8" name="Control 14"/>
      </mc:Fallback>
    </mc:AlternateContent>
    <mc:AlternateContent xmlns:mc="http://schemas.openxmlformats.org/markup-compatibility/2006">
      <mc:Choice Requires="x14">
        <control shapeId="4109" r:id="rId9" name="Control 13">
          <controlPr defaultSize="0" r:id="rId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09" r:id="rId9" name="Control 13"/>
      </mc:Fallback>
    </mc:AlternateContent>
    <mc:AlternateContent xmlns:mc="http://schemas.openxmlformats.org/markup-compatibility/2006">
      <mc:Choice Requires="x14">
        <control shapeId="4108" r:id="rId10" name="Control 12">
          <controlPr defaultSize="0" r:id="rId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08" r:id="rId10" name="Control 12"/>
      </mc:Fallback>
    </mc:AlternateContent>
    <mc:AlternateContent xmlns:mc="http://schemas.openxmlformats.org/markup-compatibility/2006">
      <mc:Choice Requires="x14">
        <control shapeId="4107" r:id="rId11" name="Control 11">
          <controlPr defaultSize="0" r:id="rId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07" r:id="rId11" name="Control 11"/>
      </mc:Fallback>
    </mc:AlternateContent>
    <mc:AlternateContent xmlns:mc="http://schemas.openxmlformats.org/markup-compatibility/2006">
      <mc:Choice Requires="x14">
        <control shapeId="4106" r:id="rId12" name="Control 10">
          <controlPr defaultSize="0" r:id="rId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06" r:id="rId12" name="Control 10"/>
      </mc:Fallback>
    </mc:AlternateContent>
    <mc:AlternateContent xmlns:mc="http://schemas.openxmlformats.org/markup-compatibility/2006">
      <mc:Choice Requires="x14">
        <control shapeId="4105" r:id="rId13" name="Control 9">
          <controlPr defaultSize="0" r:id="rId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228600</xdr:colOff>
                <xdr:row>15</xdr:row>
                <xdr:rowOff>243840</xdr:rowOff>
              </to>
            </anchor>
          </controlPr>
        </control>
      </mc:Choice>
      <mc:Fallback>
        <control shapeId="4105" r:id="rId13" name="Control 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2:CZ46"/>
  <sheetViews>
    <sheetView topLeftCell="H18" zoomScale="70" zoomScaleNormal="70" workbookViewId="0">
      <selection activeCell="F79" sqref="F79"/>
    </sheetView>
  </sheetViews>
  <sheetFormatPr baseColWidth="10" defaultColWidth="11.44140625" defaultRowHeight="30" customHeight="1" x14ac:dyDescent="0.3"/>
  <cols>
    <col min="1" max="1" width="7.44140625" style="3" bestFit="1" customWidth="1"/>
    <col min="2" max="2" width="19.5546875" style="3" customWidth="1"/>
    <col min="3" max="3" width="20.33203125" style="3" customWidth="1"/>
    <col min="4" max="5" width="17.5546875" style="3" bestFit="1" customWidth="1"/>
    <col min="6" max="6" width="19.109375" style="3" customWidth="1"/>
    <col min="7" max="12" width="18.88671875" style="3" bestFit="1" customWidth="1"/>
    <col min="13" max="13" width="19.33203125" style="3" customWidth="1"/>
    <col min="14" max="14" width="22" style="3" bestFit="1" customWidth="1"/>
    <col min="15" max="15" width="22.33203125" style="4" customWidth="1"/>
    <col min="16" max="16" width="19" style="3" customWidth="1"/>
    <col min="17" max="17" width="18.88671875" style="2" bestFit="1" customWidth="1"/>
    <col min="18" max="18" width="21" style="21" customWidth="1"/>
    <col min="19" max="30" width="12" style="2" customWidth="1"/>
    <col min="31" max="102" width="11.44140625" style="2"/>
    <col min="103" max="16384" width="11.44140625" style="3"/>
  </cols>
  <sheetData>
    <row r="2" spans="1:104" s="25" customFormat="1" ht="30" customHeight="1" x14ac:dyDescent="0.3">
      <c r="B2" s="81" t="s">
        <v>20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</row>
    <row r="3" spans="1:104" s="25" customFormat="1" ht="30" customHeight="1" x14ac:dyDescent="0.3">
      <c r="B3" s="81" t="s">
        <v>19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</row>
    <row r="4" spans="1:104" s="25" customFormat="1" ht="30" customHeight="1" thickBot="1" x14ac:dyDescent="0.35">
      <c r="A4" s="28" t="s">
        <v>0</v>
      </c>
      <c r="C4" s="29"/>
      <c r="D4" s="29"/>
      <c r="E4" s="29"/>
      <c r="F4" s="29"/>
      <c r="G4" s="29"/>
      <c r="I4" s="29"/>
      <c r="K4" s="29"/>
      <c r="P4" s="26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</row>
    <row r="5" spans="1:104" s="25" customFormat="1" ht="30" customHeight="1" x14ac:dyDescent="0.3">
      <c r="A5" s="36" t="s">
        <v>16</v>
      </c>
      <c r="B5" s="38" t="s">
        <v>1</v>
      </c>
      <c r="C5" s="35" t="s">
        <v>18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93" t="s">
        <v>17</v>
      </c>
      <c r="P5" s="40" t="s">
        <v>2</v>
      </c>
      <c r="Q5" s="90" t="s">
        <v>3</v>
      </c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</row>
    <row r="6" spans="1:104" s="25" customFormat="1" ht="30" customHeight="1" x14ac:dyDescent="0.3">
      <c r="A6" s="37"/>
      <c r="B6" s="39"/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9</v>
      </c>
      <c r="I6" s="39" t="s">
        <v>10</v>
      </c>
      <c r="J6" s="39" t="s">
        <v>15</v>
      </c>
      <c r="K6" s="39" t="s">
        <v>11</v>
      </c>
      <c r="L6" s="39" t="s">
        <v>12</v>
      </c>
      <c r="M6" s="39" t="s">
        <v>13</v>
      </c>
      <c r="N6" s="39" t="s">
        <v>14</v>
      </c>
      <c r="O6" s="94"/>
      <c r="P6" s="41"/>
      <c r="Q6" s="91"/>
      <c r="S6" s="30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</row>
    <row r="7" spans="1:104" s="25" customFormat="1" ht="30" customHeight="1" x14ac:dyDescent="0.3">
      <c r="A7" s="23">
        <v>2016</v>
      </c>
      <c r="B7" s="43">
        <v>179781380</v>
      </c>
      <c r="C7" s="44">
        <v>3674720.73</v>
      </c>
      <c r="D7" s="44">
        <v>3693079.18</v>
      </c>
      <c r="E7" s="44">
        <v>4178765.43</v>
      </c>
      <c r="F7" s="44">
        <v>17172379.16</v>
      </c>
      <c r="G7" s="44">
        <v>7787095.1200000001</v>
      </c>
      <c r="H7" s="44">
        <v>8177054.7599999998</v>
      </c>
      <c r="I7" s="44">
        <v>50408227.829999998</v>
      </c>
      <c r="J7" s="44">
        <v>33621232</v>
      </c>
      <c r="K7" s="44">
        <v>21799383.719999999</v>
      </c>
      <c r="L7" s="44">
        <v>6366816.9500000002</v>
      </c>
      <c r="M7" s="44">
        <v>11378782.789999999</v>
      </c>
      <c r="N7" s="44">
        <v>9664124.5800000001</v>
      </c>
      <c r="O7" s="43">
        <f t="shared" ref="O7:O12" si="0">SUM(C7:N7)</f>
        <v>177921662.25</v>
      </c>
      <c r="P7" s="45">
        <f t="shared" ref="P7:P12" si="1">+B7-O7</f>
        <v>1859717.75</v>
      </c>
      <c r="Q7" s="46">
        <f t="shared" ref="Q7:Q12" si="2">+O7/B7</f>
        <v>0.98965567095991813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</row>
    <row r="8" spans="1:104" s="25" customFormat="1" ht="30" customHeight="1" x14ac:dyDescent="0.3">
      <c r="A8" s="23">
        <v>2017</v>
      </c>
      <c r="B8" s="43">
        <v>349350419</v>
      </c>
      <c r="C8" s="44">
        <v>3647865.44</v>
      </c>
      <c r="D8" s="44">
        <v>3920140.7</v>
      </c>
      <c r="E8" s="44">
        <v>4420377.63</v>
      </c>
      <c r="F8" s="44">
        <v>12886898.050000001</v>
      </c>
      <c r="G8" s="44">
        <v>28192156.899999999</v>
      </c>
      <c r="H8" s="44">
        <v>71017478.359999999</v>
      </c>
      <c r="I8" s="44">
        <v>58701723.689999998</v>
      </c>
      <c r="J8" s="44">
        <v>35747523.159999996</v>
      </c>
      <c r="K8" s="44">
        <v>10659283.470000001</v>
      </c>
      <c r="L8" s="44">
        <v>17336503.73</v>
      </c>
      <c r="M8" s="44">
        <v>47647510.340000004</v>
      </c>
      <c r="N8" s="44">
        <v>53803261.880000003</v>
      </c>
      <c r="O8" s="43">
        <f t="shared" si="0"/>
        <v>347980723.34999996</v>
      </c>
      <c r="P8" s="45">
        <f t="shared" si="1"/>
        <v>1369695.6500000358</v>
      </c>
      <c r="Q8" s="46">
        <f t="shared" si="2"/>
        <v>0.99607930726426286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</row>
    <row r="9" spans="1:104" s="25" customFormat="1" ht="30" customHeight="1" thickBot="1" x14ac:dyDescent="0.35">
      <c r="A9" s="24">
        <v>2018</v>
      </c>
      <c r="B9" s="47">
        <v>314135172</v>
      </c>
      <c r="C9" s="48">
        <v>3901725.73</v>
      </c>
      <c r="D9" s="48">
        <v>4143388.01</v>
      </c>
      <c r="E9" s="48">
        <v>4750873</v>
      </c>
      <c r="F9" s="48">
        <v>34147821.009999998</v>
      </c>
      <c r="G9" s="48">
        <v>43676258.799999997</v>
      </c>
      <c r="H9" s="48">
        <v>101315470.8</v>
      </c>
      <c r="I9" s="48">
        <v>24176948.91</v>
      </c>
      <c r="J9" s="48">
        <v>26667293.879999999</v>
      </c>
      <c r="K9" s="48">
        <v>5408466.1900000004</v>
      </c>
      <c r="L9" s="48">
        <v>10495537.09</v>
      </c>
      <c r="M9" s="48">
        <v>5702204.7800000003</v>
      </c>
      <c r="N9" s="48">
        <v>48903937.880000003</v>
      </c>
      <c r="O9" s="47">
        <f t="shared" si="0"/>
        <v>313289926.07999998</v>
      </c>
      <c r="P9" s="49">
        <f t="shared" si="1"/>
        <v>845245.92000001669</v>
      </c>
      <c r="Q9" s="50">
        <f t="shared" si="2"/>
        <v>0.99730929231954957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</row>
    <row r="10" spans="1:104" s="25" customFormat="1" ht="30" customHeight="1" thickBot="1" x14ac:dyDescent="0.35">
      <c r="A10" s="24">
        <v>2019</v>
      </c>
      <c r="B10" s="47">
        <v>772288307</v>
      </c>
      <c r="C10" s="48">
        <v>3729104.69</v>
      </c>
      <c r="D10" s="48">
        <v>15070303.539999999</v>
      </c>
      <c r="E10" s="48">
        <v>18067124.07</v>
      </c>
      <c r="F10" s="48">
        <v>30151740.390000001</v>
      </c>
      <c r="G10" s="48">
        <v>60979094.219999999</v>
      </c>
      <c r="H10" s="48">
        <v>38398429.979999997</v>
      </c>
      <c r="I10" s="48">
        <v>100833774.19</v>
      </c>
      <c r="J10" s="48">
        <v>43872536.539999999</v>
      </c>
      <c r="K10" s="48">
        <v>24612421.559999999</v>
      </c>
      <c r="L10" s="48">
        <v>112980967.56999999</v>
      </c>
      <c r="M10" s="48">
        <v>141677246.18000001</v>
      </c>
      <c r="N10" s="48">
        <v>177860934.52000001</v>
      </c>
      <c r="O10" s="47">
        <f t="shared" si="0"/>
        <v>768233677.45000005</v>
      </c>
      <c r="P10" s="49">
        <f t="shared" si="1"/>
        <v>4054629.5499999523</v>
      </c>
      <c r="Q10" s="50">
        <f t="shared" si="2"/>
        <v>0.99474984987698389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</row>
    <row r="11" spans="1:104" s="25" customFormat="1" ht="30" customHeight="1" thickBot="1" x14ac:dyDescent="0.35">
      <c r="A11" s="24">
        <v>2020</v>
      </c>
      <c r="B11" s="47">
        <v>1048086237</v>
      </c>
      <c r="C11" s="48">
        <v>3823737.91</v>
      </c>
      <c r="D11" s="48">
        <v>3859431.54</v>
      </c>
      <c r="E11" s="48">
        <v>3837446.29</v>
      </c>
      <c r="F11" s="48">
        <v>4593239.8499999996</v>
      </c>
      <c r="G11" s="48">
        <v>4025782.68</v>
      </c>
      <c r="H11" s="51">
        <v>46504451.259999998</v>
      </c>
      <c r="I11" s="48">
        <v>167617748.03999999</v>
      </c>
      <c r="J11" s="48">
        <v>82416523.25</v>
      </c>
      <c r="K11" s="48">
        <v>4058145.9</v>
      </c>
      <c r="L11" s="48">
        <v>63591591.07</v>
      </c>
      <c r="M11" s="48">
        <v>25158978.489999998</v>
      </c>
      <c r="N11" s="48">
        <v>628782003.69000006</v>
      </c>
      <c r="O11" s="47">
        <f t="shared" si="0"/>
        <v>1038269079.97</v>
      </c>
      <c r="P11" s="49">
        <f t="shared" si="1"/>
        <v>9817157.0299999714</v>
      </c>
      <c r="Q11" s="50">
        <f t="shared" si="2"/>
        <v>0.99063325451338791</v>
      </c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</row>
    <row r="12" spans="1:104" s="25" customFormat="1" ht="30" customHeight="1" thickBot="1" x14ac:dyDescent="0.35">
      <c r="A12" s="24">
        <v>2021</v>
      </c>
      <c r="B12" s="47">
        <v>323788794</v>
      </c>
      <c r="C12" s="48">
        <f>+'EJEC 2016 A 31 DIC 2021'!D12</f>
        <v>3715366.19</v>
      </c>
      <c r="D12" s="48">
        <f>+'EJEC 2016 A 31 DIC 2021'!E12</f>
        <v>3340217.89</v>
      </c>
      <c r="E12" s="48">
        <f>+'EJEC 2016 A 31 DIC 2021'!F12</f>
        <v>26155669.420000002</v>
      </c>
      <c r="F12" s="48">
        <f>+'EJEC 2016 A 31 DIC 2021'!G12</f>
        <v>169975560.62</v>
      </c>
      <c r="G12" s="48">
        <f>+'EJEC 2016 A 31 DIC 2021'!H12</f>
        <v>29363904.82</v>
      </c>
      <c r="H12" s="48">
        <f>+'EJEC 2016 A 31 DIC 2021'!I12</f>
        <v>21627447.392999999</v>
      </c>
      <c r="I12" s="48">
        <f>+'EJEC 2016 A 31 DIC 2021'!J12</f>
        <v>7455824.4900000002</v>
      </c>
      <c r="J12" s="48">
        <f>+'EJEC 2016 A 31 DIC 2021'!K12</f>
        <v>11727846.99</v>
      </c>
      <c r="K12" s="48">
        <f>+'EJEC 2016 A 31 DIC 2021'!L12</f>
        <v>7809515.5700000003</v>
      </c>
      <c r="L12" s="48">
        <f>+'EJEC 2016 A 31 DIC 2021'!M12</f>
        <v>5891376.0599999996</v>
      </c>
      <c r="M12" s="48">
        <f>+'EJEC 2016 A 31 DIC 2021'!N12</f>
        <v>4850666.79</v>
      </c>
      <c r="N12" s="48">
        <f>+'EJEC 2016 A 31 DIC 2021'!O12</f>
        <v>22826933.16</v>
      </c>
      <c r="O12" s="47">
        <f t="shared" si="0"/>
        <v>314740329.39300007</v>
      </c>
      <c r="P12" s="49">
        <f t="shared" si="1"/>
        <v>9048464.6069999337</v>
      </c>
      <c r="Q12" s="50">
        <f t="shared" si="2"/>
        <v>0.97205442320835866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</row>
    <row r="13" spans="1:104" s="25" customFormat="1" ht="12" customHeight="1" x14ac:dyDescent="0.3">
      <c r="A13" s="25" t="s">
        <v>21</v>
      </c>
      <c r="B13" s="52"/>
      <c r="C13" s="52"/>
      <c r="D13" s="52"/>
      <c r="E13" s="52"/>
      <c r="F13" s="53"/>
      <c r="G13" s="52"/>
      <c r="H13" s="52"/>
      <c r="I13" s="52"/>
      <c r="J13" s="53"/>
      <c r="K13" s="53"/>
      <c r="L13" s="53"/>
      <c r="M13" s="53"/>
      <c r="N13" s="52"/>
      <c r="O13" s="52"/>
      <c r="P13" s="52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</row>
    <row r="14" spans="1:104" s="25" customFormat="1" ht="15" customHeight="1" x14ac:dyDescent="0.3">
      <c r="A14" s="25" t="s">
        <v>28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</row>
    <row r="17" spans="1:16" ht="30" customHeight="1" thickBot="1" x14ac:dyDescent="0.35">
      <c r="A17" s="92" t="s">
        <v>24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8" spans="1:16" ht="30" customHeight="1" x14ac:dyDescent="0.3">
      <c r="B18" s="5" t="s">
        <v>16</v>
      </c>
      <c r="C18" s="6" t="s">
        <v>4</v>
      </c>
      <c r="D18" s="6" t="s">
        <v>5</v>
      </c>
      <c r="E18" s="6" t="s">
        <v>6</v>
      </c>
      <c r="F18" s="6" t="s">
        <v>7</v>
      </c>
      <c r="G18" s="6" t="s">
        <v>8</v>
      </c>
      <c r="H18" s="6" t="s">
        <v>9</v>
      </c>
      <c r="I18" s="6" t="s">
        <v>10</v>
      </c>
      <c r="J18" s="6" t="s">
        <v>15</v>
      </c>
      <c r="K18" s="6" t="s">
        <v>11</v>
      </c>
      <c r="L18" s="6" t="s">
        <v>12</v>
      </c>
      <c r="M18" s="6" t="s">
        <v>13</v>
      </c>
      <c r="N18" s="6" t="s">
        <v>14</v>
      </c>
      <c r="O18" s="3"/>
      <c r="P18" s="4"/>
    </row>
    <row r="19" spans="1:16" ht="30" customHeight="1" x14ac:dyDescent="0.3">
      <c r="B19" s="7">
        <v>2016</v>
      </c>
      <c r="C19" s="8">
        <f t="shared" ref="C19:N19" si="3">+C7</f>
        <v>3674720.73</v>
      </c>
      <c r="D19" s="8">
        <f t="shared" si="3"/>
        <v>3693079.18</v>
      </c>
      <c r="E19" s="8">
        <f t="shared" si="3"/>
        <v>4178765.43</v>
      </c>
      <c r="F19" s="8">
        <f t="shared" si="3"/>
        <v>17172379.16</v>
      </c>
      <c r="G19" s="8">
        <f t="shared" si="3"/>
        <v>7787095.1200000001</v>
      </c>
      <c r="H19" s="8">
        <f t="shared" si="3"/>
        <v>8177054.7599999998</v>
      </c>
      <c r="I19" s="8">
        <f t="shared" si="3"/>
        <v>50408227.829999998</v>
      </c>
      <c r="J19" s="8">
        <f t="shared" si="3"/>
        <v>33621232</v>
      </c>
      <c r="K19" s="8">
        <f t="shared" si="3"/>
        <v>21799383.719999999</v>
      </c>
      <c r="L19" s="8">
        <f t="shared" si="3"/>
        <v>6366816.9500000002</v>
      </c>
      <c r="M19" s="8">
        <f t="shared" si="3"/>
        <v>11378782.789999999</v>
      </c>
      <c r="N19" s="8">
        <f t="shared" si="3"/>
        <v>9664124.5800000001</v>
      </c>
      <c r="O19" s="8">
        <f>SUM(C19:N19)</f>
        <v>177921662.25</v>
      </c>
      <c r="P19" s="8">
        <v>179781380</v>
      </c>
    </row>
    <row r="20" spans="1:16" ht="30" customHeight="1" x14ac:dyDescent="0.3">
      <c r="B20" s="7">
        <v>2016</v>
      </c>
      <c r="C20" s="8">
        <f>+C19</f>
        <v>3674720.73</v>
      </c>
      <c r="D20" s="8">
        <f>+C20+D19</f>
        <v>7367799.9100000001</v>
      </c>
      <c r="E20" s="8">
        <f t="shared" ref="E20:N20" si="4">+D20+E19</f>
        <v>11546565.34</v>
      </c>
      <c r="F20" s="8">
        <f t="shared" si="4"/>
        <v>28718944.5</v>
      </c>
      <c r="G20" s="8">
        <f t="shared" si="4"/>
        <v>36506039.619999997</v>
      </c>
      <c r="H20" s="8">
        <f t="shared" si="4"/>
        <v>44683094.379999995</v>
      </c>
      <c r="I20" s="8">
        <f t="shared" si="4"/>
        <v>95091322.209999993</v>
      </c>
      <c r="J20" s="8">
        <f t="shared" si="4"/>
        <v>128712554.20999999</v>
      </c>
      <c r="K20" s="8">
        <f t="shared" si="4"/>
        <v>150511937.93000001</v>
      </c>
      <c r="L20" s="8">
        <f t="shared" si="4"/>
        <v>156878754.88</v>
      </c>
      <c r="M20" s="8">
        <f t="shared" si="4"/>
        <v>168257537.66999999</v>
      </c>
      <c r="N20" s="8">
        <f t="shared" si="4"/>
        <v>177921662.25</v>
      </c>
      <c r="O20" s="8"/>
      <c r="P20" s="8"/>
    </row>
    <row r="21" spans="1:16" ht="30" customHeight="1" x14ac:dyDescent="0.3">
      <c r="B21" s="7">
        <v>2016</v>
      </c>
      <c r="C21" s="10">
        <f t="shared" ref="C21:N21" si="5">+C20/$P$19</f>
        <v>2.0439940610089878E-2</v>
      </c>
      <c r="D21" s="10">
        <f t="shared" si="5"/>
        <v>4.0981996633911701E-2</v>
      </c>
      <c r="E21" s="10">
        <f t="shared" si="5"/>
        <v>6.4225590770301128E-2</v>
      </c>
      <c r="F21" s="10">
        <f t="shared" si="5"/>
        <v>0.15974370927623316</v>
      </c>
      <c r="G21" s="10">
        <f t="shared" si="5"/>
        <v>0.20305795639125696</v>
      </c>
      <c r="H21" s="10">
        <f t="shared" si="5"/>
        <v>0.24854128041513529</v>
      </c>
      <c r="I21" s="10">
        <f t="shared" si="5"/>
        <v>0.52892753526533165</v>
      </c>
      <c r="J21" s="10">
        <f t="shared" si="5"/>
        <v>0.71593929365766351</v>
      </c>
      <c r="K21" s="10">
        <f t="shared" si="5"/>
        <v>0.83719425187413743</v>
      </c>
      <c r="L21" s="10">
        <f t="shared" si="5"/>
        <v>0.87260846968690531</v>
      </c>
      <c r="M21" s="10">
        <f t="shared" si="5"/>
        <v>0.93590080168480172</v>
      </c>
      <c r="N21" s="10">
        <f t="shared" si="5"/>
        <v>0.98965567095991813</v>
      </c>
      <c r="O21" s="8"/>
      <c r="P21" s="8"/>
    </row>
    <row r="22" spans="1:16" ht="30" customHeight="1" x14ac:dyDescent="0.3">
      <c r="B22" s="7">
        <v>2017</v>
      </c>
      <c r="C22" s="8">
        <f>+C8</f>
        <v>3647865.44</v>
      </c>
      <c r="D22" s="8">
        <f t="shared" ref="D22:N22" si="6">+D8</f>
        <v>3920140.7</v>
      </c>
      <c r="E22" s="8">
        <f t="shared" si="6"/>
        <v>4420377.63</v>
      </c>
      <c r="F22" s="8">
        <f t="shared" si="6"/>
        <v>12886898.050000001</v>
      </c>
      <c r="G22" s="8">
        <f t="shared" si="6"/>
        <v>28192156.899999999</v>
      </c>
      <c r="H22" s="8">
        <f t="shared" si="6"/>
        <v>71017478.359999999</v>
      </c>
      <c r="I22" s="8">
        <f t="shared" si="6"/>
        <v>58701723.689999998</v>
      </c>
      <c r="J22" s="8">
        <f t="shared" si="6"/>
        <v>35747523.159999996</v>
      </c>
      <c r="K22" s="8">
        <f t="shared" si="6"/>
        <v>10659283.470000001</v>
      </c>
      <c r="L22" s="8">
        <f t="shared" si="6"/>
        <v>17336503.73</v>
      </c>
      <c r="M22" s="8">
        <f t="shared" si="6"/>
        <v>47647510.340000004</v>
      </c>
      <c r="N22" s="8">
        <f t="shared" si="6"/>
        <v>53803261.880000003</v>
      </c>
      <c r="O22" s="8">
        <f>SUM(C22:N22)</f>
        <v>347980723.34999996</v>
      </c>
      <c r="P22" s="8">
        <f>+B8</f>
        <v>349350419</v>
      </c>
    </row>
    <row r="23" spans="1:16" ht="30" customHeight="1" x14ac:dyDescent="0.3">
      <c r="B23" s="11">
        <v>2017</v>
      </c>
      <c r="C23" s="12">
        <f>+C22</f>
        <v>3647865.44</v>
      </c>
      <c r="D23" s="12">
        <f t="shared" ref="D23:N23" si="7">+C23+D22</f>
        <v>7568006.1400000006</v>
      </c>
      <c r="E23" s="12">
        <f t="shared" si="7"/>
        <v>11988383.77</v>
      </c>
      <c r="F23" s="12">
        <f t="shared" si="7"/>
        <v>24875281.82</v>
      </c>
      <c r="G23" s="12">
        <f t="shared" si="7"/>
        <v>53067438.719999999</v>
      </c>
      <c r="H23" s="12">
        <f t="shared" si="7"/>
        <v>124084917.08</v>
      </c>
      <c r="I23" s="12">
        <f t="shared" si="7"/>
        <v>182786640.76999998</v>
      </c>
      <c r="J23" s="12">
        <f t="shared" si="7"/>
        <v>218534163.92999998</v>
      </c>
      <c r="K23" s="12">
        <f t="shared" si="7"/>
        <v>229193447.39999998</v>
      </c>
      <c r="L23" s="12">
        <f t="shared" si="7"/>
        <v>246529951.12999997</v>
      </c>
      <c r="M23" s="12">
        <f t="shared" si="7"/>
        <v>294177461.46999997</v>
      </c>
      <c r="N23" s="12">
        <f t="shared" si="7"/>
        <v>347980723.34999996</v>
      </c>
      <c r="O23" s="12"/>
      <c r="P23" s="12"/>
    </row>
    <row r="24" spans="1:16" ht="30" customHeight="1" x14ac:dyDescent="0.3">
      <c r="B24" s="11">
        <v>2017</v>
      </c>
      <c r="C24" s="13">
        <f t="shared" ref="C24:N24" si="8">+C23/$P$22</f>
        <v>1.0441852196547674E-2</v>
      </c>
      <c r="D24" s="13">
        <f t="shared" si="8"/>
        <v>2.1663080186544732E-2</v>
      </c>
      <c r="E24" s="13">
        <f t="shared" si="8"/>
        <v>3.4316214087609265E-2</v>
      </c>
      <c r="F24" s="13">
        <f t="shared" si="8"/>
        <v>7.1204385245062493E-2</v>
      </c>
      <c r="G24" s="13">
        <f t="shared" si="8"/>
        <v>0.15190317753705054</v>
      </c>
      <c r="H24" s="13">
        <f t="shared" si="8"/>
        <v>0.35518754331306529</v>
      </c>
      <c r="I24" s="13">
        <f t="shared" si="8"/>
        <v>0.52321861039473949</v>
      </c>
      <c r="J24" s="13">
        <f t="shared" si="8"/>
        <v>0.62554430178027054</v>
      </c>
      <c r="K24" s="13">
        <f t="shared" si="8"/>
        <v>0.65605602551173692</v>
      </c>
      <c r="L24" s="13">
        <f t="shared" si="8"/>
        <v>0.70568099456036426</v>
      </c>
      <c r="M24" s="13">
        <f t="shared" si="8"/>
        <v>0.8420698687354371</v>
      </c>
      <c r="N24" s="13">
        <f t="shared" si="8"/>
        <v>0.99607930726426286</v>
      </c>
      <c r="O24" s="12"/>
      <c r="P24" s="12"/>
    </row>
    <row r="25" spans="1:16" ht="30" customHeight="1" thickBot="1" x14ac:dyDescent="0.35">
      <c r="B25" s="7">
        <v>2018</v>
      </c>
      <c r="C25" s="8">
        <f>+C9</f>
        <v>3901725.73</v>
      </c>
      <c r="D25" s="8">
        <f t="shared" ref="D25:N25" si="9">+D9</f>
        <v>4143388.01</v>
      </c>
      <c r="E25" s="8">
        <f t="shared" si="9"/>
        <v>4750873</v>
      </c>
      <c r="F25" s="8">
        <f t="shared" si="9"/>
        <v>34147821.009999998</v>
      </c>
      <c r="G25" s="8">
        <f t="shared" si="9"/>
        <v>43676258.799999997</v>
      </c>
      <c r="H25" s="8">
        <f t="shared" si="9"/>
        <v>101315470.8</v>
      </c>
      <c r="I25" s="8">
        <f t="shared" si="9"/>
        <v>24176948.91</v>
      </c>
      <c r="J25" s="8">
        <f t="shared" si="9"/>
        <v>26667293.879999999</v>
      </c>
      <c r="K25" s="8">
        <f t="shared" si="9"/>
        <v>5408466.1900000004</v>
      </c>
      <c r="L25" s="8">
        <f t="shared" si="9"/>
        <v>10495537.09</v>
      </c>
      <c r="M25" s="8">
        <f t="shared" si="9"/>
        <v>5702204.7800000003</v>
      </c>
      <c r="N25" s="8">
        <f t="shared" si="9"/>
        <v>48903937.880000003</v>
      </c>
      <c r="O25" s="9">
        <f>SUM(C25:N25)</f>
        <v>313289926.07999998</v>
      </c>
      <c r="P25" s="9">
        <f>+B9</f>
        <v>314135172</v>
      </c>
    </row>
    <row r="26" spans="1:16" ht="30" customHeight="1" x14ac:dyDescent="0.3">
      <c r="B26" s="11">
        <v>2018</v>
      </c>
      <c r="C26" s="12">
        <f>+C25</f>
        <v>3901725.73</v>
      </c>
      <c r="D26" s="12">
        <f>+C26+D25</f>
        <v>8045113.7400000002</v>
      </c>
      <c r="E26" s="12">
        <f t="shared" ref="E26:N26" si="10">+D26+E25</f>
        <v>12795986.74</v>
      </c>
      <c r="F26" s="12">
        <f>+E26+F25</f>
        <v>46943807.75</v>
      </c>
      <c r="G26" s="12">
        <f t="shared" si="10"/>
        <v>90620066.549999997</v>
      </c>
      <c r="H26" s="12">
        <f t="shared" si="10"/>
        <v>191935537.34999999</v>
      </c>
      <c r="I26" s="12">
        <f t="shared" si="10"/>
        <v>216112486.25999999</v>
      </c>
      <c r="J26" s="12">
        <f t="shared" si="10"/>
        <v>242779780.13999999</v>
      </c>
      <c r="K26" s="12">
        <f t="shared" si="10"/>
        <v>248188246.32999998</v>
      </c>
      <c r="L26" s="12">
        <f t="shared" si="10"/>
        <v>258683783.41999999</v>
      </c>
      <c r="M26" s="12">
        <f t="shared" si="10"/>
        <v>264385988.19999999</v>
      </c>
      <c r="N26" s="12">
        <f t="shared" si="10"/>
        <v>313289926.07999998</v>
      </c>
      <c r="O26" s="3"/>
      <c r="P26" s="4"/>
    </row>
    <row r="27" spans="1:16" ht="30" customHeight="1" x14ac:dyDescent="0.3">
      <c r="B27" s="14">
        <v>2018</v>
      </c>
      <c r="C27" s="10">
        <f t="shared" ref="C27:N27" si="11">+C26/$P$25</f>
        <v>1.2420531280082194E-2</v>
      </c>
      <c r="D27" s="10">
        <f t="shared" si="11"/>
        <v>2.5610356486920224E-2</v>
      </c>
      <c r="E27" s="10">
        <f t="shared" si="11"/>
        <v>4.0734014782655412E-2</v>
      </c>
      <c r="F27" s="10">
        <f t="shared" si="11"/>
        <v>0.14943824166878072</v>
      </c>
      <c r="G27" s="10">
        <f t="shared" si="11"/>
        <v>0.28847475426915903</v>
      </c>
      <c r="H27" s="10">
        <f t="shared" si="11"/>
        <v>0.61099664876112625</v>
      </c>
      <c r="I27" s="10">
        <f t="shared" si="11"/>
        <v>0.68796016977048335</v>
      </c>
      <c r="J27" s="10">
        <f t="shared" si="11"/>
        <v>0.77285131300101595</v>
      </c>
      <c r="K27" s="10">
        <f t="shared" si="11"/>
        <v>0.79006831597322691</v>
      </c>
      <c r="L27" s="10">
        <f t="shared" si="11"/>
        <v>0.8234792104718538</v>
      </c>
      <c r="M27" s="10">
        <f t="shared" si="11"/>
        <v>0.8416312841275857</v>
      </c>
      <c r="N27" s="10">
        <f t="shared" si="11"/>
        <v>0.99730929231954957</v>
      </c>
      <c r="O27" s="3"/>
      <c r="P27" s="4"/>
    </row>
    <row r="28" spans="1:16" ht="30" customHeight="1" thickBot="1" x14ac:dyDescent="0.35">
      <c r="B28" s="11">
        <v>2019</v>
      </c>
      <c r="C28" s="12">
        <f>+C10</f>
        <v>3729104.69</v>
      </c>
      <c r="D28" s="12">
        <f t="shared" ref="D28:N28" si="12">+D10</f>
        <v>15070303.539999999</v>
      </c>
      <c r="E28" s="12">
        <f t="shared" si="12"/>
        <v>18067124.07</v>
      </c>
      <c r="F28" s="12">
        <f t="shared" si="12"/>
        <v>30151740.390000001</v>
      </c>
      <c r="G28" s="12">
        <f t="shared" si="12"/>
        <v>60979094.219999999</v>
      </c>
      <c r="H28" s="12">
        <f t="shared" si="12"/>
        <v>38398429.979999997</v>
      </c>
      <c r="I28" s="12">
        <f t="shared" si="12"/>
        <v>100833774.19</v>
      </c>
      <c r="J28" s="12">
        <f t="shared" si="12"/>
        <v>43872536.539999999</v>
      </c>
      <c r="K28" s="12">
        <f t="shared" si="12"/>
        <v>24612421.559999999</v>
      </c>
      <c r="L28" s="12">
        <f t="shared" si="12"/>
        <v>112980967.56999999</v>
      </c>
      <c r="M28" s="12">
        <f t="shared" si="12"/>
        <v>141677246.18000001</v>
      </c>
      <c r="N28" s="12">
        <f t="shared" si="12"/>
        <v>177860934.52000001</v>
      </c>
      <c r="O28" s="9">
        <f>SUM(C28:N28)</f>
        <v>768233677.45000005</v>
      </c>
      <c r="P28" s="9">
        <f>+B10</f>
        <v>772288307</v>
      </c>
    </row>
    <row r="29" spans="1:16" ht="30" customHeight="1" x14ac:dyDescent="0.3">
      <c r="B29" s="11">
        <v>2019</v>
      </c>
      <c r="C29" s="12">
        <f>+C28</f>
        <v>3729104.69</v>
      </c>
      <c r="D29" s="12">
        <f>+C29+D28</f>
        <v>18799408.23</v>
      </c>
      <c r="E29" s="12">
        <f t="shared" ref="E29:N29" si="13">+D29+E28</f>
        <v>36866532.299999997</v>
      </c>
      <c r="F29" s="12">
        <f t="shared" si="13"/>
        <v>67018272.689999998</v>
      </c>
      <c r="G29" s="12">
        <f t="shared" si="13"/>
        <v>127997366.91</v>
      </c>
      <c r="H29" s="12">
        <f t="shared" si="13"/>
        <v>166395796.88999999</v>
      </c>
      <c r="I29" s="12">
        <f t="shared" si="13"/>
        <v>267229571.07999998</v>
      </c>
      <c r="J29" s="12">
        <f t="shared" si="13"/>
        <v>311102107.62</v>
      </c>
      <c r="K29" s="12">
        <f t="shared" si="13"/>
        <v>335714529.18000001</v>
      </c>
      <c r="L29" s="12">
        <f t="shared" si="13"/>
        <v>448695496.75</v>
      </c>
      <c r="M29" s="12">
        <f t="shared" si="13"/>
        <v>590372742.93000007</v>
      </c>
      <c r="N29" s="12">
        <f t="shared" si="13"/>
        <v>768233677.45000005</v>
      </c>
      <c r="O29" s="3"/>
      <c r="P29" s="4"/>
    </row>
    <row r="30" spans="1:16" ht="30" customHeight="1" x14ac:dyDescent="0.3">
      <c r="B30" s="14">
        <v>2019</v>
      </c>
      <c r="C30" s="10">
        <f t="shared" ref="C30:N30" si="14">+C29/$P$28</f>
        <v>4.8286432103134252E-3</v>
      </c>
      <c r="D30" s="10">
        <f t="shared" si="14"/>
        <v>2.4342474254242463E-2</v>
      </c>
      <c r="E30" s="10">
        <f t="shared" si="14"/>
        <v>4.7736748006984908E-2</v>
      </c>
      <c r="F30" s="10">
        <f t="shared" si="14"/>
        <v>8.6778826097130071E-2</v>
      </c>
      <c r="G30" s="10">
        <f t="shared" si="14"/>
        <v>0.16573780251472847</v>
      </c>
      <c r="H30" s="10">
        <f t="shared" si="14"/>
        <v>0.21545813316321516</v>
      </c>
      <c r="I30" s="10">
        <f t="shared" si="14"/>
        <v>0.34602307021592649</v>
      </c>
      <c r="J30" s="10">
        <f t="shared" si="14"/>
        <v>0.40283156536254539</v>
      </c>
      <c r="K30" s="10">
        <f t="shared" si="14"/>
        <v>0.43470103863685716</v>
      </c>
      <c r="L30" s="10">
        <f t="shared" si="14"/>
        <v>0.5809948081345222</v>
      </c>
      <c r="M30" s="10">
        <f t="shared" si="14"/>
        <v>0.76444604635196178</v>
      </c>
      <c r="N30" s="10">
        <f t="shared" si="14"/>
        <v>0.99474984987698389</v>
      </c>
      <c r="O30" s="3"/>
      <c r="P30" s="4"/>
    </row>
    <row r="31" spans="1:16" ht="30" customHeight="1" thickBot="1" x14ac:dyDescent="0.35">
      <c r="B31" s="11">
        <v>2020</v>
      </c>
      <c r="C31" s="12">
        <f>+C11</f>
        <v>3823737.91</v>
      </c>
      <c r="D31" s="12">
        <f t="shared" ref="D31:N31" si="15">+D11</f>
        <v>3859431.54</v>
      </c>
      <c r="E31" s="12">
        <f t="shared" si="15"/>
        <v>3837446.29</v>
      </c>
      <c r="F31" s="12">
        <f t="shared" si="15"/>
        <v>4593239.8499999996</v>
      </c>
      <c r="G31" s="12">
        <f t="shared" si="15"/>
        <v>4025782.68</v>
      </c>
      <c r="H31" s="12">
        <f t="shared" si="15"/>
        <v>46504451.259999998</v>
      </c>
      <c r="I31" s="12">
        <f t="shared" si="15"/>
        <v>167617748.03999999</v>
      </c>
      <c r="J31" s="12">
        <f t="shared" si="15"/>
        <v>82416523.25</v>
      </c>
      <c r="K31" s="12">
        <f t="shared" si="15"/>
        <v>4058145.9</v>
      </c>
      <c r="L31" s="12">
        <f t="shared" si="15"/>
        <v>63591591.07</v>
      </c>
      <c r="M31" s="12">
        <f t="shared" si="15"/>
        <v>25158978.489999998</v>
      </c>
      <c r="N31" s="12">
        <f t="shared" si="15"/>
        <v>628782003.69000006</v>
      </c>
      <c r="O31" s="9">
        <f>SUM(C31:N31)</f>
        <v>1038269079.97</v>
      </c>
      <c r="P31" s="9">
        <f>+B11</f>
        <v>1048086237</v>
      </c>
    </row>
    <row r="32" spans="1:16" ht="30" customHeight="1" x14ac:dyDescent="0.3">
      <c r="B32" s="11">
        <v>2020</v>
      </c>
      <c r="C32" s="12">
        <f>+C31</f>
        <v>3823737.91</v>
      </c>
      <c r="D32" s="12">
        <f t="shared" ref="D32:N32" si="16">+C32+D31</f>
        <v>7683169.4500000002</v>
      </c>
      <c r="E32" s="12">
        <f t="shared" si="16"/>
        <v>11520615.74</v>
      </c>
      <c r="F32" s="12">
        <f t="shared" si="16"/>
        <v>16113855.59</v>
      </c>
      <c r="G32" s="12">
        <f t="shared" si="16"/>
        <v>20139638.27</v>
      </c>
      <c r="H32" s="12">
        <f t="shared" si="16"/>
        <v>66644089.530000001</v>
      </c>
      <c r="I32" s="12">
        <f t="shared" si="16"/>
        <v>234261837.56999999</v>
      </c>
      <c r="J32" s="12">
        <f t="shared" si="16"/>
        <v>316678360.81999999</v>
      </c>
      <c r="K32" s="12">
        <f t="shared" si="16"/>
        <v>320736506.71999997</v>
      </c>
      <c r="L32" s="12">
        <f t="shared" si="16"/>
        <v>384328097.78999996</v>
      </c>
      <c r="M32" s="12">
        <f t="shared" si="16"/>
        <v>409487076.27999997</v>
      </c>
      <c r="N32" s="12">
        <f t="shared" si="16"/>
        <v>1038269079.97</v>
      </c>
      <c r="O32" s="3"/>
      <c r="P32" s="4"/>
    </row>
    <row r="33" spans="2:29" ht="30" customHeight="1" x14ac:dyDescent="0.3">
      <c r="B33" s="14">
        <v>2020</v>
      </c>
      <c r="C33" s="10">
        <f t="shared" ref="C33:N33" si="17">+C32/$P$31</f>
        <v>3.6483046671282643E-3</v>
      </c>
      <c r="D33" s="10">
        <f t="shared" si="17"/>
        <v>7.330665339134684E-3</v>
      </c>
      <c r="E33" s="10">
        <f t="shared" si="17"/>
        <v>1.0992049445259533E-2</v>
      </c>
      <c r="F33" s="10">
        <f t="shared" si="17"/>
        <v>1.5374551273684934E-2</v>
      </c>
      <c r="G33" s="10">
        <f t="shared" si="17"/>
        <v>1.9215630888968539E-2</v>
      </c>
      <c r="H33" s="10">
        <f t="shared" si="17"/>
        <v>6.3586456130517818E-2</v>
      </c>
      <c r="I33" s="10">
        <f t="shared" si="17"/>
        <v>0.22351389542194702</v>
      </c>
      <c r="J33" s="10">
        <f t="shared" si="17"/>
        <v>0.3021491454047211</v>
      </c>
      <c r="K33" s="10">
        <f t="shared" si="17"/>
        <v>0.30602110341422217</v>
      </c>
      <c r="L33" s="10">
        <f t="shared" si="17"/>
        <v>0.36669510983188303</v>
      </c>
      <c r="M33" s="10">
        <f t="shared" si="17"/>
        <v>0.39069979341785782</v>
      </c>
      <c r="N33" s="10">
        <f t="shared" si="17"/>
        <v>0.99063325451338791</v>
      </c>
      <c r="O33" s="3"/>
      <c r="P33" s="4"/>
    </row>
    <row r="34" spans="2:29" ht="30" customHeight="1" thickBot="1" x14ac:dyDescent="0.35">
      <c r="B34" s="14">
        <v>2021</v>
      </c>
      <c r="C34" s="54">
        <f>+C12</f>
        <v>3715366.19</v>
      </c>
      <c r="D34" s="54">
        <f>+D12</f>
        <v>3340217.89</v>
      </c>
      <c r="E34" s="54">
        <f>+E12</f>
        <v>26155669.420000002</v>
      </c>
      <c r="F34" s="54">
        <f t="shared" ref="F34:N34" si="18">+F12</f>
        <v>169975560.62</v>
      </c>
      <c r="G34" s="54">
        <f t="shared" si="18"/>
        <v>29363904.82</v>
      </c>
      <c r="H34" s="54">
        <f t="shared" si="18"/>
        <v>21627447.392999999</v>
      </c>
      <c r="I34" s="54">
        <f t="shared" si="18"/>
        <v>7455824.4900000002</v>
      </c>
      <c r="J34" s="54">
        <f t="shared" si="18"/>
        <v>11727846.99</v>
      </c>
      <c r="K34" s="54">
        <f t="shared" si="18"/>
        <v>7809515.5700000003</v>
      </c>
      <c r="L34" s="54">
        <f t="shared" si="18"/>
        <v>5891376.0599999996</v>
      </c>
      <c r="M34" s="54">
        <f t="shared" si="18"/>
        <v>4850666.79</v>
      </c>
      <c r="N34" s="54">
        <f t="shared" si="18"/>
        <v>22826933.16</v>
      </c>
      <c r="O34" s="9">
        <f>SUM(C34:N34)</f>
        <v>314740329.39300007</v>
      </c>
      <c r="P34" s="9">
        <f>+B12</f>
        <v>323788794</v>
      </c>
    </row>
    <row r="35" spans="2:29" ht="30" customHeight="1" x14ac:dyDescent="0.3">
      <c r="B35" s="14">
        <v>2021</v>
      </c>
      <c r="C35" s="54">
        <f>+C34</f>
        <v>3715366.19</v>
      </c>
      <c r="D35" s="54">
        <f>+C35+D34</f>
        <v>7055584.0800000001</v>
      </c>
      <c r="E35" s="54">
        <f>+D35+E34</f>
        <v>33211253.5</v>
      </c>
      <c r="F35" s="54">
        <f t="shared" ref="F35:K35" si="19">+E35+F34</f>
        <v>203186814.12</v>
      </c>
      <c r="G35" s="54">
        <f t="shared" si="19"/>
        <v>232550718.94</v>
      </c>
      <c r="H35" s="54">
        <f t="shared" si="19"/>
        <v>254178166.333</v>
      </c>
      <c r="I35" s="54">
        <f t="shared" si="19"/>
        <v>261633990.82300001</v>
      </c>
      <c r="J35" s="54">
        <f t="shared" si="19"/>
        <v>273361837.81300002</v>
      </c>
      <c r="K35" s="54">
        <f t="shared" si="19"/>
        <v>281171353.38300002</v>
      </c>
      <c r="L35" s="54">
        <f t="shared" ref="L35" si="20">+K35+L34</f>
        <v>287062729.44300002</v>
      </c>
      <c r="M35" s="54">
        <f t="shared" ref="M35:N35" si="21">+L35+M34</f>
        <v>291913396.23300004</v>
      </c>
      <c r="N35" s="54">
        <f t="shared" si="21"/>
        <v>314740329.39300007</v>
      </c>
      <c r="O35" s="55"/>
      <c r="P35" s="55"/>
    </row>
    <row r="36" spans="2:29" ht="30" customHeight="1" x14ac:dyDescent="0.3">
      <c r="B36" s="14">
        <v>2021</v>
      </c>
      <c r="C36" s="10">
        <f>+C35/$P$34</f>
        <v>1.1474659589361823E-2</v>
      </c>
      <c r="D36" s="10">
        <f t="shared" ref="D36:N36" si="22">+D35/$P$34</f>
        <v>2.1790698784961655E-2</v>
      </c>
      <c r="E36" s="10">
        <f t="shared" si="22"/>
        <v>0.10257073164798902</v>
      </c>
      <c r="F36" s="10">
        <f t="shared" si="22"/>
        <v>0.62752886413975151</v>
      </c>
      <c r="G36" s="10">
        <f t="shared" si="22"/>
        <v>0.71821731711938119</v>
      </c>
      <c r="H36" s="10">
        <f t="shared" si="22"/>
        <v>0.7850122395928254</v>
      </c>
      <c r="I36" s="10">
        <f t="shared" si="22"/>
        <v>0.80803905407239018</v>
      </c>
      <c r="J36" s="10">
        <f t="shared" si="22"/>
        <v>0.84425972386493409</v>
      </c>
      <c r="K36" s="10">
        <f t="shared" si="22"/>
        <v>0.86837888955168729</v>
      </c>
      <c r="L36" s="10">
        <f t="shared" si="22"/>
        <v>0.88657400985594337</v>
      </c>
      <c r="M36" s="10">
        <f t="shared" si="22"/>
        <v>0.90155496929581835</v>
      </c>
      <c r="N36" s="10">
        <f t="shared" si="22"/>
        <v>0.97205442320835866</v>
      </c>
      <c r="O36" s="3"/>
      <c r="P36" s="4"/>
    </row>
    <row r="39" spans="2:29" ht="30" customHeight="1" x14ac:dyDescent="0.3">
      <c r="B39" s="15" t="s">
        <v>16</v>
      </c>
      <c r="C39" s="15" t="s">
        <v>4</v>
      </c>
      <c r="D39" s="15" t="s">
        <v>5</v>
      </c>
      <c r="E39" s="15" t="s">
        <v>6</v>
      </c>
      <c r="F39" s="15" t="s">
        <v>7</v>
      </c>
      <c r="G39" s="15" t="s">
        <v>8</v>
      </c>
      <c r="H39" s="15" t="s">
        <v>9</v>
      </c>
      <c r="I39" s="15" t="s">
        <v>10</v>
      </c>
      <c r="J39" s="15" t="s">
        <v>15</v>
      </c>
      <c r="K39" s="15" t="s">
        <v>11</v>
      </c>
      <c r="L39" s="15" t="s">
        <v>12</v>
      </c>
      <c r="M39" s="15" t="s">
        <v>13</v>
      </c>
      <c r="N39" s="15" t="s">
        <v>14</v>
      </c>
      <c r="Q39" s="16" t="s">
        <v>16</v>
      </c>
      <c r="R39" s="22" t="s">
        <v>4</v>
      </c>
      <c r="S39" s="17" t="s">
        <v>5</v>
      </c>
      <c r="T39" s="17" t="s">
        <v>6</v>
      </c>
      <c r="U39" s="17" t="s">
        <v>7</v>
      </c>
      <c r="V39" s="17" t="s">
        <v>8</v>
      </c>
      <c r="W39" s="17" t="s">
        <v>9</v>
      </c>
      <c r="X39" s="17" t="s">
        <v>10</v>
      </c>
      <c r="Y39" s="17" t="s">
        <v>15</v>
      </c>
      <c r="Z39" s="17" t="s">
        <v>11</v>
      </c>
      <c r="AA39" s="17" t="s">
        <v>12</v>
      </c>
      <c r="AB39" s="17" t="s">
        <v>13</v>
      </c>
      <c r="AC39" s="18" t="s">
        <v>14</v>
      </c>
    </row>
    <row r="40" spans="2:29" ht="30" customHeight="1" x14ac:dyDescent="0.3">
      <c r="B40" s="14">
        <v>2016</v>
      </c>
      <c r="C40" s="10">
        <v>0.02</v>
      </c>
      <c r="D40" s="10">
        <v>4.0999999999999995E-2</v>
      </c>
      <c r="E40" s="10">
        <v>6.4000000000000001E-2</v>
      </c>
      <c r="F40" s="10">
        <v>0.16</v>
      </c>
      <c r="G40" s="10">
        <v>0.20300000000000001</v>
      </c>
      <c r="H40" s="10">
        <v>0.249</v>
      </c>
      <c r="I40" s="10">
        <v>0.52900000000000003</v>
      </c>
      <c r="J40" s="10">
        <v>0.71599999999999997</v>
      </c>
      <c r="K40" s="10">
        <v>0.83700000000000008</v>
      </c>
      <c r="L40" s="10">
        <v>0.873</v>
      </c>
      <c r="M40" s="10">
        <v>0.93599999999999994</v>
      </c>
      <c r="N40" s="10">
        <v>0.99</v>
      </c>
      <c r="Q40" s="19">
        <v>2016</v>
      </c>
      <c r="R40" s="20">
        <f t="shared" ref="R40:AC43" si="23">+C40</f>
        <v>0.02</v>
      </c>
      <c r="S40" s="20">
        <f t="shared" si="23"/>
        <v>4.0999999999999995E-2</v>
      </c>
      <c r="T40" s="20">
        <f t="shared" si="23"/>
        <v>6.4000000000000001E-2</v>
      </c>
      <c r="U40" s="20">
        <f t="shared" si="23"/>
        <v>0.16</v>
      </c>
      <c r="V40" s="20">
        <f t="shared" si="23"/>
        <v>0.20300000000000001</v>
      </c>
      <c r="W40" s="20">
        <f t="shared" si="23"/>
        <v>0.249</v>
      </c>
      <c r="X40" s="20">
        <f t="shared" si="23"/>
        <v>0.52900000000000003</v>
      </c>
      <c r="Y40" s="20">
        <f t="shared" si="23"/>
        <v>0.71599999999999997</v>
      </c>
      <c r="Z40" s="20">
        <f t="shared" si="23"/>
        <v>0.83700000000000008</v>
      </c>
      <c r="AA40" s="20">
        <f t="shared" si="23"/>
        <v>0.873</v>
      </c>
      <c r="AB40" s="20">
        <f t="shared" si="23"/>
        <v>0.93599999999999994</v>
      </c>
      <c r="AC40" s="20">
        <f t="shared" si="23"/>
        <v>0.99</v>
      </c>
    </row>
    <row r="41" spans="2:29" ht="30" customHeight="1" x14ac:dyDescent="0.3">
      <c r="B41" s="14">
        <v>2017</v>
      </c>
      <c r="C41" s="10">
        <v>0.01</v>
      </c>
      <c r="D41" s="10">
        <v>2.2000000000000002E-2</v>
      </c>
      <c r="E41" s="10">
        <v>3.4000000000000002E-2</v>
      </c>
      <c r="F41" s="10">
        <v>7.0999999999999994E-2</v>
      </c>
      <c r="G41" s="10">
        <v>0.152</v>
      </c>
      <c r="H41" s="10">
        <v>0.35499999999999998</v>
      </c>
      <c r="I41" s="10">
        <v>0.52300000000000002</v>
      </c>
      <c r="J41" s="10">
        <v>0.626</v>
      </c>
      <c r="K41" s="10">
        <v>0.65599999999999992</v>
      </c>
      <c r="L41" s="10">
        <v>0.70599999999999996</v>
      </c>
      <c r="M41" s="10">
        <v>0.84200000000000008</v>
      </c>
      <c r="N41" s="10">
        <v>0.996</v>
      </c>
      <c r="Q41" s="19">
        <v>2017</v>
      </c>
      <c r="R41" s="20">
        <f t="shared" si="23"/>
        <v>0.01</v>
      </c>
      <c r="S41" s="20">
        <f t="shared" si="23"/>
        <v>2.2000000000000002E-2</v>
      </c>
      <c r="T41" s="20">
        <f t="shared" si="23"/>
        <v>3.4000000000000002E-2</v>
      </c>
      <c r="U41" s="20">
        <f t="shared" si="23"/>
        <v>7.0999999999999994E-2</v>
      </c>
      <c r="V41" s="20">
        <f t="shared" si="23"/>
        <v>0.152</v>
      </c>
      <c r="W41" s="20">
        <f t="shared" si="23"/>
        <v>0.35499999999999998</v>
      </c>
      <c r="X41" s="20">
        <f t="shared" si="23"/>
        <v>0.52300000000000002</v>
      </c>
      <c r="Y41" s="20">
        <f t="shared" si="23"/>
        <v>0.626</v>
      </c>
      <c r="Z41" s="20">
        <f t="shared" si="23"/>
        <v>0.65599999999999992</v>
      </c>
      <c r="AA41" s="20">
        <f t="shared" si="23"/>
        <v>0.70599999999999996</v>
      </c>
      <c r="AB41" s="20">
        <f t="shared" si="23"/>
        <v>0.84200000000000008</v>
      </c>
      <c r="AC41" s="20">
        <f t="shared" si="23"/>
        <v>0.996</v>
      </c>
    </row>
    <row r="42" spans="2:29" ht="30" customHeight="1" x14ac:dyDescent="0.3">
      <c r="B42" s="14">
        <v>2018</v>
      </c>
      <c r="C42" s="10">
        <v>1.3000000000000001E-2</v>
      </c>
      <c r="D42" s="10">
        <v>2.7000000000000003E-2</v>
      </c>
      <c r="E42" s="10">
        <v>4.2999999999999997E-2</v>
      </c>
      <c r="F42" s="10">
        <v>0.159</v>
      </c>
      <c r="G42" s="10">
        <v>0.308</v>
      </c>
      <c r="H42" s="10">
        <f t="shared" ref="H42:N42" si="24">+H27</f>
        <v>0.61099664876112625</v>
      </c>
      <c r="I42" s="10">
        <f t="shared" si="24"/>
        <v>0.68796016977048335</v>
      </c>
      <c r="J42" s="10">
        <f t="shared" si="24"/>
        <v>0.77285131300101595</v>
      </c>
      <c r="K42" s="10">
        <f t="shared" si="24"/>
        <v>0.79006831597322691</v>
      </c>
      <c r="L42" s="10">
        <f t="shared" si="24"/>
        <v>0.8234792104718538</v>
      </c>
      <c r="M42" s="10">
        <f t="shared" si="24"/>
        <v>0.8416312841275857</v>
      </c>
      <c r="N42" s="10">
        <f t="shared" si="24"/>
        <v>0.99730929231954957</v>
      </c>
      <c r="Q42" s="19">
        <v>2018</v>
      </c>
      <c r="R42" s="20">
        <f t="shared" si="23"/>
        <v>1.3000000000000001E-2</v>
      </c>
      <c r="S42" s="20">
        <f t="shared" si="23"/>
        <v>2.7000000000000003E-2</v>
      </c>
      <c r="T42" s="20">
        <f t="shared" si="23"/>
        <v>4.2999999999999997E-2</v>
      </c>
      <c r="U42" s="20">
        <f t="shared" si="23"/>
        <v>0.159</v>
      </c>
      <c r="V42" s="20">
        <f t="shared" si="23"/>
        <v>0.308</v>
      </c>
      <c r="W42" s="20">
        <f t="shared" si="23"/>
        <v>0.61099664876112625</v>
      </c>
      <c r="X42" s="20">
        <f t="shared" si="23"/>
        <v>0.68796016977048335</v>
      </c>
      <c r="Y42" s="20">
        <f t="shared" si="23"/>
        <v>0.77285131300101595</v>
      </c>
      <c r="Z42" s="20">
        <f t="shared" si="23"/>
        <v>0.79006831597322691</v>
      </c>
      <c r="AA42" s="20">
        <f t="shared" si="23"/>
        <v>0.8234792104718538</v>
      </c>
      <c r="AB42" s="20">
        <f t="shared" si="23"/>
        <v>0.8416312841275857</v>
      </c>
      <c r="AC42" s="20">
        <f t="shared" si="23"/>
        <v>0.99730929231954957</v>
      </c>
    </row>
    <row r="43" spans="2:29" ht="30" customHeight="1" x14ac:dyDescent="0.3">
      <c r="B43" s="14">
        <v>2019</v>
      </c>
      <c r="C43" s="10">
        <f t="shared" ref="C43:N43" si="25">+C30</f>
        <v>4.8286432103134252E-3</v>
      </c>
      <c r="D43" s="10">
        <f t="shared" si="25"/>
        <v>2.4342474254242463E-2</v>
      </c>
      <c r="E43" s="10">
        <f t="shared" si="25"/>
        <v>4.7736748006984908E-2</v>
      </c>
      <c r="F43" s="10">
        <f t="shared" si="25"/>
        <v>8.6778826097130071E-2</v>
      </c>
      <c r="G43" s="10">
        <f t="shared" si="25"/>
        <v>0.16573780251472847</v>
      </c>
      <c r="H43" s="10">
        <f t="shared" si="25"/>
        <v>0.21545813316321516</v>
      </c>
      <c r="I43" s="10">
        <f t="shared" si="25"/>
        <v>0.34602307021592649</v>
      </c>
      <c r="J43" s="10">
        <f t="shared" si="25"/>
        <v>0.40283156536254539</v>
      </c>
      <c r="K43" s="10">
        <f t="shared" si="25"/>
        <v>0.43470103863685716</v>
      </c>
      <c r="L43" s="10">
        <f t="shared" si="25"/>
        <v>0.5809948081345222</v>
      </c>
      <c r="M43" s="10">
        <f t="shared" si="25"/>
        <v>0.76444604635196178</v>
      </c>
      <c r="N43" s="10">
        <f t="shared" si="25"/>
        <v>0.99474984987698389</v>
      </c>
      <c r="Q43" s="19">
        <v>2019</v>
      </c>
      <c r="R43" s="20">
        <f t="shared" si="23"/>
        <v>4.8286432103134252E-3</v>
      </c>
      <c r="S43" s="20">
        <f t="shared" si="23"/>
        <v>2.4342474254242463E-2</v>
      </c>
      <c r="T43" s="20">
        <f t="shared" si="23"/>
        <v>4.7736748006984908E-2</v>
      </c>
      <c r="U43" s="20">
        <f t="shared" si="23"/>
        <v>8.6778826097130071E-2</v>
      </c>
      <c r="V43" s="20">
        <f t="shared" si="23"/>
        <v>0.16573780251472847</v>
      </c>
      <c r="W43" s="20">
        <f t="shared" si="23"/>
        <v>0.21545813316321516</v>
      </c>
      <c r="X43" s="20">
        <f t="shared" si="23"/>
        <v>0.34602307021592649</v>
      </c>
      <c r="Y43" s="20">
        <f t="shared" si="23"/>
        <v>0.40283156536254539</v>
      </c>
      <c r="Z43" s="20">
        <f t="shared" si="23"/>
        <v>0.43470103863685716</v>
      </c>
      <c r="AA43" s="20">
        <f t="shared" si="23"/>
        <v>0.5809948081345222</v>
      </c>
      <c r="AB43" s="20">
        <f t="shared" si="23"/>
        <v>0.76444604635196178</v>
      </c>
      <c r="AC43" s="20">
        <f t="shared" si="23"/>
        <v>0.99474984987698389</v>
      </c>
    </row>
    <row r="44" spans="2:29" ht="30" customHeight="1" x14ac:dyDescent="0.3">
      <c r="B44" s="14">
        <v>2020</v>
      </c>
      <c r="C44" s="10">
        <f t="shared" ref="C44:N44" si="26">+C33</f>
        <v>3.6483046671282643E-3</v>
      </c>
      <c r="D44" s="10">
        <f t="shared" si="26"/>
        <v>7.330665339134684E-3</v>
      </c>
      <c r="E44" s="10">
        <f t="shared" si="26"/>
        <v>1.0992049445259533E-2</v>
      </c>
      <c r="F44" s="10">
        <f t="shared" si="26"/>
        <v>1.5374551273684934E-2</v>
      </c>
      <c r="G44" s="10">
        <f t="shared" si="26"/>
        <v>1.9215630888968539E-2</v>
      </c>
      <c r="H44" s="10">
        <f t="shared" si="26"/>
        <v>6.3586456130517818E-2</v>
      </c>
      <c r="I44" s="10">
        <f t="shared" si="26"/>
        <v>0.22351389542194702</v>
      </c>
      <c r="J44" s="10">
        <f t="shared" si="26"/>
        <v>0.3021491454047211</v>
      </c>
      <c r="K44" s="10">
        <f t="shared" si="26"/>
        <v>0.30602110341422217</v>
      </c>
      <c r="L44" s="10">
        <f t="shared" si="26"/>
        <v>0.36669510983188303</v>
      </c>
      <c r="M44" s="10">
        <f t="shared" si="26"/>
        <v>0.39069979341785782</v>
      </c>
      <c r="N44" s="10">
        <f t="shared" si="26"/>
        <v>0.99063325451338791</v>
      </c>
      <c r="Q44" s="19">
        <v>2020</v>
      </c>
      <c r="R44" s="20">
        <f t="shared" ref="R44:R45" si="27">+C44</f>
        <v>3.6483046671282643E-3</v>
      </c>
      <c r="S44" s="20">
        <f t="shared" ref="S44:S45" si="28">+D44</f>
        <v>7.330665339134684E-3</v>
      </c>
      <c r="T44" s="20">
        <f t="shared" ref="T44:T45" si="29">+E44</f>
        <v>1.0992049445259533E-2</v>
      </c>
      <c r="U44" s="20">
        <f t="shared" ref="U44:U45" si="30">+F44</f>
        <v>1.5374551273684934E-2</v>
      </c>
      <c r="V44" s="20">
        <f t="shared" ref="V44:V45" si="31">+G44</f>
        <v>1.9215630888968539E-2</v>
      </c>
      <c r="W44" s="20">
        <f t="shared" ref="W44:W45" si="32">+H44</f>
        <v>6.3586456130517818E-2</v>
      </c>
      <c r="X44" s="20">
        <f t="shared" ref="X44:X45" si="33">+I44</f>
        <v>0.22351389542194702</v>
      </c>
      <c r="Y44" s="20">
        <f t="shared" ref="Y44:Y45" si="34">+J44</f>
        <v>0.3021491454047211</v>
      </c>
      <c r="Z44" s="20">
        <f t="shared" ref="Z44:Z45" si="35">+K44</f>
        <v>0.30602110341422217</v>
      </c>
      <c r="AA44" s="20">
        <f t="shared" ref="AA44:AA45" si="36">+L44</f>
        <v>0.36669510983188303</v>
      </c>
      <c r="AB44" s="20">
        <f t="shared" ref="AB44:AB45" si="37">+M44</f>
        <v>0.39069979341785782</v>
      </c>
      <c r="AC44" s="20">
        <f t="shared" ref="AC44:AC45" si="38">+N44</f>
        <v>0.99063325451338791</v>
      </c>
    </row>
    <row r="45" spans="2:29" ht="30" customHeight="1" x14ac:dyDescent="0.3">
      <c r="B45" s="14">
        <v>2021</v>
      </c>
      <c r="C45" s="10">
        <f>+C36</f>
        <v>1.1474659589361823E-2</v>
      </c>
      <c r="D45" s="10">
        <f>+D36</f>
        <v>2.1790698784961655E-2</v>
      </c>
      <c r="E45" s="10">
        <f>+E36</f>
        <v>0.10257073164798902</v>
      </c>
      <c r="F45" s="10">
        <f t="shared" ref="F45:N45" si="39">+F36</f>
        <v>0.62752886413975151</v>
      </c>
      <c r="G45" s="10">
        <f t="shared" si="39"/>
        <v>0.71821731711938119</v>
      </c>
      <c r="H45" s="10">
        <f t="shared" si="39"/>
        <v>0.7850122395928254</v>
      </c>
      <c r="I45" s="10">
        <f t="shared" si="39"/>
        <v>0.80803905407239018</v>
      </c>
      <c r="J45" s="10">
        <f t="shared" si="39"/>
        <v>0.84425972386493409</v>
      </c>
      <c r="K45" s="10">
        <f t="shared" si="39"/>
        <v>0.86837888955168729</v>
      </c>
      <c r="L45" s="10">
        <f t="shared" si="39"/>
        <v>0.88657400985594337</v>
      </c>
      <c r="M45" s="10">
        <f t="shared" si="39"/>
        <v>0.90155496929581835</v>
      </c>
      <c r="N45" s="10">
        <f t="shared" si="39"/>
        <v>0.97205442320835866</v>
      </c>
      <c r="Q45" s="19">
        <v>2021</v>
      </c>
      <c r="R45" s="20">
        <f t="shared" si="27"/>
        <v>1.1474659589361823E-2</v>
      </c>
      <c r="S45" s="20">
        <f t="shared" si="28"/>
        <v>2.1790698784961655E-2</v>
      </c>
      <c r="T45" s="20">
        <f t="shared" si="29"/>
        <v>0.10257073164798902</v>
      </c>
      <c r="U45" s="20">
        <f t="shared" si="30"/>
        <v>0.62752886413975151</v>
      </c>
      <c r="V45" s="20">
        <f t="shared" si="31"/>
        <v>0.71821731711938119</v>
      </c>
      <c r="W45" s="20">
        <f t="shared" si="32"/>
        <v>0.7850122395928254</v>
      </c>
      <c r="X45" s="20">
        <f t="shared" si="33"/>
        <v>0.80803905407239018</v>
      </c>
      <c r="Y45" s="20">
        <f t="shared" si="34"/>
        <v>0.84425972386493409</v>
      </c>
      <c r="Z45" s="20">
        <f t="shared" si="35"/>
        <v>0.86837888955168729</v>
      </c>
      <c r="AA45" s="20">
        <f t="shared" si="36"/>
        <v>0.88657400985594337</v>
      </c>
      <c r="AB45" s="20">
        <f t="shared" si="37"/>
        <v>0.90155496929581835</v>
      </c>
      <c r="AC45" s="20">
        <f t="shared" si="38"/>
        <v>0.97205442320835866</v>
      </c>
    </row>
    <row r="46" spans="2:29" ht="30" customHeight="1" x14ac:dyDescent="0.3">
      <c r="B46" s="1" t="s">
        <v>22</v>
      </c>
    </row>
  </sheetData>
  <mergeCells count="5">
    <mergeCell ref="A17:M17"/>
    <mergeCell ref="B2:R2"/>
    <mergeCell ref="B3:R3"/>
    <mergeCell ref="Q5:Q6"/>
    <mergeCell ref="O5:O6"/>
  </mergeCells>
  <printOptions horizontalCentered="1"/>
  <pageMargins left="0" right="0" top="0.94488188976377963" bottom="0" header="0" footer="0.31496062992125984"/>
  <pageSetup paperSize="8" scale="53" orientation="landscape" r:id="rId1"/>
  <ignoredErrors>
    <ignoredError sqref="O7:O11 O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  <pageSetUpPr fitToPage="1"/>
  </sheetPr>
  <dimension ref="B2:CY80"/>
  <sheetViews>
    <sheetView topLeftCell="A6" zoomScaleNormal="100" workbookViewId="0">
      <selection activeCell="O57" sqref="O57"/>
    </sheetView>
  </sheetViews>
  <sheetFormatPr baseColWidth="10" defaultColWidth="11.44140625" defaultRowHeight="13.8" x14ac:dyDescent="0.3"/>
  <cols>
    <col min="1" max="1" width="11.44140625" style="25"/>
    <col min="2" max="2" width="7.44140625" style="25" bestFit="1" customWidth="1"/>
    <col min="3" max="3" width="16.33203125" style="25" bestFit="1" customWidth="1"/>
    <col min="4" max="6" width="17.5546875" style="25" bestFit="1" customWidth="1"/>
    <col min="7" max="7" width="19.109375" style="25" customWidth="1"/>
    <col min="8" max="8" width="18.44140625" style="25" bestFit="1" customWidth="1"/>
    <col min="9" max="13" width="18.88671875" style="25" bestFit="1" customWidth="1"/>
    <col min="14" max="14" width="21.5546875" style="25" customWidth="1"/>
    <col min="15" max="15" width="22" style="25" bestFit="1" customWidth="1"/>
    <col min="16" max="16" width="21" style="26" customWidth="1"/>
    <col min="17" max="17" width="16.109375" style="25" customWidth="1"/>
    <col min="18" max="18" width="18.88671875" style="27" bestFit="1" customWidth="1"/>
    <col min="19" max="19" width="21" style="57" customWidth="1"/>
    <col min="20" max="31" width="12" style="27" customWidth="1"/>
    <col min="32" max="103" width="11.44140625" style="27"/>
    <col min="104" max="16384" width="11.44140625" style="25"/>
  </cols>
  <sheetData>
    <row r="2" spans="2:75" s="27" customFormat="1" x14ac:dyDescent="0.3">
      <c r="B2" s="81" t="s">
        <v>26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57"/>
    </row>
    <row r="3" spans="2:75" s="27" customFormat="1" ht="14.4" thickBot="1" x14ac:dyDescent="0.3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  <c r="Q3" s="25"/>
      <c r="S3" s="57"/>
    </row>
    <row r="4" spans="2:75" s="27" customFormat="1" ht="54.9" customHeight="1" thickBot="1" x14ac:dyDescent="0.35">
      <c r="C4" s="82" t="s">
        <v>18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 t="s">
        <v>17</v>
      </c>
      <c r="P4" s="88" t="s">
        <v>2</v>
      </c>
      <c r="Q4" s="90" t="s">
        <v>3</v>
      </c>
      <c r="R4" s="86" t="s">
        <v>1</v>
      </c>
      <c r="S4" s="57"/>
    </row>
    <row r="5" spans="2:75" s="27" customFormat="1" ht="62.25" customHeight="1" x14ac:dyDescent="0.3">
      <c r="B5" s="58" t="s">
        <v>16</v>
      </c>
      <c r="C5" s="42" t="s">
        <v>4</v>
      </c>
      <c r="D5" s="42" t="s">
        <v>5</v>
      </c>
      <c r="E5" s="42" t="s">
        <v>6</v>
      </c>
      <c r="F5" s="42" t="s">
        <v>7</v>
      </c>
      <c r="G5" s="42" t="s">
        <v>8</v>
      </c>
      <c r="H5" s="42" t="s">
        <v>9</v>
      </c>
      <c r="I5" s="42" t="s">
        <v>10</v>
      </c>
      <c r="J5" s="42" t="s">
        <v>15</v>
      </c>
      <c r="K5" s="42" t="s">
        <v>11</v>
      </c>
      <c r="L5" s="42" t="s">
        <v>12</v>
      </c>
      <c r="M5" s="42" t="s">
        <v>13</v>
      </c>
      <c r="N5" s="42" t="s">
        <v>14</v>
      </c>
      <c r="O5" s="83"/>
      <c r="P5" s="89"/>
      <c r="Q5" s="91"/>
      <c r="R5" s="87"/>
      <c r="S5" s="59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</row>
    <row r="6" spans="2:75" s="27" customFormat="1" x14ac:dyDescent="0.3">
      <c r="B6" s="23">
        <v>2016</v>
      </c>
      <c r="C6" s="56">
        <v>3674720.73</v>
      </c>
      <c r="D6" s="56">
        <v>3693079.18</v>
      </c>
      <c r="E6" s="56">
        <v>4178765.43</v>
      </c>
      <c r="F6" s="56">
        <v>17172379.16</v>
      </c>
      <c r="G6" s="56">
        <v>7787095.1200000001</v>
      </c>
      <c r="H6" s="56">
        <v>8177054.7599999998</v>
      </c>
      <c r="I6" s="56">
        <v>50408227.829999998</v>
      </c>
      <c r="J6" s="56">
        <v>33621232</v>
      </c>
      <c r="K6" s="56">
        <v>21799383.719999999</v>
      </c>
      <c r="L6" s="56">
        <v>6366816.9500000002</v>
      </c>
      <c r="M6" s="56">
        <v>11378782.789999999</v>
      </c>
      <c r="N6" s="56">
        <v>9664124.5800000001</v>
      </c>
      <c r="O6" s="60">
        <f>SUM(B6:N6)</f>
        <v>177923678.25</v>
      </c>
      <c r="P6" s="60">
        <f t="shared" ref="P6:P11" si="0">+R6-O6</f>
        <v>1857701.75</v>
      </c>
      <c r="Q6" s="61">
        <f t="shared" ref="Q6:Q11" si="1">+O6/R6</f>
        <v>0.98966688457948204</v>
      </c>
      <c r="R6" s="43">
        <v>179781380</v>
      </c>
      <c r="S6" s="57">
        <f>+'EJEC 2016 A 31 DIC 2021'!C7</f>
        <v>179781380</v>
      </c>
    </row>
    <row r="7" spans="2:75" s="27" customFormat="1" x14ac:dyDescent="0.3">
      <c r="B7" s="23">
        <v>2017</v>
      </c>
      <c r="C7" s="56">
        <v>3647865.44</v>
      </c>
      <c r="D7" s="56">
        <v>3920140.7</v>
      </c>
      <c r="E7" s="56">
        <v>4420377.63</v>
      </c>
      <c r="F7" s="56">
        <v>12886898.050000001</v>
      </c>
      <c r="G7" s="56">
        <v>28192156.899999999</v>
      </c>
      <c r="H7" s="56">
        <v>71017478.359999999</v>
      </c>
      <c r="I7" s="56">
        <v>58701723.689999998</v>
      </c>
      <c r="J7" s="56">
        <v>35747523.159999996</v>
      </c>
      <c r="K7" s="56">
        <v>10659283.470000001</v>
      </c>
      <c r="L7" s="56">
        <v>17336503.73</v>
      </c>
      <c r="M7" s="56">
        <v>47647510.340000004</v>
      </c>
      <c r="N7" s="56">
        <v>53803261.880000003</v>
      </c>
      <c r="O7" s="60">
        <f t="shared" ref="O7:O10" si="2">SUM(B7:N7)</f>
        <v>347982740.34999996</v>
      </c>
      <c r="P7" s="60">
        <f t="shared" si="0"/>
        <v>1367678.6500000358</v>
      </c>
      <c r="Q7" s="61">
        <f t="shared" si="1"/>
        <v>0.996085080836843</v>
      </c>
      <c r="R7" s="43">
        <v>349350419</v>
      </c>
      <c r="S7" s="57">
        <f>+'EJEC 2016 A 31 DIC 2021'!C8</f>
        <v>349350419</v>
      </c>
    </row>
    <row r="8" spans="2:75" s="27" customFormat="1" ht="14.4" thickBot="1" x14ac:dyDescent="0.35">
      <c r="B8" s="24">
        <v>2018</v>
      </c>
      <c r="C8" s="56">
        <v>3901725.73</v>
      </c>
      <c r="D8" s="56">
        <v>4143388.01</v>
      </c>
      <c r="E8" s="56">
        <v>4750873</v>
      </c>
      <c r="F8" s="56">
        <v>34147821.009999998</v>
      </c>
      <c r="G8" s="56">
        <v>43676258.799999997</v>
      </c>
      <c r="H8" s="56">
        <v>101315470.8</v>
      </c>
      <c r="I8" s="56">
        <v>24176948.91</v>
      </c>
      <c r="J8" s="56">
        <v>26667293.879999999</v>
      </c>
      <c r="K8" s="56">
        <v>5408466.1900000004</v>
      </c>
      <c r="L8" s="56">
        <v>10495537.09</v>
      </c>
      <c r="M8" s="56">
        <v>5702204.7800000003</v>
      </c>
      <c r="N8" s="56">
        <v>48903937.880000003</v>
      </c>
      <c r="O8" s="60">
        <f t="shared" si="2"/>
        <v>313291944.07999998</v>
      </c>
      <c r="P8" s="60">
        <f t="shared" si="0"/>
        <v>843227.92000001669</v>
      </c>
      <c r="Q8" s="62">
        <f t="shared" si="1"/>
        <v>0.99731571630571814</v>
      </c>
      <c r="R8" s="47">
        <v>314135172</v>
      </c>
      <c r="S8" s="57">
        <f>+'EJEC 2016 A 31 DIC 2021'!C9</f>
        <v>314135172</v>
      </c>
    </row>
    <row r="9" spans="2:75" s="27" customFormat="1" ht="14.4" thickBot="1" x14ac:dyDescent="0.35">
      <c r="B9" s="24">
        <v>2019</v>
      </c>
      <c r="C9" s="56">
        <v>3729104.69</v>
      </c>
      <c r="D9" s="56">
        <v>15070303.539999999</v>
      </c>
      <c r="E9" s="56">
        <v>18067124.07</v>
      </c>
      <c r="F9" s="56">
        <v>30151740.390000001</v>
      </c>
      <c r="G9" s="56">
        <v>60979094.219999999</v>
      </c>
      <c r="H9" s="56">
        <v>38398429.979999997</v>
      </c>
      <c r="I9" s="56">
        <v>100833774.19</v>
      </c>
      <c r="J9" s="56">
        <v>43872536.539999999</v>
      </c>
      <c r="K9" s="56">
        <v>24612421.559999999</v>
      </c>
      <c r="L9" s="56">
        <v>112980967.56999999</v>
      </c>
      <c r="M9" s="56">
        <v>141677246.18000001</v>
      </c>
      <c r="N9" s="56">
        <v>177860934.52000001</v>
      </c>
      <c r="O9" s="60">
        <f t="shared" si="2"/>
        <v>768235696.45000005</v>
      </c>
      <c r="P9" s="60">
        <f t="shared" si="0"/>
        <v>4052610.5499999523</v>
      </c>
      <c r="Q9" s="62">
        <f t="shared" si="1"/>
        <v>0.99475246418563223</v>
      </c>
      <c r="R9" s="47">
        <v>772288307</v>
      </c>
      <c r="S9" s="57">
        <f>+'EJEC 2016 A 31 DIC 2021'!C10</f>
        <v>772288307</v>
      </c>
    </row>
    <row r="10" spans="2:75" s="27" customFormat="1" ht="14.4" thickBot="1" x14ac:dyDescent="0.35">
      <c r="B10" s="24">
        <v>2020</v>
      </c>
      <c r="C10" s="56">
        <v>3823737.91</v>
      </c>
      <c r="D10" s="56">
        <v>3859431.54</v>
      </c>
      <c r="E10" s="56">
        <v>3837446.29</v>
      </c>
      <c r="F10" s="56">
        <v>4593239.8499999996</v>
      </c>
      <c r="G10" s="56">
        <v>4025782.68</v>
      </c>
      <c r="H10" s="56">
        <v>46504451.259999998</v>
      </c>
      <c r="I10" s="56">
        <v>167617748.03999999</v>
      </c>
      <c r="J10" s="56">
        <v>82416523.25</v>
      </c>
      <c r="K10" s="56">
        <v>4058145.9</v>
      </c>
      <c r="L10" s="56">
        <v>63591591.07</v>
      </c>
      <c r="M10" s="56">
        <v>25158978.489999998</v>
      </c>
      <c r="N10" s="56">
        <v>628782003.69000006</v>
      </c>
      <c r="O10" s="60">
        <f t="shared" si="2"/>
        <v>1038271099.97</v>
      </c>
      <c r="P10" s="60">
        <f t="shared" si="0"/>
        <v>9815137.0299999714</v>
      </c>
      <c r="Q10" s="62">
        <f t="shared" si="1"/>
        <v>0.99063518183570998</v>
      </c>
      <c r="R10" s="47">
        <v>1048086237</v>
      </c>
      <c r="S10" s="57">
        <f>+'EJEC 2016 A 31 DIC 2021'!C10</f>
        <v>772288307</v>
      </c>
    </row>
    <row r="11" spans="2:75" s="27" customFormat="1" ht="14.4" thickBot="1" x14ac:dyDescent="0.35">
      <c r="B11" s="24">
        <v>2021</v>
      </c>
      <c r="C11" s="48">
        <f>+'2016 A 31 DIC 2021'!C12</f>
        <v>3715366.19</v>
      </c>
      <c r="D11" s="48">
        <f>+'2016 A 31 DIC 2021'!D12</f>
        <v>3340217.89</v>
      </c>
      <c r="E11" s="48">
        <f>+'2016 A 31 DIC 2021'!E12</f>
        <v>26155669.420000002</v>
      </c>
      <c r="F11" s="48">
        <f>+'2016 A 31 DIC 2021'!F12</f>
        <v>169975560.62</v>
      </c>
      <c r="G11" s="48">
        <f>+'2016 A 31 DIC 2021'!G12</f>
        <v>29363904.82</v>
      </c>
      <c r="H11" s="48">
        <f>+'2016 A 31 DIC 2021'!H12</f>
        <v>21627447.392999999</v>
      </c>
      <c r="I11" s="48">
        <f>+'2016 A 31 DIC 2021'!I12</f>
        <v>7455824.4900000002</v>
      </c>
      <c r="J11" s="48">
        <f>+'2016 A 31 DIC 2021'!J12</f>
        <v>11727846.99</v>
      </c>
      <c r="K11" s="48">
        <f>+'2016 A 31 DIC 2021'!K12</f>
        <v>7809515.5700000003</v>
      </c>
      <c r="L11" s="48">
        <f>+'2016 A 31 DIC 2021'!L12</f>
        <v>5891376.0599999996</v>
      </c>
      <c r="M11" s="48">
        <f>+'2016 A 31 DIC 2021'!M12</f>
        <v>4850666.79</v>
      </c>
      <c r="N11" s="48">
        <v>22826933.16</v>
      </c>
      <c r="O11" s="47">
        <f>SUM(C11:N11)</f>
        <v>314740329.39300007</v>
      </c>
      <c r="P11" s="60">
        <f t="shared" si="0"/>
        <v>9048464.6069999337</v>
      </c>
      <c r="Q11" s="62">
        <f t="shared" si="1"/>
        <v>0.97205442320835866</v>
      </c>
      <c r="R11" s="47">
        <v>323788794</v>
      </c>
      <c r="S11" s="57">
        <f>+'EJEC 2016 A 31 DIC 2021'!C11</f>
        <v>1048086237</v>
      </c>
    </row>
    <row r="12" spans="2:75" s="27" customFormat="1" x14ac:dyDescent="0.3">
      <c r="B12" s="28" t="s">
        <v>23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5"/>
      <c r="S12" s="57"/>
    </row>
    <row r="13" spans="2:75" s="27" customFormat="1" ht="35.1" customHeight="1" x14ac:dyDescent="0.3">
      <c r="B13" s="25"/>
      <c r="C13" s="32"/>
      <c r="D13" s="32"/>
      <c r="E13" s="32"/>
      <c r="F13" s="32"/>
      <c r="G13" s="32"/>
      <c r="H13" s="32"/>
      <c r="I13" s="32"/>
      <c r="J13" s="32"/>
      <c r="K13" s="33"/>
      <c r="L13" s="33"/>
      <c r="M13" s="32"/>
      <c r="N13" s="32"/>
      <c r="O13" s="32"/>
      <c r="P13" s="32"/>
      <c r="Q13" s="25"/>
      <c r="S13" s="57"/>
    </row>
    <row r="14" spans="2:75" s="27" customFormat="1" ht="35.1" customHeight="1" x14ac:dyDescent="0.3">
      <c r="B14" s="25"/>
      <c r="C14" s="25"/>
      <c r="D14" s="25"/>
      <c r="E14" s="25"/>
      <c r="F14" s="25"/>
      <c r="G14" s="25"/>
      <c r="H14" s="25"/>
      <c r="I14" s="25"/>
      <c r="J14" s="33"/>
      <c r="K14" s="34"/>
      <c r="L14" s="25"/>
      <c r="M14" s="25"/>
      <c r="N14" s="25"/>
      <c r="O14" s="78"/>
      <c r="P14" s="26"/>
      <c r="Q14" s="25"/>
      <c r="R14" s="79"/>
      <c r="S14" s="57"/>
    </row>
    <row r="15" spans="2:75" s="27" customFormat="1" ht="35.1" customHeight="1" x14ac:dyDescent="0.3">
      <c r="B15" s="25"/>
      <c r="C15" s="25"/>
      <c r="D15" s="25"/>
      <c r="E15" s="25"/>
      <c r="F15" s="25"/>
      <c r="G15" s="25"/>
      <c r="H15" s="25"/>
      <c r="I15" s="25"/>
      <c r="J15" s="25"/>
      <c r="K15" s="34"/>
      <c r="L15" s="25"/>
      <c r="M15" s="25"/>
      <c r="N15" s="25"/>
      <c r="O15" s="25"/>
      <c r="P15" s="26"/>
      <c r="Q15" s="25"/>
      <c r="S15" s="57"/>
    </row>
    <row r="16" spans="2:75" s="27" customFormat="1" ht="35.1" customHeight="1" x14ac:dyDescent="0.3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5"/>
      <c r="S16" s="57"/>
    </row>
    <row r="17" spans="2:19" s="27" customFormat="1" ht="30" customHeight="1" x14ac:dyDescent="0.3">
      <c r="B17" s="25"/>
      <c r="C17" s="25"/>
      <c r="D17" s="25"/>
      <c r="E17" s="25"/>
      <c r="F17" s="25"/>
      <c r="G17" s="25"/>
      <c r="H17" s="25"/>
      <c r="I17" s="25"/>
      <c r="J17" s="25"/>
      <c r="K17" s="34"/>
      <c r="L17" s="25"/>
      <c r="M17" s="25"/>
      <c r="N17" s="25"/>
      <c r="O17" s="25"/>
      <c r="P17" s="26"/>
      <c r="Q17" s="25"/>
      <c r="S17" s="57"/>
    </row>
    <row r="18" spans="2:19" s="27" customFormat="1" ht="30" customHeight="1" x14ac:dyDescent="0.3">
      <c r="B18" s="25"/>
      <c r="C18" s="25"/>
      <c r="D18" s="25"/>
      <c r="E18" s="25"/>
      <c r="F18" s="25"/>
      <c r="G18" s="25"/>
      <c r="H18" s="25"/>
      <c r="I18" s="25"/>
      <c r="J18" s="25"/>
      <c r="K18" s="32"/>
      <c r="L18" s="25"/>
      <c r="M18" s="25"/>
      <c r="N18" s="25"/>
      <c r="O18" s="25"/>
      <c r="P18" s="26"/>
      <c r="Q18" s="25"/>
      <c r="S18" s="57"/>
    </row>
    <row r="19" spans="2:19" s="27" customFormat="1" ht="30" customHeight="1" x14ac:dyDescent="0.3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  <c r="Q19" s="25"/>
      <c r="S19" s="57"/>
    </row>
    <row r="20" spans="2:19" s="27" customFormat="1" ht="30" customHeight="1" x14ac:dyDescent="0.3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25"/>
      <c r="S20" s="57"/>
    </row>
    <row r="21" spans="2:19" s="27" customFormat="1" ht="30" customHeight="1" x14ac:dyDescent="0.3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5"/>
      <c r="S21" s="57"/>
    </row>
    <row r="22" spans="2:19" s="27" customFormat="1" ht="30" customHeight="1" x14ac:dyDescent="0.3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5"/>
      <c r="S22" s="57"/>
    </row>
    <row r="23" spans="2:19" s="27" customFormat="1" ht="30" customHeight="1" x14ac:dyDescent="0.3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  <c r="Q23" s="25"/>
      <c r="S23" s="57"/>
    </row>
    <row r="24" spans="2:19" s="27" customFormat="1" ht="30" customHeight="1" x14ac:dyDescent="0.3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  <c r="Q24" s="25"/>
      <c r="S24" s="57"/>
    </row>
    <row r="25" spans="2:19" s="27" customFormat="1" ht="30" customHeight="1" x14ac:dyDescent="0.3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6"/>
      <c r="Q25" s="25"/>
      <c r="S25" s="57"/>
    </row>
    <row r="26" spans="2:19" s="27" customFormat="1" ht="30" customHeight="1" x14ac:dyDescent="0.3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6"/>
      <c r="Q26" s="25"/>
      <c r="S26" s="57"/>
    </row>
    <row r="27" spans="2:19" s="27" customFormat="1" ht="30" customHeight="1" x14ac:dyDescent="0.3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25"/>
      <c r="S27" s="57"/>
    </row>
    <row r="28" spans="2:19" s="27" customFormat="1" ht="30" customHeight="1" x14ac:dyDescent="0.3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  <c r="Q28" s="25"/>
      <c r="S28" s="57"/>
    </row>
    <row r="29" spans="2:19" ht="30" customHeight="1" x14ac:dyDescent="0.3"/>
    <row r="30" spans="2:19" ht="30" customHeight="1" x14ac:dyDescent="0.3"/>
    <row r="31" spans="2:19" ht="30" customHeight="1" thickBot="1" x14ac:dyDescent="0.35">
      <c r="B31" s="95" t="s">
        <v>24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2:19" ht="30" customHeight="1" x14ac:dyDescent="0.3">
      <c r="B32" s="58" t="s">
        <v>16</v>
      </c>
      <c r="C32" s="42" t="s">
        <v>4</v>
      </c>
      <c r="D32" s="42" t="s">
        <v>5</v>
      </c>
      <c r="E32" s="42" t="s">
        <v>6</v>
      </c>
      <c r="F32" s="42" t="s">
        <v>7</v>
      </c>
      <c r="G32" s="42" t="s">
        <v>8</v>
      </c>
      <c r="H32" s="42" t="s">
        <v>9</v>
      </c>
      <c r="I32" s="42" t="s">
        <v>10</v>
      </c>
      <c r="J32" s="42" t="s">
        <v>15</v>
      </c>
      <c r="K32" s="42" t="s">
        <v>11</v>
      </c>
      <c r="L32" s="42" t="s">
        <v>12</v>
      </c>
      <c r="M32" s="42" t="s">
        <v>13</v>
      </c>
      <c r="N32" s="42" t="s">
        <v>14</v>
      </c>
    </row>
    <row r="33" spans="2:19" ht="30" customHeight="1" x14ac:dyDescent="0.3">
      <c r="B33" s="63">
        <v>2016</v>
      </c>
      <c r="C33" s="64">
        <f t="shared" ref="C33:N33" si="3">+C6</f>
        <v>3674720.73</v>
      </c>
      <c r="D33" s="64">
        <f t="shared" si="3"/>
        <v>3693079.18</v>
      </c>
      <c r="E33" s="64">
        <f t="shared" si="3"/>
        <v>4178765.43</v>
      </c>
      <c r="F33" s="64">
        <f t="shared" si="3"/>
        <v>17172379.16</v>
      </c>
      <c r="G33" s="64">
        <f t="shared" si="3"/>
        <v>7787095.1200000001</v>
      </c>
      <c r="H33" s="64">
        <f t="shared" si="3"/>
        <v>8177054.7599999998</v>
      </c>
      <c r="I33" s="64">
        <f t="shared" si="3"/>
        <v>50408227.829999998</v>
      </c>
      <c r="J33" s="64">
        <f t="shared" si="3"/>
        <v>33621232</v>
      </c>
      <c r="K33" s="64">
        <f t="shared" si="3"/>
        <v>21799383.719999999</v>
      </c>
      <c r="L33" s="64">
        <f t="shared" si="3"/>
        <v>6366816.9500000002</v>
      </c>
      <c r="M33" s="64">
        <f t="shared" si="3"/>
        <v>11378782.789999999</v>
      </c>
      <c r="N33" s="64">
        <f t="shared" si="3"/>
        <v>9664124.5800000001</v>
      </c>
      <c r="O33" s="64">
        <f>SUM(C33:N33)</f>
        <v>177921662.25</v>
      </c>
      <c r="P33" s="64">
        <f>+R6</f>
        <v>179781380</v>
      </c>
    </row>
    <row r="34" spans="2:19" ht="30" customHeight="1" x14ac:dyDescent="0.3">
      <c r="B34" s="63">
        <v>2016</v>
      </c>
      <c r="C34" s="64">
        <f>+C33</f>
        <v>3674720.73</v>
      </c>
      <c r="D34" s="64">
        <f>+C34+D33</f>
        <v>7367799.9100000001</v>
      </c>
      <c r="E34" s="64">
        <f t="shared" ref="E34:N34" si="4">+D34+E33</f>
        <v>11546565.34</v>
      </c>
      <c r="F34" s="64">
        <f t="shared" si="4"/>
        <v>28718944.5</v>
      </c>
      <c r="G34" s="64">
        <f t="shared" si="4"/>
        <v>36506039.619999997</v>
      </c>
      <c r="H34" s="64">
        <f t="shared" si="4"/>
        <v>44683094.379999995</v>
      </c>
      <c r="I34" s="64">
        <f t="shared" si="4"/>
        <v>95091322.209999993</v>
      </c>
      <c r="J34" s="64">
        <f t="shared" si="4"/>
        <v>128712554.20999999</v>
      </c>
      <c r="K34" s="64">
        <f t="shared" si="4"/>
        <v>150511937.93000001</v>
      </c>
      <c r="L34" s="64">
        <f t="shared" si="4"/>
        <v>156878754.88</v>
      </c>
      <c r="M34" s="64">
        <f t="shared" si="4"/>
        <v>168257537.66999999</v>
      </c>
      <c r="N34" s="64">
        <f t="shared" si="4"/>
        <v>177921662.25</v>
      </c>
      <c r="O34" s="64"/>
      <c r="P34" s="64"/>
    </row>
    <row r="35" spans="2:19" ht="30" customHeight="1" x14ac:dyDescent="0.3">
      <c r="B35" s="63">
        <v>2016</v>
      </c>
      <c r="C35" s="65">
        <f>+C34/$P$33</f>
        <v>2.0439940610089878E-2</v>
      </c>
      <c r="D35" s="65">
        <f>+D34/$P$33</f>
        <v>4.0981996633911701E-2</v>
      </c>
      <c r="E35" s="65">
        <f t="shared" ref="E35:N35" si="5">+E34/$P$33</f>
        <v>6.4225590770301128E-2</v>
      </c>
      <c r="F35" s="65">
        <f t="shared" si="5"/>
        <v>0.15974370927623316</v>
      </c>
      <c r="G35" s="65">
        <f t="shared" si="5"/>
        <v>0.20305795639125696</v>
      </c>
      <c r="H35" s="65">
        <f t="shared" si="5"/>
        <v>0.24854128041513529</v>
      </c>
      <c r="I35" s="65">
        <f t="shared" si="5"/>
        <v>0.52892753526533165</v>
      </c>
      <c r="J35" s="65">
        <f t="shared" si="5"/>
        <v>0.71593929365766351</v>
      </c>
      <c r="K35" s="65">
        <f t="shared" si="5"/>
        <v>0.83719425187413743</v>
      </c>
      <c r="L35" s="65">
        <f t="shared" si="5"/>
        <v>0.87260846968690531</v>
      </c>
      <c r="M35" s="65">
        <f t="shared" si="5"/>
        <v>0.93590080168480172</v>
      </c>
      <c r="N35" s="65">
        <f t="shared" si="5"/>
        <v>0.98965567095991813</v>
      </c>
      <c r="O35" s="64"/>
      <c r="P35" s="64"/>
    </row>
    <row r="36" spans="2:19" ht="30" customHeight="1" x14ac:dyDescent="0.3">
      <c r="B36" s="63">
        <v>2017</v>
      </c>
      <c r="C36" s="64">
        <f t="shared" ref="C36:N36" si="6">+C7</f>
        <v>3647865.44</v>
      </c>
      <c r="D36" s="64">
        <f t="shared" si="6"/>
        <v>3920140.7</v>
      </c>
      <c r="E36" s="64">
        <f t="shared" si="6"/>
        <v>4420377.63</v>
      </c>
      <c r="F36" s="64">
        <f t="shared" si="6"/>
        <v>12886898.050000001</v>
      </c>
      <c r="G36" s="64">
        <f t="shared" si="6"/>
        <v>28192156.899999999</v>
      </c>
      <c r="H36" s="64">
        <f t="shared" si="6"/>
        <v>71017478.359999999</v>
      </c>
      <c r="I36" s="64">
        <f t="shared" si="6"/>
        <v>58701723.689999998</v>
      </c>
      <c r="J36" s="64">
        <f t="shared" si="6"/>
        <v>35747523.159999996</v>
      </c>
      <c r="K36" s="64">
        <f t="shared" si="6"/>
        <v>10659283.470000001</v>
      </c>
      <c r="L36" s="64">
        <f t="shared" si="6"/>
        <v>17336503.73</v>
      </c>
      <c r="M36" s="64">
        <f t="shared" si="6"/>
        <v>47647510.340000004</v>
      </c>
      <c r="N36" s="64">
        <f t="shared" si="6"/>
        <v>53803261.880000003</v>
      </c>
      <c r="O36" s="64">
        <f>SUM(C36:N36)</f>
        <v>347980723.34999996</v>
      </c>
      <c r="P36" s="64">
        <f>+R7</f>
        <v>349350419</v>
      </c>
    </row>
    <row r="37" spans="2:19" ht="30" customHeight="1" x14ac:dyDescent="0.3">
      <c r="B37" s="66">
        <v>2017</v>
      </c>
      <c r="C37" s="67">
        <f>+C36</f>
        <v>3647865.44</v>
      </c>
      <c r="D37" s="67">
        <f t="shared" ref="D37:N37" si="7">+C37+D36</f>
        <v>7568006.1400000006</v>
      </c>
      <c r="E37" s="67">
        <f t="shared" si="7"/>
        <v>11988383.77</v>
      </c>
      <c r="F37" s="67">
        <f t="shared" si="7"/>
        <v>24875281.82</v>
      </c>
      <c r="G37" s="67">
        <f t="shared" si="7"/>
        <v>53067438.719999999</v>
      </c>
      <c r="H37" s="67">
        <f t="shared" si="7"/>
        <v>124084917.08</v>
      </c>
      <c r="I37" s="67">
        <f t="shared" si="7"/>
        <v>182786640.76999998</v>
      </c>
      <c r="J37" s="67">
        <f t="shared" si="7"/>
        <v>218534163.92999998</v>
      </c>
      <c r="K37" s="67">
        <f t="shared" si="7"/>
        <v>229193447.39999998</v>
      </c>
      <c r="L37" s="67">
        <f t="shared" si="7"/>
        <v>246529951.12999997</v>
      </c>
      <c r="M37" s="67">
        <f t="shared" si="7"/>
        <v>294177461.46999997</v>
      </c>
      <c r="N37" s="67">
        <f t="shared" si="7"/>
        <v>347980723.34999996</v>
      </c>
      <c r="O37" s="67"/>
      <c r="P37" s="67"/>
    </row>
    <row r="38" spans="2:19" s="27" customFormat="1" ht="30" customHeight="1" x14ac:dyDescent="0.3">
      <c r="B38" s="66">
        <v>2017</v>
      </c>
      <c r="C38" s="68">
        <f>+C37/P36</f>
        <v>1.0441852196547674E-2</v>
      </c>
      <c r="D38" s="68">
        <f>+D37/$P$36</f>
        <v>2.1663080186544732E-2</v>
      </c>
      <c r="E38" s="68">
        <f>+E37/$P$36</f>
        <v>3.4316214087609265E-2</v>
      </c>
      <c r="F38" s="68">
        <f t="shared" ref="F38:N38" si="8">+F37/$P$36</f>
        <v>7.1204385245062493E-2</v>
      </c>
      <c r="G38" s="68">
        <f t="shared" si="8"/>
        <v>0.15190317753705054</v>
      </c>
      <c r="H38" s="68">
        <f t="shared" si="8"/>
        <v>0.35518754331306529</v>
      </c>
      <c r="I38" s="68">
        <f t="shared" si="8"/>
        <v>0.52321861039473949</v>
      </c>
      <c r="J38" s="68">
        <f t="shared" si="8"/>
        <v>0.62554430178027054</v>
      </c>
      <c r="K38" s="68">
        <f t="shared" si="8"/>
        <v>0.65605602551173692</v>
      </c>
      <c r="L38" s="68">
        <f t="shared" si="8"/>
        <v>0.70568099456036426</v>
      </c>
      <c r="M38" s="68">
        <f t="shared" si="8"/>
        <v>0.8420698687354371</v>
      </c>
      <c r="N38" s="68">
        <f t="shared" si="8"/>
        <v>0.99607930726426286</v>
      </c>
      <c r="O38" s="67"/>
      <c r="P38" s="67"/>
      <c r="Q38" s="25"/>
      <c r="S38" s="57"/>
    </row>
    <row r="39" spans="2:19" s="27" customFormat="1" ht="30" customHeight="1" thickBot="1" x14ac:dyDescent="0.35">
      <c r="B39" s="63">
        <v>2018</v>
      </c>
      <c r="C39" s="64">
        <f t="shared" ref="C39:N39" si="9">+C8</f>
        <v>3901725.73</v>
      </c>
      <c r="D39" s="64">
        <f t="shared" si="9"/>
        <v>4143388.01</v>
      </c>
      <c r="E39" s="64">
        <f t="shared" si="9"/>
        <v>4750873</v>
      </c>
      <c r="F39" s="64">
        <f t="shared" si="9"/>
        <v>34147821.009999998</v>
      </c>
      <c r="G39" s="64">
        <f t="shared" si="9"/>
        <v>43676258.799999997</v>
      </c>
      <c r="H39" s="64">
        <f t="shared" si="9"/>
        <v>101315470.8</v>
      </c>
      <c r="I39" s="64">
        <f t="shared" si="9"/>
        <v>24176948.91</v>
      </c>
      <c r="J39" s="64">
        <f t="shared" si="9"/>
        <v>26667293.879999999</v>
      </c>
      <c r="K39" s="64">
        <f t="shared" si="9"/>
        <v>5408466.1900000004</v>
      </c>
      <c r="L39" s="64">
        <f t="shared" si="9"/>
        <v>10495537.09</v>
      </c>
      <c r="M39" s="64">
        <f t="shared" si="9"/>
        <v>5702204.7800000003</v>
      </c>
      <c r="N39" s="64">
        <f t="shared" si="9"/>
        <v>48903937.880000003</v>
      </c>
      <c r="O39" s="69">
        <f>SUM(C39:N39)</f>
        <v>313289926.07999998</v>
      </c>
      <c r="P39" s="69">
        <f>+R8</f>
        <v>314135172</v>
      </c>
      <c r="Q39" s="25"/>
      <c r="S39" s="57"/>
    </row>
    <row r="40" spans="2:19" s="27" customFormat="1" ht="30" customHeight="1" x14ac:dyDescent="0.3">
      <c r="B40" s="66">
        <v>2018</v>
      </c>
      <c r="C40" s="67">
        <f>+C39</f>
        <v>3901725.73</v>
      </c>
      <c r="D40" s="67">
        <f>+C40+D39</f>
        <v>8045113.7400000002</v>
      </c>
      <c r="E40" s="67">
        <f t="shared" ref="E40:N40" si="10">+D40+E39</f>
        <v>12795986.74</v>
      </c>
      <c r="F40" s="67">
        <f>+E40+F39</f>
        <v>46943807.75</v>
      </c>
      <c r="G40" s="67">
        <f t="shared" si="10"/>
        <v>90620066.549999997</v>
      </c>
      <c r="H40" s="67">
        <f t="shared" si="10"/>
        <v>191935537.34999999</v>
      </c>
      <c r="I40" s="67">
        <f t="shared" si="10"/>
        <v>216112486.25999999</v>
      </c>
      <c r="J40" s="67">
        <f t="shared" si="10"/>
        <v>242779780.13999999</v>
      </c>
      <c r="K40" s="67">
        <f t="shared" si="10"/>
        <v>248188246.32999998</v>
      </c>
      <c r="L40" s="67">
        <f t="shared" si="10"/>
        <v>258683783.41999999</v>
      </c>
      <c r="M40" s="67">
        <f t="shared" si="10"/>
        <v>264385988.19999999</v>
      </c>
      <c r="N40" s="67">
        <f t="shared" si="10"/>
        <v>313289926.07999998</v>
      </c>
      <c r="O40" s="25"/>
      <c r="P40" s="26"/>
      <c r="Q40" s="25"/>
      <c r="S40" s="57"/>
    </row>
    <row r="41" spans="2:19" s="27" customFormat="1" ht="30" customHeight="1" x14ac:dyDescent="0.3">
      <c r="B41" s="70">
        <v>2018</v>
      </c>
      <c r="C41" s="65">
        <f>+C40/$P$39</f>
        <v>1.2420531280082194E-2</v>
      </c>
      <c r="D41" s="65">
        <f t="shared" ref="D41:N41" si="11">+D40/$P$39</f>
        <v>2.5610356486920224E-2</v>
      </c>
      <c r="E41" s="65">
        <f t="shared" si="11"/>
        <v>4.0734014782655412E-2</v>
      </c>
      <c r="F41" s="65">
        <f t="shared" si="11"/>
        <v>0.14943824166878072</v>
      </c>
      <c r="G41" s="65">
        <f t="shared" si="11"/>
        <v>0.28847475426915903</v>
      </c>
      <c r="H41" s="65">
        <f t="shared" si="11"/>
        <v>0.61099664876112625</v>
      </c>
      <c r="I41" s="65">
        <f t="shared" si="11"/>
        <v>0.68796016977048335</v>
      </c>
      <c r="J41" s="65">
        <f t="shared" si="11"/>
        <v>0.77285131300101595</v>
      </c>
      <c r="K41" s="65">
        <f>+K40/$P$39</f>
        <v>0.79006831597322691</v>
      </c>
      <c r="L41" s="65">
        <f t="shared" si="11"/>
        <v>0.8234792104718538</v>
      </c>
      <c r="M41" s="65">
        <f t="shared" si="11"/>
        <v>0.8416312841275857</v>
      </c>
      <c r="N41" s="65">
        <f t="shared" si="11"/>
        <v>0.99730929231954957</v>
      </c>
      <c r="O41" s="25"/>
      <c r="P41" s="26"/>
      <c r="Q41" s="25"/>
      <c r="S41" s="57"/>
    </row>
    <row r="42" spans="2:19" s="27" customFormat="1" ht="30" customHeight="1" thickBot="1" x14ac:dyDescent="0.35">
      <c r="B42" s="66">
        <v>2019</v>
      </c>
      <c r="C42" s="67">
        <f t="shared" ref="C42:N42" si="12">+C9</f>
        <v>3729104.69</v>
      </c>
      <c r="D42" s="67">
        <f t="shared" si="12"/>
        <v>15070303.539999999</v>
      </c>
      <c r="E42" s="67">
        <f t="shared" si="12"/>
        <v>18067124.07</v>
      </c>
      <c r="F42" s="67">
        <f t="shared" si="12"/>
        <v>30151740.390000001</v>
      </c>
      <c r="G42" s="67">
        <f t="shared" si="12"/>
        <v>60979094.219999999</v>
      </c>
      <c r="H42" s="67">
        <f t="shared" si="12"/>
        <v>38398429.979999997</v>
      </c>
      <c r="I42" s="67">
        <f t="shared" si="12"/>
        <v>100833774.19</v>
      </c>
      <c r="J42" s="67">
        <f t="shared" si="12"/>
        <v>43872536.539999999</v>
      </c>
      <c r="K42" s="67">
        <f t="shared" si="12"/>
        <v>24612421.559999999</v>
      </c>
      <c r="L42" s="67">
        <f t="shared" si="12"/>
        <v>112980967.56999999</v>
      </c>
      <c r="M42" s="67">
        <f t="shared" si="12"/>
        <v>141677246.18000001</v>
      </c>
      <c r="N42" s="67">
        <f t="shared" si="12"/>
        <v>177860934.52000001</v>
      </c>
      <c r="O42" s="69">
        <f>SUM(C42:N42)</f>
        <v>768233677.45000005</v>
      </c>
      <c r="P42" s="69">
        <f>+R9</f>
        <v>772288307</v>
      </c>
      <c r="Q42" s="25"/>
      <c r="S42" s="57"/>
    </row>
    <row r="43" spans="2:19" s="27" customFormat="1" ht="30" customHeight="1" x14ac:dyDescent="0.3">
      <c r="B43" s="66">
        <v>2019</v>
      </c>
      <c r="C43" s="67">
        <f>+C42</f>
        <v>3729104.69</v>
      </c>
      <c r="D43" s="67">
        <f t="shared" ref="D43:N43" si="13">+C43+D42</f>
        <v>18799408.23</v>
      </c>
      <c r="E43" s="67">
        <f t="shared" si="13"/>
        <v>36866532.299999997</v>
      </c>
      <c r="F43" s="67">
        <f t="shared" si="13"/>
        <v>67018272.689999998</v>
      </c>
      <c r="G43" s="67">
        <f t="shared" si="13"/>
        <v>127997366.91</v>
      </c>
      <c r="H43" s="67">
        <f t="shared" si="13"/>
        <v>166395796.88999999</v>
      </c>
      <c r="I43" s="67">
        <f t="shared" si="13"/>
        <v>267229571.07999998</v>
      </c>
      <c r="J43" s="67">
        <f t="shared" si="13"/>
        <v>311102107.62</v>
      </c>
      <c r="K43" s="67">
        <f t="shared" si="13"/>
        <v>335714529.18000001</v>
      </c>
      <c r="L43" s="67">
        <f t="shared" si="13"/>
        <v>448695496.75</v>
      </c>
      <c r="M43" s="67">
        <f t="shared" si="13"/>
        <v>590372742.93000007</v>
      </c>
      <c r="N43" s="67">
        <f t="shared" si="13"/>
        <v>768233677.45000005</v>
      </c>
      <c r="O43" s="25"/>
      <c r="P43" s="26"/>
      <c r="Q43" s="25"/>
      <c r="S43" s="57"/>
    </row>
    <row r="44" spans="2:19" s="27" customFormat="1" ht="30" customHeight="1" x14ac:dyDescent="0.3">
      <c r="B44" s="63">
        <v>2019</v>
      </c>
      <c r="C44" s="65">
        <f>+C43/$P$42</f>
        <v>4.8286432103134252E-3</v>
      </c>
      <c r="D44" s="65">
        <f t="shared" ref="D44:N44" si="14">+D43/$P$42</f>
        <v>2.4342474254242463E-2</v>
      </c>
      <c r="E44" s="65">
        <f t="shared" si="14"/>
        <v>4.7736748006984908E-2</v>
      </c>
      <c r="F44" s="65">
        <f t="shared" si="14"/>
        <v>8.6778826097130071E-2</v>
      </c>
      <c r="G44" s="65">
        <f t="shared" si="14"/>
        <v>0.16573780251472847</v>
      </c>
      <c r="H44" s="65">
        <f t="shared" si="14"/>
        <v>0.21545813316321516</v>
      </c>
      <c r="I44" s="65">
        <f t="shared" si="14"/>
        <v>0.34602307021592649</v>
      </c>
      <c r="J44" s="65">
        <f t="shared" si="14"/>
        <v>0.40283156536254539</v>
      </c>
      <c r="K44" s="65">
        <f t="shared" si="14"/>
        <v>0.43470103863685716</v>
      </c>
      <c r="L44" s="65">
        <f t="shared" si="14"/>
        <v>0.5809948081345222</v>
      </c>
      <c r="M44" s="65">
        <f t="shared" si="14"/>
        <v>0.76444604635196178</v>
      </c>
      <c r="N44" s="65">
        <f t="shared" si="14"/>
        <v>0.99474984987698389</v>
      </c>
      <c r="O44" s="25"/>
      <c r="P44" s="26"/>
      <c r="Q44" s="25"/>
      <c r="S44" s="57"/>
    </row>
    <row r="45" spans="2:19" s="27" customFormat="1" ht="30" customHeight="1" thickBot="1" x14ac:dyDescent="0.35">
      <c r="B45" s="66">
        <v>2020</v>
      </c>
      <c r="C45" s="67">
        <f t="shared" ref="C45:N45" si="15">+C10</f>
        <v>3823737.91</v>
      </c>
      <c r="D45" s="67">
        <f t="shared" si="15"/>
        <v>3859431.54</v>
      </c>
      <c r="E45" s="67">
        <f t="shared" si="15"/>
        <v>3837446.29</v>
      </c>
      <c r="F45" s="67">
        <f t="shared" si="15"/>
        <v>4593239.8499999996</v>
      </c>
      <c r="G45" s="67">
        <f t="shared" si="15"/>
        <v>4025782.68</v>
      </c>
      <c r="H45" s="67">
        <f t="shared" si="15"/>
        <v>46504451.259999998</v>
      </c>
      <c r="I45" s="67">
        <f t="shared" si="15"/>
        <v>167617748.03999999</v>
      </c>
      <c r="J45" s="67">
        <f t="shared" si="15"/>
        <v>82416523.25</v>
      </c>
      <c r="K45" s="67">
        <f t="shared" si="15"/>
        <v>4058145.9</v>
      </c>
      <c r="L45" s="67">
        <f t="shared" si="15"/>
        <v>63591591.07</v>
      </c>
      <c r="M45" s="67">
        <f t="shared" si="15"/>
        <v>25158978.489999998</v>
      </c>
      <c r="N45" s="67">
        <f t="shared" si="15"/>
        <v>628782003.69000006</v>
      </c>
      <c r="O45" s="69">
        <f>SUM(C45:N45)</f>
        <v>1038269079.97</v>
      </c>
      <c r="P45" s="69">
        <f>+R10</f>
        <v>1048086237</v>
      </c>
      <c r="Q45" s="25"/>
      <c r="S45" s="57"/>
    </row>
    <row r="46" spans="2:19" s="27" customFormat="1" ht="30" customHeight="1" x14ac:dyDescent="0.3">
      <c r="B46" s="66">
        <v>2020</v>
      </c>
      <c r="C46" s="67">
        <f>+C45</f>
        <v>3823737.91</v>
      </c>
      <c r="D46" s="67">
        <f t="shared" ref="D46:G46" si="16">+C46+D45</f>
        <v>7683169.4500000002</v>
      </c>
      <c r="E46" s="67">
        <f t="shared" si="16"/>
        <v>11520615.74</v>
      </c>
      <c r="F46" s="67">
        <f>+E46+F45</f>
        <v>16113855.59</v>
      </c>
      <c r="G46" s="67">
        <f t="shared" si="16"/>
        <v>20139638.27</v>
      </c>
      <c r="H46" s="67">
        <f t="shared" ref="H46:N46" si="17">+G46+H45</f>
        <v>66644089.530000001</v>
      </c>
      <c r="I46" s="67">
        <f t="shared" si="17"/>
        <v>234261837.56999999</v>
      </c>
      <c r="J46" s="67">
        <f t="shared" si="17"/>
        <v>316678360.81999999</v>
      </c>
      <c r="K46" s="67">
        <f t="shared" si="17"/>
        <v>320736506.71999997</v>
      </c>
      <c r="L46" s="67">
        <f t="shared" si="17"/>
        <v>384328097.78999996</v>
      </c>
      <c r="M46" s="67">
        <f t="shared" si="17"/>
        <v>409487076.27999997</v>
      </c>
      <c r="N46" s="67">
        <f t="shared" si="17"/>
        <v>1038269079.97</v>
      </c>
      <c r="O46" s="25"/>
      <c r="P46" s="26"/>
      <c r="Q46" s="25"/>
      <c r="S46" s="57"/>
    </row>
    <row r="47" spans="2:19" s="27" customFormat="1" ht="30" customHeight="1" x14ac:dyDescent="0.3">
      <c r="B47" s="63">
        <v>2020</v>
      </c>
      <c r="C47" s="65">
        <f t="shared" ref="C47:N47" si="18">+C46/$P$45</f>
        <v>3.6483046671282643E-3</v>
      </c>
      <c r="D47" s="65">
        <f t="shared" si="18"/>
        <v>7.330665339134684E-3</v>
      </c>
      <c r="E47" s="65">
        <f t="shared" si="18"/>
        <v>1.0992049445259533E-2</v>
      </c>
      <c r="F47" s="65">
        <f t="shared" si="18"/>
        <v>1.5374551273684934E-2</v>
      </c>
      <c r="G47" s="65">
        <f t="shared" si="18"/>
        <v>1.9215630888968539E-2</v>
      </c>
      <c r="H47" s="65">
        <f t="shared" si="18"/>
        <v>6.3586456130517818E-2</v>
      </c>
      <c r="I47" s="65">
        <f t="shared" si="18"/>
        <v>0.22351389542194702</v>
      </c>
      <c r="J47" s="65">
        <f t="shared" si="18"/>
        <v>0.3021491454047211</v>
      </c>
      <c r="K47" s="65">
        <f t="shared" si="18"/>
        <v>0.30602110341422217</v>
      </c>
      <c r="L47" s="65">
        <f t="shared" si="18"/>
        <v>0.36669510983188303</v>
      </c>
      <c r="M47" s="65">
        <f t="shared" si="18"/>
        <v>0.39069979341785782</v>
      </c>
      <c r="N47" s="65">
        <f t="shared" si="18"/>
        <v>0.99063325451338791</v>
      </c>
      <c r="O47" s="25"/>
      <c r="P47" s="26"/>
      <c r="Q47" s="25"/>
      <c r="S47" s="57"/>
    </row>
    <row r="48" spans="2:19" s="27" customFormat="1" ht="30" customHeight="1" thickBot="1" x14ac:dyDescent="0.35">
      <c r="B48" s="66">
        <v>2021</v>
      </c>
      <c r="C48" s="67">
        <f t="shared" ref="C48:N48" si="19">+C11</f>
        <v>3715366.19</v>
      </c>
      <c r="D48" s="67">
        <f t="shared" si="19"/>
        <v>3340217.89</v>
      </c>
      <c r="E48" s="67">
        <f t="shared" si="19"/>
        <v>26155669.420000002</v>
      </c>
      <c r="F48" s="67">
        <f t="shared" si="19"/>
        <v>169975560.62</v>
      </c>
      <c r="G48" s="67">
        <f t="shared" si="19"/>
        <v>29363904.82</v>
      </c>
      <c r="H48" s="67">
        <f t="shared" si="19"/>
        <v>21627447.392999999</v>
      </c>
      <c r="I48" s="67">
        <f t="shared" si="19"/>
        <v>7455824.4900000002</v>
      </c>
      <c r="J48" s="67">
        <f t="shared" si="19"/>
        <v>11727846.99</v>
      </c>
      <c r="K48" s="67">
        <f t="shared" si="19"/>
        <v>7809515.5700000003</v>
      </c>
      <c r="L48" s="67">
        <f t="shared" si="19"/>
        <v>5891376.0599999996</v>
      </c>
      <c r="M48" s="67">
        <f t="shared" si="19"/>
        <v>4850666.79</v>
      </c>
      <c r="N48" s="67">
        <f t="shared" si="19"/>
        <v>22826933.16</v>
      </c>
      <c r="O48" s="69">
        <f>SUM(C48:N48)</f>
        <v>314740329.39300007</v>
      </c>
      <c r="P48" s="69">
        <f>+R11</f>
        <v>323788794</v>
      </c>
      <c r="Q48" s="25"/>
      <c r="S48" s="57"/>
    </row>
    <row r="49" spans="2:30" s="27" customFormat="1" ht="30" customHeight="1" x14ac:dyDescent="0.3">
      <c r="B49" s="66">
        <v>2021</v>
      </c>
      <c r="C49" s="67">
        <f>+C48</f>
        <v>3715366.19</v>
      </c>
      <c r="D49" s="67">
        <f>+C49+D48</f>
        <v>7055584.0800000001</v>
      </c>
      <c r="E49" s="67">
        <f t="shared" ref="E49" si="20">+D49+E48</f>
        <v>33211253.5</v>
      </c>
      <c r="F49" s="67">
        <f t="shared" ref="F49" si="21">+E49+F48</f>
        <v>203186814.12</v>
      </c>
      <c r="G49" s="67">
        <f t="shared" ref="G49" si="22">+F49+G48</f>
        <v>232550718.94</v>
      </c>
      <c r="H49" s="67">
        <f>+G49+H48</f>
        <v>254178166.333</v>
      </c>
      <c r="I49" s="67">
        <f>+H49+I48</f>
        <v>261633990.82300001</v>
      </c>
      <c r="J49" s="67">
        <f>+I49+J48</f>
        <v>273361837.81300002</v>
      </c>
      <c r="K49" s="67">
        <f>+J49+K48</f>
        <v>281171353.38300002</v>
      </c>
      <c r="L49" s="67">
        <f t="shared" ref="L49:N49" si="23">+K49+L48</f>
        <v>287062729.44300002</v>
      </c>
      <c r="M49" s="67">
        <f t="shared" si="23"/>
        <v>291913396.23300004</v>
      </c>
      <c r="N49" s="67">
        <f t="shared" si="23"/>
        <v>314740329.39300007</v>
      </c>
      <c r="O49" s="25"/>
      <c r="P49" s="26"/>
      <c r="Q49" s="25"/>
      <c r="S49" s="57"/>
    </row>
    <row r="50" spans="2:30" s="27" customFormat="1" ht="30" customHeight="1" x14ac:dyDescent="0.3">
      <c r="B50" s="63">
        <v>2021</v>
      </c>
      <c r="C50" s="65">
        <f>+C49/$P$48</f>
        <v>1.1474659589361823E-2</v>
      </c>
      <c r="D50" s="65">
        <f t="shared" ref="D50:N50" si="24">+D49/$P$48</f>
        <v>2.1790698784961655E-2</v>
      </c>
      <c r="E50" s="65">
        <f t="shared" si="24"/>
        <v>0.10257073164798902</v>
      </c>
      <c r="F50" s="65">
        <f t="shared" si="24"/>
        <v>0.62752886413975151</v>
      </c>
      <c r="G50" s="65">
        <f t="shared" si="24"/>
        <v>0.71821731711938119</v>
      </c>
      <c r="H50" s="65">
        <f t="shared" si="24"/>
        <v>0.7850122395928254</v>
      </c>
      <c r="I50" s="65">
        <f t="shared" si="24"/>
        <v>0.80803905407239018</v>
      </c>
      <c r="J50" s="65">
        <f t="shared" si="24"/>
        <v>0.84425972386493409</v>
      </c>
      <c r="K50" s="65">
        <f t="shared" si="24"/>
        <v>0.86837888955168729</v>
      </c>
      <c r="L50" s="65">
        <f t="shared" si="24"/>
        <v>0.88657400985594337</v>
      </c>
      <c r="M50" s="65">
        <f t="shared" si="24"/>
        <v>0.90155496929581835</v>
      </c>
      <c r="N50" s="65">
        <f t="shared" si="24"/>
        <v>0.97205442320835866</v>
      </c>
      <c r="O50" s="25"/>
      <c r="P50" s="26"/>
      <c r="Q50" s="25"/>
      <c r="S50" s="57"/>
    </row>
    <row r="51" spans="2:30" s="27" customFormat="1" ht="27" customHeight="1" x14ac:dyDescent="0.3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6"/>
      <c r="Q51" s="25"/>
      <c r="S51" s="57"/>
    </row>
    <row r="52" spans="2:30" s="27" customFormat="1" ht="36" customHeight="1" x14ac:dyDescent="0.3">
      <c r="B52" s="71" t="s">
        <v>16</v>
      </c>
      <c r="C52" s="71" t="s">
        <v>4</v>
      </c>
      <c r="D52" s="71" t="s">
        <v>5</v>
      </c>
      <c r="E52" s="71" t="s">
        <v>6</v>
      </c>
      <c r="F52" s="71" t="s">
        <v>7</v>
      </c>
      <c r="G52" s="71" t="s">
        <v>8</v>
      </c>
      <c r="H52" s="71" t="s">
        <v>9</v>
      </c>
      <c r="I52" s="71" t="s">
        <v>10</v>
      </c>
      <c r="J52" s="71" t="s">
        <v>15</v>
      </c>
      <c r="K52" s="71" t="s">
        <v>11</v>
      </c>
      <c r="L52" s="71" t="s">
        <v>12</v>
      </c>
      <c r="M52" s="71" t="s">
        <v>13</v>
      </c>
      <c r="N52" s="71" t="s">
        <v>14</v>
      </c>
      <c r="O52" s="25"/>
      <c r="P52" s="26"/>
      <c r="Q52" s="25"/>
      <c r="R52" s="72" t="s">
        <v>16</v>
      </c>
      <c r="S52" s="73" t="s">
        <v>4</v>
      </c>
      <c r="T52" s="74" t="s">
        <v>5</v>
      </c>
      <c r="U52" s="74" t="s">
        <v>6</v>
      </c>
      <c r="V52" s="74" t="s">
        <v>7</v>
      </c>
      <c r="W52" s="74" t="s">
        <v>8</v>
      </c>
      <c r="X52" s="74" t="s">
        <v>9</v>
      </c>
      <c r="Y52" s="74" t="s">
        <v>10</v>
      </c>
      <c r="Z52" s="74" t="s">
        <v>15</v>
      </c>
      <c r="AA52" s="74" t="s">
        <v>11</v>
      </c>
      <c r="AB52" s="74" t="s">
        <v>12</v>
      </c>
      <c r="AC52" s="74" t="s">
        <v>13</v>
      </c>
      <c r="AD52" s="75" t="s">
        <v>14</v>
      </c>
    </row>
    <row r="53" spans="2:30" s="27" customFormat="1" x14ac:dyDescent="0.3">
      <c r="B53" s="70">
        <v>2016</v>
      </c>
      <c r="C53" s="65">
        <v>0.02</v>
      </c>
      <c r="D53" s="65">
        <v>4.0999999999999995E-2</v>
      </c>
      <c r="E53" s="65">
        <v>6.4000000000000001E-2</v>
      </c>
      <c r="F53" s="65">
        <v>0.16</v>
      </c>
      <c r="G53" s="65">
        <v>0.20300000000000001</v>
      </c>
      <c r="H53" s="65">
        <v>0.249</v>
      </c>
      <c r="I53" s="65">
        <v>0.52900000000000003</v>
      </c>
      <c r="J53" s="65">
        <v>0.71599999999999997</v>
      </c>
      <c r="K53" s="65">
        <v>0.83700000000000008</v>
      </c>
      <c r="L53" s="65">
        <v>0.873</v>
      </c>
      <c r="M53" s="65">
        <v>0.93599999999999994</v>
      </c>
      <c r="N53" s="65">
        <v>0.99</v>
      </c>
      <c r="O53" s="25"/>
      <c r="P53" s="26"/>
      <c r="Q53" s="25"/>
      <c r="R53" s="76">
        <v>2016</v>
      </c>
      <c r="S53" s="77">
        <f>+C53</f>
        <v>0.02</v>
      </c>
      <c r="T53" s="77">
        <f t="shared" ref="T53:AD56" si="25">+D53</f>
        <v>4.0999999999999995E-2</v>
      </c>
      <c r="U53" s="77">
        <f t="shared" si="25"/>
        <v>6.4000000000000001E-2</v>
      </c>
      <c r="V53" s="77">
        <f t="shared" si="25"/>
        <v>0.16</v>
      </c>
      <c r="W53" s="77">
        <f t="shared" si="25"/>
        <v>0.20300000000000001</v>
      </c>
      <c r="X53" s="77">
        <f t="shared" si="25"/>
        <v>0.249</v>
      </c>
      <c r="Y53" s="77">
        <f t="shared" si="25"/>
        <v>0.52900000000000003</v>
      </c>
      <c r="Z53" s="77">
        <f t="shared" si="25"/>
        <v>0.71599999999999997</v>
      </c>
      <c r="AA53" s="77">
        <f t="shared" si="25"/>
        <v>0.83700000000000008</v>
      </c>
      <c r="AB53" s="77">
        <f t="shared" si="25"/>
        <v>0.873</v>
      </c>
      <c r="AC53" s="77">
        <f t="shared" si="25"/>
        <v>0.93599999999999994</v>
      </c>
      <c r="AD53" s="77">
        <f t="shared" si="25"/>
        <v>0.99</v>
      </c>
    </row>
    <row r="54" spans="2:30" s="27" customFormat="1" x14ac:dyDescent="0.3">
      <c r="B54" s="70">
        <v>2017</v>
      </c>
      <c r="C54" s="65">
        <v>0.01</v>
      </c>
      <c r="D54" s="65">
        <v>2.2000000000000002E-2</v>
      </c>
      <c r="E54" s="65">
        <v>3.4000000000000002E-2</v>
      </c>
      <c r="F54" s="65">
        <v>7.0999999999999994E-2</v>
      </c>
      <c r="G54" s="65">
        <v>0.152</v>
      </c>
      <c r="H54" s="65">
        <v>0.35499999999999998</v>
      </c>
      <c r="I54" s="65">
        <v>0.52300000000000002</v>
      </c>
      <c r="J54" s="65">
        <v>0.626</v>
      </c>
      <c r="K54" s="65">
        <v>0.65599999999999992</v>
      </c>
      <c r="L54" s="65">
        <v>0.70599999999999996</v>
      </c>
      <c r="M54" s="65">
        <v>0.84200000000000008</v>
      </c>
      <c r="N54" s="65">
        <v>0.996</v>
      </c>
      <c r="O54" s="25"/>
      <c r="P54" s="26"/>
      <c r="Q54" s="25"/>
      <c r="R54" s="76">
        <v>2017</v>
      </c>
      <c r="S54" s="77">
        <f>+C54</f>
        <v>0.01</v>
      </c>
      <c r="T54" s="77">
        <f t="shared" si="25"/>
        <v>2.2000000000000002E-2</v>
      </c>
      <c r="U54" s="77">
        <f t="shared" si="25"/>
        <v>3.4000000000000002E-2</v>
      </c>
      <c r="V54" s="77">
        <f t="shared" si="25"/>
        <v>7.0999999999999994E-2</v>
      </c>
      <c r="W54" s="77">
        <f t="shared" si="25"/>
        <v>0.152</v>
      </c>
      <c r="X54" s="77">
        <f t="shared" si="25"/>
        <v>0.35499999999999998</v>
      </c>
      <c r="Y54" s="77">
        <f t="shared" si="25"/>
        <v>0.52300000000000002</v>
      </c>
      <c r="Z54" s="77">
        <f t="shared" si="25"/>
        <v>0.626</v>
      </c>
      <c r="AA54" s="77">
        <f t="shared" si="25"/>
        <v>0.65599999999999992</v>
      </c>
      <c r="AB54" s="77">
        <f t="shared" si="25"/>
        <v>0.70599999999999996</v>
      </c>
      <c r="AC54" s="77">
        <f t="shared" si="25"/>
        <v>0.84200000000000008</v>
      </c>
      <c r="AD54" s="77">
        <f t="shared" si="25"/>
        <v>0.996</v>
      </c>
    </row>
    <row r="55" spans="2:30" s="27" customFormat="1" x14ac:dyDescent="0.3">
      <c r="B55" s="70">
        <v>2018</v>
      </c>
      <c r="C55" s="65">
        <v>1.3000000000000001E-2</v>
      </c>
      <c r="D55" s="65">
        <v>2.7000000000000003E-2</v>
      </c>
      <c r="E55" s="65">
        <v>4.2999999999999997E-2</v>
      </c>
      <c r="F55" s="65">
        <v>0.159</v>
      </c>
      <c r="G55" s="65">
        <v>0.308</v>
      </c>
      <c r="H55" s="65">
        <f>+H41</f>
        <v>0.61099664876112625</v>
      </c>
      <c r="I55" s="65">
        <f t="shared" ref="I55:N55" si="26">+I41</f>
        <v>0.68796016977048335</v>
      </c>
      <c r="J55" s="65">
        <f t="shared" si="26"/>
        <v>0.77285131300101595</v>
      </c>
      <c r="K55" s="65">
        <f t="shared" si="26"/>
        <v>0.79006831597322691</v>
      </c>
      <c r="L55" s="65">
        <f t="shared" si="26"/>
        <v>0.8234792104718538</v>
      </c>
      <c r="M55" s="65">
        <f t="shared" si="26"/>
        <v>0.8416312841275857</v>
      </c>
      <c r="N55" s="65">
        <f t="shared" si="26"/>
        <v>0.99730929231954957</v>
      </c>
      <c r="O55" s="25"/>
      <c r="P55" s="26"/>
      <c r="Q55" s="25"/>
      <c r="R55" s="76">
        <v>2018</v>
      </c>
      <c r="S55" s="77">
        <f>+C55</f>
        <v>1.3000000000000001E-2</v>
      </c>
      <c r="T55" s="77">
        <f t="shared" si="25"/>
        <v>2.7000000000000003E-2</v>
      </c>
      <c r="U55" s="77">
        <f t="shared" si="25"/>
        <v>4.2999999999999997E-2</v>
      </c>
      <c r="V55" s="77">
        <f t="shared" si="25"/>
        <v>0.159</v>
      </c>
      <c r="W55" s="77">
        <f t="shared" si="25"/>
        <v>0.308</v>
      </c>
      <c r="X55" s="77">
        <f t="shared" si="25"/>
        <v>0.61099664876112625</v>
      </c>
      <c r="Y55" s="77">
        <f t="shared" si="25"/>
        <v>0.68796016977048335</v>
      </c>
      <c r="Z55" s="77">
        <f t="shared" si="25"/>
        <v>0.77285131300101595</v>
      </c>
      <c r="AA55" s="77">
        <f t="shared" si="25"/>
        <v>0.79006831597322691</v>
      </c>
      <c r="AB55" s="77">
        <f t="shared" si="25"/>
        <v>0.8234792104718538</v>
      </c>
      <c r="AC55" s="77">
        <f t="shared" si="25"/>
        <v>0.8416312841275857</v>
      </c>
      <c r="AD55" s="77">
        <f t="shared" si="25"/>
        <v>0.99730929231954957</v>
      </c>
    </row>
    <row r="56" spans="2:30" s="27" customFormat="1" x14ac:dyDescent="0.3">
      <c r="B56" s="70">
        <v>2019</v>
      </c>
      <c r="C56" s="65">
        <f>+C44</f>
        <v>4.8286432103134252E-3</v>
      </c>
      <c r="D56" s="65">
        <f t="shared" ref="D56:N56" si="27">+D44</f>
        <v>2.4342474254242463E-2</v>
      </c>
      <c r="E56" s="65">
        <f t="shared" si="27"/>
        <v>4.7736748006984908E-2</v>
      </c>
      <c r="F56" s="65">
        <f t="shared" si="27"/>
        <v>8.6778826097130071E-2</v>
      </c>
      <c r="G56" s="65">
        <f t="shared" si="27"/>
        <v>0.16573780251472847</v>
      </c>
      <c r="H56" s="65">
        <f t="shared" si="27"/>
        <v>0.21545813316321516</v>
      </c>
      <c r="I56" s="65">
        <f t="shared" si="27"/>
        <v>0.34602307021592649</v>
      </c>
      <c r="J56" s="65">
        <f t="shared" si="27"/>
        <v>0.40283156536254539</v>
      </c>
      <c r="K56" s="65">
        <f t="shared" si="27"/>
        <v>0.43470103863685716</v>
      </c>
      <c r="L56" s="65">
        <f t="shared" si="27"/>
        <v>0.5809948081345222</v>
      </c>
      <c r="M56" s="65">
        <f t="shared" si="27"/>
        <v>0.76444604635196178</v>
      </c>
      <c r="N56" s="65">
        <f t="shared" si="27"/>
        <v>0.99474984987698389</v>
      </c>
      <c r="O56" s="25"/>
      <c r="P56" s="26"/>
      <c r="Q56" s="25"/>
      <c r="R56" s="76">
        <v>2019</v>
      </c>
      <c r="S56" s="77">
        <f>+C56</f>
        <v>4.8286432103134252E-3</v>
      </c>
      <c r="T56" s="77">
        <f t="shared" si="25"/>
        <v>2.4342474254242463E-2</v>
      </c>
      <c r="U56" s="77">
        <f t="shared" si="25"/>
        <v>4.7736748006984908E-2</v>
      </c>
      <c r="V56" s="77">
        <f t="shared" si="25"/>
        <v>8.6778826097130071E-2</v>
      </c>
      <c r="W56" s="77">
        <f t="shared" si="25"/>
        <v>0.16573780251472847</v>
      </c>
      <c r="X56" s="77">
        <f t="shared" si="25"/>
        <v>0.21545813316321516</v>
      </c>
      <c r="Y56" s="77">
        <f t="shared" si="25"/>
        <v>0.34602307021592649</v>
      </c>
      <c r="Z56" s="77">
        <f t="shared" si="25"/>
        <v>0.40283156536254539</v>
      </c>
      <c r="AA56" s="77">
        <f t="shared" si="25"/>
        <v>0.43470103863685716</v>
      </c>
      <c r="AB56" s="77">
        <f t="shared" si="25"/>
        <v>0.5809948081345222</v>
      </c>
      <c r="AC56" s="77">
        <f t="shared" si="25"/>
        <v>0.76444604635196178</v>
      </c>
      <c r="AD56" s="77">
        <f t="shared" si="25"/>
        <v>0.99474984987698389</v>
      </c>
    </row>
    <row r="57" spans="2:30" s="27" customFormat="1" x14ac:dyDescent="0.3">
      <c r="B57" s="70">
        <v>2020</v>
      </c>
      <c r="C57" s="65">
        <f>+C47</f>
        <v>3.6483046671282643E-3</v>
      </c>
      <c r="D57" s="65">
        <f t="shared" ref="D57:N57" si="28">+D47</f>
        <v>7.330665339134684E-3</v>
      </c>
      <c r="E57" s="65">
        <f t="shared" si="28"/>
        <v>1.0992049445259533E-2</v>
      </c>
      <c r="F57" s="65">
        <f t="shared" si="28"/>
        <v>1.5374551273684934E-2</v>
      </c>
      <c r="G57" s="65">
        <f t="shared" si="28"/>
        <v>1.9215630888968539E-2</v>
      </c>
      <c r="H57" s="65">
        <f t="shared" si="28"/>
        <v>6.3586456130517818E-2</v>
      </c>
      <c r="I57" s="65">
        <f t="shared" si="28"/>
        <v>0.22351389542194702</v>
      </c>
      <c r="J57" s="65">
        <f t="shared" si="28"/>
        <v>0.3021491454047211</v>
      </c>
      <c r="K57" s="65">
        <f t="shared" si="28"/>
        <v>0.30602110341422217</v>
      </c>
      <c r="L57" s="65">
        <f t="shared" si="28"/>
        <v>0.36669510983188303</v>
      </c>
      <c r="M57" s="65">
        <f t="shared" si="28"/>
        <v>0.39069979341785782</v>
      </c>
      <c r="N57" s="65">
        <f t="shared" si="28"/>
        <v>0.99063325451338791</v>
      </c>
      <c r="O57" s="25"/>
      <c r="P57" s="26"/>
      <c r="Q57" s="25"/>
      <c r="R57" s="76">
        <v>2020</v>
      </c>
      <c r="S57" s="77">
        <f>+C47</f>
        <v>3.6483046671282643E-3</v>
      </c>
      <c r="T57" s="77">
        <f t="shared" ref="T57:AD57" si="29">+D47</f>
        <v>7.330665339134684E-3</v>
      </c>
      <c r="U57" s="77">
        <f t="shared" si="29"/>
        <v>1.0992049445259533E-2</v>
      </c>
      <c r="V57" s="77">
        <f t="shared" si="29"/>
        <v>1.5374551273684934E-2</v>
      </c>
      <c r="W57" s="77">
        <f t="shared" si="29"/>
        <v>1.9215630888968539E-2</v>
      </c>
      <c r="X57" s="77">
        <f t="shared" si="29"/>
        <v>6.3586456130517818E-2</v>
      </c>
      <c r="Y57" s="77">
        <f t="shared" si="29"/>
        <v>0.22351389542194702</v>
      </c>
      <c r="Z57" s="77">
        <f t="shared" si="29"/>
        <v>0.3021491454047211</v>
      </c>
      <c r="AA57" s="77">
        <f t="shared" si="29"/>
        <v>0.30602110341422217</v>
      </c>
      <c r="AB57" s="77">
        <f t="shared" si="29"/>
        <v>0.36669510983188303</v>
      </c>
      <c r="AC57" s="77">
        <f t="shared" si="29"/>
        <v>0.39069979341785782</v>
      </c>
      <c r="AD57" s="77">
        <f t="shared" si="29"/>
        <v>0.99063325451338791</v>
      </c>
    </row>
    <row r="58" spans="2:30" s="27" customFormat="1" x14ac:dyDescent="0.3">
      <c r="B58" s="70">
        <v>2021</v>
      </c>
      <c r="C58" s="65">
        <f>+C50</f>
        <v>1.1474659589361823E-2</v>
      </c>
      <c r="D58" s="65">
        <f t="shared" ref="D58:M58" si="30">+D50</f>
        <v>2.1790698784961655E-2</v>
      </c>
      <c r="E58" s="65">
        <f t="shared" si="30"/>
        <v>0.10257073164798902</v>
      </c>
      <c r="F58" s="65">
        <f t="shared" si="30"/>
        <v>0.62752886413975151</v>
      </c>
      <c r="G58" s="65">
        <f t="shared" si="30"/>
        <v>0.71821731711938119</v>
      </c>
      <c r="H58" s="65">
        <f t="shared" si="30"/>
        <v>0.7850122395928254</v>
      </c>
      <c r="I58" s="65">
        <f t="shared" si="30"/>
        <v>0.80803905407239018</v>
      </c>
      <c r="J58" s="65">
        <f t="shared" si="30"/>
        <v>0.84425972386493409</v>
      </c>
      <c r="K58" s="65">
        <f t="shared" si="30"/>
        <v>0.86837888955168729</v>
      </c>
      <c r="L58" s="65">
        <f t="shared" si="30"/>
        <v>0.88657400985594337</v>
      </c>
      <c r="M58" s="65">
        <f t="shared" si="30"/>
        <v>0.90155496929581835</v>
      </c>
      <c r="N58" s="65">
        <f>+N50</f>
        <v>0.97205442320835866</v>
      </c>
      <c r="O58" s="25"/>
      <c r="P58" s="26"/>
      <c r="Q58" s="25"/>
      <c r="R58" s="76">
        <v>2021</v>
      </c>
      <c r="S58" s="77">
        <f>+C50</f>
        <v>1.1474659589361823E-2</v>
      </c>
      <c r="T58" s="77">
        <f t="shared" ref="T58:AA58" si="31">+D50</f>
        <v>2.1790698784961655E-2</v>
      </c>
      <c r="U58" s="77">
        <f t="shared" si="31"/>
        <v>0.10257073164798902</v>
      </c>
      <c r="V58" s="77">
        <f t="shared" si="31"/>
        <v>0.62752886413975151</v>
      </c>
      <c r="W58" s="77">
        <f t="shared" si="31"/>
        <v>0.71821731711938119</v>
      </c>
      <c r="X58" s="77">
        <f t="shared" si="31"/>
        <v>0.7850122395928254</v>
      </c>
      <c r="Y58" s="77">
        <f t="shared" si="31"/>
        <v>0.80803905407239018</v>
      </c>
      <c r="Z58" s="77">
        <f t="shared" si="31"/>
        <v>0.84425972386493409</v>
      </c>
      <c r="AA58" s="77">
        <f t="shared" si="31"/>
        <v>0.86837888955168729</v>
      </c>
      <c r="AB58" s="77">
        <f t="shared" ref="AB58" si="32">+L50</f>
        <v>0.88657400985594337</v>
      </c>
      <c r="AC58" s="77">
        <f t="shared" ref="AC58:AD58" si="33">+M50</f>
        <v>0.90155496929581835</v>
      </c>
      <c r="AD58" s="77">
        <f t="shared" si="33"/>
        <v>0.97205442320835866</v>
      </c>
    </row>
    <row r="59" spans="2:30" s="27" customFormat="1" x14ac:dyDescent="0.3">
      <c r="B59" s="28" t="s">
        <v>25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6"/>
      <c r="Q59" s="25"/>
      <c r="S59" s="57"/>
    </row>
    <row r="61" spans="2:30" s="27" customFormat="1" ht="19.5" customHeight="1" x14ac:dyDescent="0.3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6"/>
      <c r="Q61" s="25"/>
      <c r="S61" s="57"/>
    </row>
    <row r="78" ht="29.25" customHeight="1" x14ac:dyDescent="0.3"/>
    <row r="79" ht="26.25" customHeight="1" x14ac:dyDescent="0.3"/>
    <row r="80" ht="24.75" customHeight="1" x14ac:dyDescent="0.3"/>
  </sheetData>
  <mergeCells count="7">
    <mergeCell ref="B31:N31"/>
    <mergeCell ref="B2:R2"/>
    <mergeCell ref="C4:N4"/>
    <mergeCell ref="O4:O5"/>
    <mergeCell ref="P4:P5"/>
    <mergeCell ref="Q4:Q5"/>
    <mergeCell ref="R4:R5"/>
  </mergeCells>
  <printOptions horizontalCentered="1"/>
  <pageMargins left="0" right="0" top="0.94488188976377963" bottom="0" header="0" footer="0.31496062992125984"/>
  <pageSetup paperSize="8" scale="53" orientation="landscape" r:id="rId1"/>
  <ignoredErrors>
    <ignoredError sqref="O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EJEC 2016 A 31 DIC 2021</vt:lpstr>
      <vt:lpstr>2016 A 31 DIC 2021</vt:lpstr>
      <vt:lpstr>GRAFICOS 31 DIC </vt:lpstr>
      <vt:lpstr>'2016 A 31 DIC 2021'!Área_de_impresión</vt:lpstr>
      <vt:lpstr>'EJEC 2016 A 31 DIC 2021'!Área_de_impresión</vt:lpstr>
      <vt:lpstr>'GRAFICOS 31 DIC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</dc:creator>
  <cp:lastModifiedBy>Marisol Rengifo Nakama</cp:lastModifiedBy>
  <cp:lastPrinted>2020-01-02T20:04:53Z</cp:lastPrinted>
  <dcterms:created xsi:type="dcterms:W3CDTF">2014-03-14T13:55:19Z</dcterms:created>
  <dcterms:modified xsi:type="dcterms:W3CDTF">2022-01-10T13:32:05Z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89cae2f178294b9a8e5f9ab69efbe950</vt:lpwstr>
  </property>
</Properties>
</file>