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0" yWindow="0" windowWidth="21555" windowHeight="7980" activeTab="1"/>
  </bookViews>
  <sheets>
    <sheet name="CALCULO DEL NUMERO DE MUESTRAS" sheetId="3" r:id="rId1"/>
    <sheet name="DATA BASE" sheetId="1" r:id="rId2"/>
  </sheets>
  <calcPr calcId="162913"/>
</workbook>
</file>

<file path=xl/calcChain.xml><?xml version="1.0" encoding="utf-8"?>
<calcChain xmlns="http://schemas.openxmlformats.org/spreadsheetml/2006/main">
  <c r="CH15" i="1" l="1"/>
  <c r="BZ13" i="1"/>
  <c r="BZ14" i="1"/>
  <c r="BZ15" i="1"/>
  <c r="BZ16" i="1"/>
  <c r="BZ17" i="1"/>
  <c r="BZ18" i="1"/>
  <c r="BZ19" i="1"/>
  <c r="BZ20" i="1"/>
  <c r="BZ22" i="1"/>
  <c r="BZ23" i="1"/>
  <c r="BZ24" i="1"/>
  <c r="BZ25" i="1"/>
  <c r="BZ26" i="1"/>
  <c r="BZ27" i="1"/>
  <c r="BZ28" i="1"/>
  <c r="BZ29" i="1"/>
  <c r="BZ30" i="1"/>
  <c r="BZ31" i="1"/>
  <c r="BZ32" i="1"/>
  <c r="BZ35" i="1"/>
  <c r="BZ36" i="1"/>
  <c r="BZ37" i="1"/>
  <c r="BZ38" i="1"/>
  <c r="BZ39" i="1"/>
  <c r="BZ40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110" i="1"/>
  <c r="BZ111" i="1"/>
  <c r="BZ112" i="1"/>
  <c r="BZ113" i="1"/>
  <c r="BZ114" i="1"/>
  <c r="BZ115" i="1"/>
  <c r="BZ116" i="1"/>
  <c r="BZ117" i="1"/>
  <c r="BZ118" i="1"/>
  <c r="BZ119" i="1"/>
  <c r="BZ120" i="1"/>
  <c r="BZ121" i="1"/>
  <c r="BZ122" i="1"/>
  <c r="BZ12" i="1"/>
  <c r="CB124" i="1" s="1"/>
  <c r="F15" i="3" l="1"/>
  <c r="BQ125" i="1"/>
  <c r="BX27" i="1" s="1"/>
  <c r="BV29" i="1" s="1"/>
  <c r="AT125" i="1"/>
  <c r="AF125" i="1"/>
  <c r="BG13" i="1"/>
  <c r="BH13" i="1"/>
  <c r="BP13" i="1" s="1"/>
  <c r="CA13" i="1" s="1"/>
  <c r="BG14" i="1"/>
  <c r="BH14" i="1"/>
  <c r="BP14" i="1" s="1"/>
  <c r="CA14" i="1" s="1"/>
  <c r="BG15" i="1"/>
  <c r="BH15" i="1"/>
  <c r="BP15" i="1" s="1"/>
  <c r="CA15" i="1" s="1"/>
  <c r="BG16" i="1"/>
  <c r="BH16" i="1"/>
  <c r="BP16" i="1" s="1"/>
  <c r="CA16" i="1" s="1"/>
  <c r="BG17" i="1"/>
  <c r="BH17" i="1"/>
  <c r="BP17" i="1" s="1"/>
  <c r="CA17" i="1" s="1"/>
  <c r="BG18" i="1"/>
  <c r="BH18" i="1"/>
  <c r="BP18" i="1" s="1"/>
  <c r="CA18" i="1" s="1"/>
  <c r="BG19" i="1"/>
  <c r="BH19" i="1"/>
  <c r="BP19" i="1" s="1"/>
  <c r="CA19" i="1" s="1"/>
  <c r="BG20" i="1"/>
  <c r="BH20" i="1"/>
  <c r="BP20" i="1" s="1"/>
  <c r="CA20" i="1" s="1"/>
  <c r="BG22" i="1"/>
  <c r="BH22" i="1"/>
  <c r="BP22" i="1" s="1"/>
  <c r="CA22" i="1" s="1"/>
  <c r="BG23" i="1"/>
  <c r="BH23" i="1"/>
  <c r="BP23" i="1" s="1"/>
  <c r="CA23" i="1" s="1"/>
  <c r="BG24" i="1"/>
  <c r="BH24" i="1"/>
  <c r="BP24" i="1" s="1"/>
  <c r="CA24" i="1" s="1"/>
  <c r="BG25" i="1"/>
  <c r="BH25" i="1"/>
  <c r="BP25" i="1" s="1"/>
  <c r="CA25" i="1" s="1"/>
  <c r="BG26" i="1"/>
  <c r="BH26" i="1"/>
  <c r="BP26" i="1" s="1"/>
  <c r="CA26" i="1" s="1"/>
  <c r="BG27" i="1"/>
  <c r="BH27" i="1"/>
  <c r="BP27" i="1" s="1"/>
  <c r="CA27" i="1" s="1"/>
  <c r="BG28" i="1"/>
  <c r="BH28" i="1"/>
  <c r="BP28" i="1" s="1"/>
  <c r="CA28" i="1" s="1"/>
  <c r="BG29" i="1"/>
  <c r="BH29" i="1"/>
  <c r="BP29" i="1" s="1"/>
  <c r="CA29" i="1" s="1"/>
  <c r="BG30" i="1"/>
  <c r="BH30" i="1"/>
  <c r="BP30" i="1" s="1"/>
  <c r="CA30" i="1" s="1"/>
  <c r="BG31" i="1"/>
  <c r="BH31" i="1"/>
  <c r="BP31" i="1" s="1"/>
  <c r="CA31" i="1" s="1"/>
  <c r="BG32" i="1"/>
  <c r="BH32" i="1"/>
  <c r="BP32" i="1" s="1"/>
  <c r="CA32" i="1" s="1"/>
  <c r="BG33" i="1"/>
  <c r="BH33" i="1"/>
  <c r="BG34" i="1"/>
  <c r="BH34" i="1"/>
  <c r="BG35" i="1"/>
  <c r="BH35" i="1"/>
  <c r="BP35" i="1" s="1"/>
  <c r="CA35" i="1" s="1"/>
  <c r="BG36" i="1"/>
  <c r="BH36" i="1"/>
  <c r="BP36" i="1" s="1"/>
  <c r="CA36" i="1" s="1"/>
  <c r="BG37" i="1"/>
  <c r="BH37" i="1"/>
  <c r="BP37" i="1" s="1"/>
  <c r="CA37" i="1" s="1"/>
  <c r="BG38" i="1"/>
  <c r="BH38" i="1"/>
  <c r="BP38" i="1" s="1"/>
  <c r="CA38" i="1" s="1"/>
  <c r="BG39" i="1"/>
  <c r="BH39" i="1"/>
  <c r="BP39" i="1" s="1"/>
  <c r="CA39" i="1" s="1"/>
  <c r="BG40" i="1"/>
  <c r="BH40" i="1"/>
  <c r="BP40" i="1" s="1"/>
  <c r="CA40" i="1" s="1"/>
  <c r="BG42" i="1"/>
  <c r="BH42" i="1"/>
  <c r="BP42" i="1" s="1"/>
  <c r="CA42" i="1" s="1"/>
  <c r="BG43" i="1"/>
  <c r="BH43" i="1"/>
  <c r="BP43" i="1" s="1"/>
  <c r="CA43" i="1" s="1"/>
  <c r="BG44" i="1"/>
  <c r="BH44" i="1"/>
  <c r="BP44" i="1" s="1"/>
  <c r="CA44" i="1" s="1"/>
  <c r="BG45" i="1"/>
  <c r="BH45" i="1"/>
  <c r="BP45" i="1" s="1"/>
  <c r="CA45" i="1" s="1"/>
  <c r="BG46" i="1"/>
  <c r="BH46" i="1"/>
  <c r="BP46" i="1" s="1"/>
  <c r="CA46" i="1" s="1"/>
  <c r="BG47" i="1"/>
  <c r="BH47" i="1"/>
  <c r="BP47" i="1" s="1"/>
  <c r="CA47" i="1" s="1"/>
  <c r="BG48" i="1"/>
  <c r="BH48" i="1"/>
  <c r="BP48" i="1" s="1"/>
  <c r="CA48" i="1" s="1"/>
  <c r="BG49" i="1"/>
  <c r="BH49" i="1"/>
  <c r="BP49" i="1" s="1"/>
  <c r="CA49" i="1" s="1"/>
  <c r="BG50" i="1"/>
  <c r="BH50" i="1"/>
  <c r="BP50" i="1" s="1"/>
  <c r="CA50" i="1" s="1"/>
  <c r="BG51" i="1"/>
  <c r="BH51" i="1"/>
  <c r="BP51" i="1" s="1"/>
  <c r="CA51" i="1" s="1"/>
  <c r="BG52" i="1"/>
  <c r="BH52" i="1"/>
  <c r="BP52" i="1" s="1"/>
  <c r="CA52" i="1" s="1"/>
  <c r="BG53" i="1"/>
  <c r="BH53" i="1"/>
  <c r="BP53" i="1" s="1"/>
  <c r="CA53" i="1" s="1"/>
  <c r="BG54" i="1"/>
  <c r="BH54" i="1"/>
  <c r="BP54" i="1" s="1"/>
  <c r="CA54" i="1" s="1"/>
  <c r="BG55" i="1"/>
  <c r="BH55" i="1"/>
  <c r="BP55" i="1" s="1"/>
  <c r="CA55" i="1" s="1"/>
  <c r="BG56" i="1"/>
  <c r="BH56" i="1"/>
  <c r="BP56" i="1" s="1"/>
  <c r="CA56" i="1" s="1"/>
  <c r="BG57" i="1"/>
  <c r="BH57" i="1"/>
  <c r="BP57" i="1" s="1"/>
  <c r="CA57" i="1" s="1"/>
  <c r="BG58" i="1"/>
  <c r="BH58" i="1"/>
  <c r="BP58" i="1" s="1"/>
  <c r="CA58" i="1" s="1"/>
  <c r="BG59" i="1"/>
  <c r="BH59" i="1"/>
  <c r="BP59" i="1" s="1"/>
  <c r="CA59" i="1" s="1"/>
  <c r="BG60" i="1"/>
  <c r="BH60" i="1"/>
  <c r="BP60" i="1" s="1"/>
  <c r="CA60" i="1" s="1"/>
  <c r="BG61" i="1"/>
  <c r="BH61" i="1"/>
  <c r="BP61" i="1" s="1"/>
  <c r="CA61" i="1" s="1"/>
  <c r="BG62" i="1"/>
  <c r="BH62" i="1"/>
  <c r="BP62" i="1" s="1"/>
  <c r="CA62" i="1" s="1"/>
  <c r="BG63" i="1"/>
  <c r="BH63" i="1"/>
  <c r="BP63" i="1" s="1"/>
  <c r="CA63" i="1" s="1"/>
  <c r="BG64" i="1"/>
  <c r="BH64" i="1"/>
  <c r="BP64" i="1" s="1"/>
  <c r="CA64" i="1" s="1"/>
  <c r="BG65" i="1"/>
  <c r="BH65" i="1"/>
  <c r="BP65" i="1" s="1"/>
  <c r="CA65" i="1" s="1"/>
  <c r="BG66" i="1"/>
  <c r="BH66" i="1"/>
  <c r="BP66" i="1" s="1"/>
  <c r="CA66" i="1" s="1"/>
  <c r="BG67" i="1"/>
  <c r="BH67" i="1"/>
  <c r="BP67" i="1" s="1"/>
  <c r="CA67" i="1" s="1"/>
  <c r="BG68" i="1"/>
  <c r="BH68" i="1"/>
  <c r="BP68" i="1" s="1"/>
  <c r="CA68" i="1" s="1"/>
  <c r="BG69" i="1"/>
  <c r="BH69" i="1"/>
  <c r="BP69" i="1" s="1"/>
  <c r="CA69" i="1" s="1"/>
  <c r="BG70" i="1"/>
  <c r="BH70" i="1"/>
  <c r="BP70" i="1" s="1"/>
  <c r="CA70" i="1" s="1"/>
  <c r="BG71" i="1"/>
  <c r="BH71" i="1"/>
  <c r="BP71" i="1" s="1"/>
  <c r="CA71" i="1" s="1"/>
  <c r="BG72" i="1"/>
  <c r="BH72" i="1"/>
  <c r="BP72" i="1" s="1"/>
  <c r="CA72" i="1" s="1"/>
  <c r="BG73" i="1"/>
  <c r="BH73" i="1"/>
  <c r="BP73" i="1" s="1"/>
  <c r="CA73" i="1" s="1"/>
  <c r="BG74" i="1"/>
  <c r="BH74" i="1"/>
  <c r="BP74" i="1" s="1"/>
  <c r="CA74" i="1" s="1"/>
  <c r="BG75" i="1"/>
  <c r="BH75" i="1"/>
  <c r="BP75" i="1" s="1"/>
  <c r="CA75" i="1" s="1"/>
  <c r="BG76" i="1"/>
  <c r="BH76" i="1"/>
  <c r="BP76" i="1" s="1"/>
  <c r="CA76" i="1" s="1"/>
  <c r="BG77" i="1"/>
  <c r="BH77" i="1"/>
  <c r="BP77" i="1" s="1"/>
  <c r="CA77" i="1" s="1"/>
  <c r="BG78" i="1"/>
  <c r="BH78" i="1"/>
  <c r="BP78" i="1" s="1"/>
  <c r="CA78" i="1" s="1"/>
  <c r="BG79" i="1"/>
  <c r="BH79" i="1"/>
  <c r="BP79" i="1" s="1"/>
  <c r="CA79" i="1" s="1"/>
  <c r="BG80" i="1"/>
  <c r="BH80" i="1"/>
  <c r="BP80" i="1" s="1"/>
  <c r="CA80" i="1" s="1"/>
  <c r="BG81" i="1"/>
  <c r="BH81" i="1"/>
  <c r="BP81" i="1" s="1"/>
  <c r="CA81" i="1" s="1"/>
  <c r="BG82" i="1"/>
  <c r="BH82" i="1"/>
  <c r="BP82" i="1" s="1"/>
  <c r="CA82" i="1" s="1"/>
  <c r="BG83" i="1"/>
  <c r="BH83" i="1"/>
  <c r="BP83" i="1" s="1"/>
  <c r="CA83" i="1" s="1"/>
  <c r="BG84" i="1"/>
  <c r="BH84" i="1"/>
  <c r="BP84" i="1" s="1"/>
  <c r="CA84" i="1" s="1"/>
  <c r="BG85" i="1"/>
  <c r="BH85" i="1"/>
  <c r="BP85" i="1" s="1"/>
  <c r="CA85" i="1" s="1"/>
  <c r="BG86" i="1"/>
  <c r="BH86" i="1"/>
  <c r="BP86" i="1" s="1"/>
  <c r="CA86" i="1" s="1"/>
  <c r="BG87" i="1"/>
  <c r="BH87" i="1"/>
  <c r="BP87" i="1" s="1"/>
  <c r="CA87" i="1" s="1"/>
  <c r="BG88" i="1"/>
  <c r="BH88" i="1"/>
  <c r="BP88" i="1" s="1"/>
  <c r="CA88" i="1" s="1"/>
  <c r="BG89" i="1"/>
  <c r="BH89" i="1"/>
  <c r="BP89" i="1" s="1"/>
  <c r="CA89" i="1" s="1"/>
  <c r="BG90" i="1"/>
  <c r="BH90" i="1"/>
  <c r="BP90" i="1" s="1"/>
  <c r="CA90" i="1" s="1"/>
  <c r="BG91" i="1"/>
  <c r="BH91" i="1"/>
  <c r="BP91" i="1" s="1"/>
  <c r="CA91" i="1" s="1"/>
  <c r="BG92" i="1"/>
  <c r="BH92" i="1"/>
  <c r="BP92" i="1" s="1"/>
  <c r="CA92" i="1" s="1"/>
  <c r="BG93" i="1"/>
  <c r="BH93" i="1"/>
  <c r="BP93" i="1" s="1"/>
  <c r="CA93" i="1" s="1"/>
  <c r="BG94" i="1"/>
  <c r="BH94" i="1"/>
  <c r="BP94" i="1" s="1"/>
  <c r="CA94" i="1" s="1"/>
  <c r="BG95" i="1"/>
  <c r="BH95" i="1"/>
  <c r="BP95" i="1" s="1"/>
  <c r="CA95" i="1" s="1"/>
  <c r="BG96" i="1"/>
  <c r="BH96" i="1"/>
  <c r="BP96" i="1" s="1"/>
  <c r="CA96" i="1" s="1"/>
  <c r="BG97" i="1"/>
  <c r="BH97" i="1"/>
  <c r="BP97" i="1" s="1"/>
  <c r="CA97" i="1" s="1"/>
  <c r="BG98" i="1"/>
  <c r="BH98" i="1"/>
  <c r="BP98" i="1" s="1"/>
  <c r="CA98" i="1" s="1"/>
  <c r="BG99" i="1"/>
  <c r="BH99" i="1"/>
  <c r="BP99" i="1" s="1"/>
  <c r="CA99" i="1" s="1"/>
  <c r="BG100" i="1"/>
  <c r="BH100" i="1"/>
  <c r="BP100" i="1" s="1"/>
  <c r="CA100" i="1" s="1"/>
  <c r="BG101" i="1"/>
  <c r="BH101" i="1"/>
  <c r="BP101" i="1" s="1"/>
  <c r="CA101" i="1" s="1"/>
  <c r="BG102" i="1"/>
  <c r="BH102" i="1"/>
  <c r="BP102" i="1" s="1"/>
  <c r="CA102" i="1" s="1"/>
  <c r="BG103" i="1"/>
  <c r="BH103" i="1"/>
  <c r="BP103" i="1" s="1"/>
  <c r="CA103" i="1" s="1"/>
  <c r="BG104" i="1"/>
  <c r="BH104" i="1"/>
  <c r="BP104" i="1" s="1"/>
  <c r="CA104" i="1" s="1"/>
  <c r="BG105" i="1"/>
  <c r="BH105" i="1"/>
  <c r="BP105" i="1" s="1"/>
  <c r="CA105" i="1" s="1"/>
  <c r="BG106" i="1"/>
  <c r="BH106" i="1"/>
  <c r="BP106" i="1" s="1"/>
  <c r="CA106" i="1" s="1"/>
  <c r="BG107" i="1"/>
  <c r="BH107" i="1"/>
  <c r="BP107" i="1" s="1"/>
  <c r="CA107" i="1" s="1"/>
  <c r="BG108" i="1"/>
  <c r="BH108" i="1"/>
  <c r="BP108" i="1" s="1"/>
  <c r="CA108" i="1" s="1"/>
  <c r="BG109" i="1"/>
  <c r="BH109" i="1"/>
  <c r="BP109" i="1" s="1"/>
  <c r="CA109" i="1" s="1"/>
  <c r="BG110" i="1"/>
  <c r="BH110" i="1"/>
  <c r="BP110" i="1" s="1"/>
  <c r="CA110" i="1" s="1"/>
  <c r="BG111" i="1"/>
  <c r="BH111" i="1"/>
  <c r="BP111" i="1" s="1"/>
  <c r="CA111" i="1" s="1"/>
  <c r="BG112" i="1"/>
  <c r="BH112" i="1"/>
  <c r="BP112" i="1" s="1"/>
  <c r="CA112" i="1" s="1"/>
  <c r="BG113" i="1"/>
  <c r="BH113" i="1"/>
  <c r="BP113" i="1" s="1"/>
  <c r="CA113" i="1" s="1"/>
  <c r="BG114" i="1"/>
  <c r="BH114" i="1"/>
  <c r="BP114" i="1" s="1"/>
  <c r="CA114" i="1" s="1"/>
  <c r="BG115" i="1"/>
  <c r="BH115" i="1"/>
  <c r="BP115" i="1" s="1"/>
  <c r="CA115" i="1" s="1"/>
  <c r="BG116" i="1"/>
  <c r="BH116" i="1"/>
  <c r="BP116" i="1" s="1"/>
  <c r="CA116" i="1" s="1"/>
  <c r="BG117" i="1"/>
  <c r="BH117" i="1"/>
  <c r="BP117" i="1" s="1"/>
  <c r="CA117" i="1" s="1"/>
  <c r="BG118" i="1"/>
  <c r="BH118" i="1"/>
  <c r="BP118" i="1" s="1"/>
  <c r="CA118" i="1" s="1"/>
  <c r="BG119" i="1"/>
  <c r="BH119" i="1"/>
  <c r="BP119" i="1" s="1"/>
  <c r="CA119" i="1" s="1"/>
  <c r="BG120" i="1"/>
  <c r="BH120" i="1"/>
  <c r="BP120" i="1" s="1"/>
  <c r="CA120" i="1" s="1"/>
  <c r="BG121" i="1"/>
  <c r="BH121" i="1"/>
  <c r="BP121" i="1" s="1"/>
  <c r="CA121" i="1" s="1"/>
  <c r="BG122" i="1"/>
  <c r="BH122" i="1"/>
  <c r="BP122" i="1" s="1"/>
  <c r="CA122" i="1" s="1"/>
  <c r="BH12" i="1"/>
  <c r="BP12" i="1" s="1"/>
  <c r="CA12" i="1" s="1"/>
  <c r="BG12" i="1"/>
  <c r="BD122" i="1"/>
  <c r="BE122" i="1" s="1"/>
  <c r="AV122" i="1"/>
  <c r="BD121" i="1"/>
  <c r="BE121" i="1" s="1"/>
  <c r="BD120" i="1"/>
  <c r="BE120" i="1" s="1"/>
  <c r="AV120" i="1"/>
  <c r="BD119" i="1"/>
  <c r="BE119" i="1" s="1"/>
  <c r="BD118" i="1"/>
  <c r="BE118" i="1" s="1"/>
  <c r="BI118" i="1" s="1"/>
  <c r="BD117" i="1"/>
  <c r="BE117" i="1" s="1"/>
  <c r="BD116" i="1"/>
  <c r="BE116" i="1" s="1"/>
  <c r="BD115" i="1"/>
  <c r="BE115" i="1" s="1"/>
  <c r="BD114" i="1"/>
  <c r="BE114" i="1" s="1"/>
  <c r="BI114" i="1" s="1"/>
  <c r="BQ114" i="1" s="1"/>
  <c r="CB114" i="1" s="1"/>
  <c r="BD113" i="1"/>
  <c r="BE113" i="1" s="1"/>
  <c r="BD112" i="1"/>
  <c r="BE112" i="1" s="1"/>
  <c r="BD111" i="1"/>
  <c r="BE111" i="1" s="1"/>
  <c r="BD110" i="1"/>
  <c r="BE110" i="1" s="1"/>
  <c r="BI110" i="1" s="1"/>
  <c r="BQ110" i="1" s="1"/>
  <c r="CB110" i="1" s="1"/>
  <c r="BD109" i="1"/>
  <c r="BE109" i="1" s="1"/>
  <c r="BD108" i="1"/>
  <c r="BE108" i="1" s="1"/>
  <c r="BD107" i="1"/>
  <c r="BE107" i="1" s="1"/>
  <c r="BD106" i="1"/>
  <c r="BE106" i="1" s="1"/>
  <c r="BI106" i="1" s="1"/>
  <c r="BQ106" i="1" s="1"/>
  <c r="CB106" i="1" s="1"/>
  <c r="BD105" i="1"/>
  <c r="BE105" i="1" s="1"/>
  <c r="BD104" i="1"/>
  <c r="BE104" i="1" s="1"/>
  <c r="BD103" i="1"/>
  <c r="BE103" i="1" s="1"/>
  <c r="BD102" i="1"/>
  <c r="BE102" i="1" s="1"/>
  <c r="BI102" i="1" s="1"/>
  <c r="BQ102" i="1" s="1"/>
  <c r="CB102" i="1" s="1"/>
  <c r="BD101" i="1"/>
  <c r="BE101" i="1" s="1"/>
  <c r="BD100" i="1"/>
  <c r="BE100" i="1" s="1"/>
  <c r="BD99" i="1"/>
  <c r="BE99" i="1" s="1"/>
  <c r="BD98" i="1"/>
  <c r="BE98" i="1" s="1"/>
  <c r="BI98" i="1" s="1"/>
  <c r="BQ98" i="1" s="1"/>
  <c r="CB98" i="1" s="1"/>
  <c r="BD97" i="1"/>
  <c r="BE97" i="1" s="1"/>
  <c r="BD96" i="1"/>
  <c r="BE96" i="1" s="1"/>
  <c r="BD95" i="1"/>
  <c r="BE95" i="1" s="1"/>
  <c r="BD94" i="1"/>
  <c r="BE94" i="1" s="1"/>
  <c r="BI94" i="1" s="1"/>
  <c r="BQ94" i="1" s="1"/>
  <c r="CB94" i="1" s="1"/>
  <c r="BD93" i="1"/>
  <c r="BE93" i="1" s="1"/>
  <c r="BD92" i="1"/>
  <c r="BE92" i="1" s="1"/>
  <c r="BD91" i="1"/>
  <c r="BE91" i="1" s="1"/>
  <c r="BD90" i="1"/>
  <c r="BE90" i="1" s="1"/>
  <c r="BI90" i="1" s="1"/>
  <c r="BQ90" i="1" s="1"/>
  <c r="CB90" i="1" s="1"/>
  <c r="BD89" i="1"/>
  <c r="BE89" i="1" s="1"/>
  <c r="BD88" i="1"/>
  <c r="BE88" i="1" s="1"/>
  <c r="BD87" i="1"/>
  <c r="BE87" i="1" s="1"/>
  <c r="BD86" i="1"/>
  <c r="BE86" i="1" s="1"/>
  <c r="BI86" i="1" s="1"/>
  <c r="BQ86" i="1" s="1"/>
  <c r="CB86" i="1" s="1"/>
  <c r="BD85" i="1"/>
  <c r="BE85" i="1" s="1"/>
  <c r="BD84" i="1"/>
  <c r="BE84" i="1" s="1"/>
  <c r="BD83" i="1"/>
  <c r="BE83" i="1" s="1"/>
  <c r="BD82" i="1"/>
  <c r="BE82" i="1" s="1"/>
  <c r="BI82" i="1" s="1"/>
  <c r="BQ82" i="1" s="1"/>
  <c r="CB82" i="1" s="1"/>
  <c r="AV82" i="1"/>
  <c r="BD81" i="1"/>
  <c r="BE81" i="1" s="1"/>
  <c r="BD80" i="1"/>
  <c r="BE80" i="1" s="1"/>
  <c r="BD79" i="1"/>
  <c r="BE79" i="1" s="1"/>
  <c r="AV79" i="1"/>
  <c r="BD78" i="1"/>
  <c r="BE78" i="1" s="1"/>
  <c r="BD77" i="1"/>
  <c r="BE77" i="1" s="1"/>
  <c r="AV77" i="1"/>
  <c r="BD76" i="1"/>
  <c r="BE76" i="1" s="1"/>
  <c r="BD75" i="1"/>
  <c r="BE75" i="1" s="1"/>
  <c r="BD74" i="1"/>
  <c r="BE74" i="1" s="1"/>
  <c r="BD73" i="1"/>
  <c r="BE73" i="1" s="1"/>
  <c r="BD72" i="1"/>
  <c r="BE72" i="1" s="1"/>
  <c r="BD71" i="1"/>
  <c r="BE71" i="1" s="1"/>
  <c r="BD70" i="1"/>
  <c r="BE70" i="1" s="1"/>
  <c r="BD69" i="1"/>
  <c r="BE69" i="1" s="1"/>
  <c r="BD68" i="1"/>
  <c r="BE68" i="1" s="1"/>
  <c r="BD67" i="1"/>
  <c r="BE67" i="1" s="1"/>
  <c r="BD66" i="1"/>
  <c r="BE66" i="1" s="1"/>
  <c r="BD65" i="1"/>
  <c r="BE65" i="1" s="1"/>
  <c r="BD64" i="1"/>
  <c r="BE64" i="1" s="1"/>
  <c r="BD63" i="1"/>
  <c r="BE63" i="1" s="1"/>
  <c r="BD62" i="1"/>
  <c r="BE62" i="1" s="1"/>
  <c r="BD61" i="1"/>
  <c r="BE61" i="1" s="1"/>
  <c r="BD60" i="1"/>
  <c r="BE60" i="1" s="1"/>
  <c r="BD59" i="1"/>
  <c r="BE59" i="1" s="1"/>
  <c r="BD58" i="1"/>
  <c r="BE58" i="1" s="1"/>
  <c r="BD57" i="1"/>
  <c r="BE57" i="1" s="1"/>
  <c r="BD56" i="1"/>
  <c r="BE56" i="1" s="1"/>
  <c r="BD55" i="1"/>
  <c r="BE55" i="1" s="1"/>
  <c r="BD54" i="1"/>
  <c r="BE54" i="1" s="1"/>
  <c r="BD53" i="1"/>
  <c r="BE53" i="1" s="1"/>
  <c r="BD52" i="1"/>
  <c r="BE52" i="1" s="1"/>
  <c r="BD51" i="1"/>
  <c r="BE51" i="1" s="1"/>
  <c r="BD50" i="1"/>
  <c r="BE50" i="1" s="1"/>
  <c r="BD49" i="1"/>
  <c r="BE49" i="1" s="1"/>
  <c r="BD48" i="1"/>
  <c r="BE48" i="1" s="1"/>
  <c r="BD47" i="1"/>
  <c r="BE47" i="1" s="1"/>
  <c r="AV47" i="1"/>
  <c r="BD46" i="1"/>
  <c r="BE46" i="1" s="1"/>
  <c r="BI46" i="1" s="1"/>
  <c r="BQ46" i="1" s="1"/>
  <c r="CB46" i="1" s="1"/>
  <c r="AV46" i="1"/>
  <c r="BD45" i="1"/>
  <c r="BE45" i="1" s="1"/>
  <c r="AV45" i="1"/>
  <c r="BD44" i="1"/>
  <c r="BE44" i="1" s="1"/>
  <c r="AV44" i="1"/>
  <c r="BD43" i="1"/>
  <c r="BE43" i="1" s="1"/>
  <c r="AV43" i="1"/>
  <c r="BD42" i="1"/>
  <c r="BE42" i="1" s="1"/>
  <c r="BI42" i="1" s="1"/>
  <c r="BQ42" i="1" s="1"/>
  <c r="CB42" i="1" s="1"/>
  <c r="BD40" i="1"/>
  <c r="BE40" i="1" s="1"/>
  <c r="AV40" i="1"/>
  <c r="BD39" i="1"/>
  <c r="BE39" i="1" s="1"/>
  <c r="AV39" i="1"/>
  <c r="BD38" i="1"/>
  <c r="BE38" i="1" s="1"/>
  <c r="AV38" i="1"/>
  <c r="BD37" i="1"/>
  <c r="BE37" i="1" s="1"/>
  <c r="BD36" i="1"/>
  <c r="BE36" i="1" s="1"/>
  <c r="BD35" i="1"/>
  <c r="BE35" i="1" s="1"/>
  <c r="BD34" i="1"/>
  <c r="BE34" i="1" s="1"/>
  <c r="BD33" i="1"/>
  <c r="BE33" i="1" s="1"/>
  <c r="BD32" i="1"/>
  <c r="BE32" i="1" s="1"/>
  <c r="BD31" i="1"/>
  <c r="BE31" i="1" s="1"/>
  <c r="BD30" i="1"/>
  <c r="BE30" i="1" s="1"/>
  <c r="BD29" i="1"/>
  <c r="BE29" i="1" s="1"/>
  <c r="BD28" i="1"/>
  <c r="BE28" i="1" s="1"/>
  <c r="BD27" i="1"/>
  <c r="BE27" i="1" s="1"/>
  <c r="BD26" i="1"/>
  <c r="BE26" i="1" s="1"/>
  <c r="BD25" i="1"/>
  <c r="BE25" i="1" s="1"/>
  <c r="BD24" i="1"/>
  <c r="BE24" i="1" s="1"/>
  <c r="BD23" i="1"/>
  <c r="BE23" i="1" s="1"/>
  <c r="BD22" i="1"/>
  <c r="BE22" i="1" s="1"/>
  <c r="BD20" i="1"/>
  <c r="BE20" i="1" s="1"/>
  <c r="BD19" i="1"/>
  <c r="BE19" i="1" s="1"/>
  <c r="BD18" i="1"/>
  <c r="BE18" i="1" s="1"/>
  <c r="BD17" i="1"/>
  <c r="BE17" i="1" s="1"/>
  <c r="BD16" i="1"/>
  <c r="BE16" i="1" s="1"/>
  <c r="BD15" i="1"/>
  <c r="BE15" i="1" s="1"/>
  <c r="BD14" i="1"/>
  <c r="BE14" i="1" s="1"/>
  <c r="BD13" i="1"/>
  <c r="BE13" i="1" s="1"/>
  <c r="BD12" i="1"/>
  <c r="BE12" i="1" s="1"/>
  <c r="R125" i="1"/>
  <c r="AP122" i="1"/>
  <c r="AH122" i="1"/>
  <c r="AP121" i="1"/>
  <c r="AP120" i="1"/>
  <c r="AH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H82" i="1"/>
  <c r="AP81" i="1"/>
  <c r="AP80" i="1"/>
  <c r="AP79" i="1"/>
  <c r="AH79" i="1"/>
  <c r="AP78" i="1"/>
  <c r="AP77" i="1"/>
  <c r="AH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H47" i="1"/>
  <c r="AP46" i="1"/>
  <c r="AH46" i="1"/>
  <c r="AP45" i="1"/>
  <c r="AH45" i="1"/>
  <c r="AP44" i="1"/>
  <c r="AH44" i="1"/>
  <c r="AP43" i="1"/>
  <c r="AH43" i="1"/>
  <c r="AP42" i="1"/>
  <c r="AP40" i="1"/>
  <c r="AH40" i="1"/>
  <c r="AP39" i="1"/>
  <c r="AH39" i="1"/>
  <c r="AP38" i="1"/>
  <c r="AH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0" i="1"/>
  <c r="AP19" i="1"/>
  <c r="AP18" i="1"/>
  <c r="AP17" i="1"/>
  <c r="AP16" i="1"/>
  <c r="AP15" i="1"/>
  <c r="AP14" i="1"/>
  <c r="AP13" i="1"/>
  <c r="AP12" i="1"/>
  <c r="AB122" i="1"/>
  <c r="T122" i="1"/>
  <c r="AB121" i="1"/>
  <c r="AB120" i="1"/>
  <c r="T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T82" i="1"/>
  <c r="AB81" i="1"/>
  <c r="AB80" i="1"/>
  <c r="AB79" i="1"/>
  <c r="T79" i="1"/>
  <c r="AB78" i="1"/>
  <c r="AB77" i="1"/>
  <c r="T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T47" i="1"/>
  <c r="AB46" i="1"/>
  <c r="T46" i="1"/>
  <c r="AB45" i="1"/>
  <c r="T45" i="1"/>
  <c r="AB44" i="1"/>
  <c r="T44" i="1"/>
  <c r="AB43" i="1"/>
  <c r="T43" i="1"/>
  <c r="AB42" i="1"/>
  <c r="AB41" i="1"/>
  <c r="AB40" i="1"/>
  <c r="T40" i="1"/>
  <c r="AB39" i="1"/>
  <c r="T39" i="1"/>
  <c r="AB38" i="1"/>
  <c r="T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E125" i="1"/>
  <c r="G122" i="1"/>
  <c r="G120" i="1"/>
  <c r="G82" i="1"/>
  <c r="G77" i="1"/>
  <c r="G79" i="1"/>
  <c r="G45" i="1"/>
  <c r="G44" i="1"/>
  <c r="G43" i="1"/>
  <c r="G46" i="1"/>
  <c r="G47" i="1"/>
  <c r="G40" i="1"/>
  <c r="G39" i="1"/>
  <c r="G38" i="1"/>
  <c r="F18" i="3"/>
  <c r="BI78" i="1" l="1"/>
  <c r="BQ78" i="1" s="1"/>
  <c r="CB78" i="1" s="1"/>
  <c r="BI122" i="1"/>
  <c r="BQ122" i="1" s="1"/>
  <c r="CB122" i="1" s="1"/>
  <c r="BI16" i="1"/>
  <c r="BQ16" i="1" s="1"/>
  <c r="CB16" i="1" s="1"/>
  <c r="BI20" i="1"/>
  <c r="BQ20" i="1" s="1"/>
  <c r="CB20" i="1" s="1"/>
  <c r="BI25" i="1"/>
  <c r="BQ25" i="1" s="1"/>
  <c r="CB25" i="1" s="1"/>
  <c r="BI29" i="1"/>
  <c r="BQ29" i="1" s="1"/>
  <c r="CB29" i="1" s="1"/>
  <c r="BI33" i="1"/>
  <c r="BI37" i="1"/>
  <c r="BQ37" i="1" s="1"/>
  <c r="CB37" i="1" s="1"/>
  <c r="BI50" i="1"/>
  <c r="BQ50" i="1" s="1"/>
  <c r="CB50" i="1" s="1"/>
  <c r="BI54" i="1"/>
  <c r="BQ54" i="1" s="1"/>
  <c r="CB54" i="1" s="1"/>
  <c r="BI58" i="1"/>
  <c r="BQ58" i="1" s="1"/>
  <c r="CB58" i="1" s="1"/>
  <c r="BI62" i="1"/>
  <c r="BQ62" i="1" s="1"/>
  <c r="CB62" i="1" s="1"/>
  <c r="BI66" i="1"/>
  <c r="BQ66" i="1" s="1"/>
  <c r="CB66" i="1" s="1"/>
  <c r="BI70" i="1"/>
  <c r="BQ70" i="1" s="1"/>
  <c r="CB70" i="1" s="1"/>
  <c r="BI74" i="1"/>
  <c r="BQ74" i="1" s="1"/>
  <c r="CB74" i="1" s="1"/>
  <c r="BI125" i="1"/>
  <c r="BE124" i="1"/>
  <c r="BQ118" i="1"/>
  <c r="CB118" i="1" s="1"/>
  <c r="BI80" i="1"/>
  <c r="BQ80" i="1" s="1"/>
  <c r="CB80" i="1" s="1"/>
  <c r="BI121" i="1"/>
  <c r="BQ121" i="1" s="1"/>
  <c r="CB121" i="1" s="1"/>
  <c r="BI119" i="1"/>
  <c r="BQ119" i="1" s="1"/>
  <c r="CB119" i="1" s="1"/>
  <c r="BI117" i="1"/>
  <c r="BQ117" i="1" s="1"/>
  <c r="CB117" i="1" s="1"/>
  <c r="BI115" i="1"/>
  <c r="BQ115" i="1" s="1"/>
  <c r="CB115" i="1" s="1"/>
  <c r="BI113" i="1"/>
  <c r="BQ113" i="1" s="1"/>
  <c r="CB113" i="1" s="1"/>
  <c r="BI111" i="1"/>
  <c r="BQ111" i="1" s="1"/>
  <c r="CB111" i="1" s="1"/>
  <c r="BI109" i="1"/>
  <c r="BQ109" i="1" s="1"/>
  <c r="CB109" i="1" s="1"/>
  <c r="BI107" i="1"/>
  <c r="BQ107" i="1" s="1"/>
  <c r="CB107" i="1" s="1"/>
  <c r="BI105" i="1"/>
  <c r="BQ105" i="1" s="1"/>
  <c r="CB105" i="1" s="1"/>
  <c r="BI103" i="1"/>
  <c r="BQ103" i="1" s="1"/>
  <c r="CB103" i="1" s="1"/>
  <c r="BI101" i="1"/>
  <c r="BQ101" i="1" s="1"/>
  <c r="CB101" i="1" s="1"/>
  <c r="BI99" i="1"/>
  <c r="BQ99" i="1" s="1"/>
  <c r="CB99" i="1" s="1"/>
  <c r="BI97" i="1"/>
  <c r="BQ97" i="1" s="1"/>
  <c r="CB97" i="1" s="1"/>
  <c r="BI95" i="1"/>
  <c r="BQ95" i="1" s="1"/>
  <c r="CB95" i="1" s="1"/>
  <c r="BI93" i="1"/>
  <c r="BQ93" i="1" s="1"/>
  <c r="CB93" i="1" s="1"/>
  <c r="BI91" i="1"/>
  <c r="BQ91" i="1" s="1"/>
  <c r="CB91" i="1" s="1"/>
  <c r="BI89" i="1"/>
  <c r="BQ89" i="1" s="1"/>
  <c r="CB89" i="1" s="1"/>
  <c r="BI87" i="1"/>
  <c r="BQ87" i="1" s="1"/>
  <c r="CB87" i="1" s="1"/>
  <c r="BI85" i="1"/>
  <c r="BQ85" i="1" s="1"/>
  <c r="CB85" i="1" s="1"/>
  <c r="BI83" i="1"/>
  <c r="BQ83" i="1" s="1"/>
  <c r="CB83" i="1" s="1"/>
  <c r="BI81" i="1"/>
  <c r="BQ81" i="1" s="1"/>
  <c r="CB81" i="1" s="1"/>
  <c r="BI77" i="1"/>
  <c r="BQ77" i="1" s="1"/>
  <c r="CB77" i="1" s="1"/>
  <c r="BI73" i="1"/>
  <c r="BQ73" i="1" s="1"/>
  <c r="CB73" i="1" s="1"/>
  <c r="BI69" i="1"/>
  <c r="BQ69" i="1" s="1"/>
  <c r="CB69" i="1" s="1"/>
  <c r="BI65" i="1"/>
  <c r="BQ65" i="1" s="1"/>
  <c r="CB65" i="1" s="1"/>
  <c r="BI61" i="1"/>
  <c r="BQ61" i="1" s="1"/>
  <c r="CB61" i="1" s="1"/>
  <c r="BI57" i="1"/>
  <c r="BQ57" i="1" s="1"/>
  <c r="CB57" i="1" s="1"/>
  <c r="BI53" i="1"/>
  <c r="BQ53" i="1" s="1"/>
  <c r="CB53" i="1" s="1"/>
  <c r="BI49" i="1"/>
  <c r="BQ49" i="1" s="1"/>
  <c r="CB49" i="1" s="1"/>
  <c r="BI45" i="1"/>
  <c r="BQ45" i="1" s="1"/>
  <c r="CB45" i="1" s="1"/>
  <c r="BI40" i="1"/>
  <c r="BQ40" i="1" s="1"/>
  <c r="CB40" i="1" s="1"/>
  <c r="BI36" i="1"/>
  <c r="BQ36" i="1" s="1"/>
  <c r="CB36" i="1" s="1"/>
  <c r="BI32" i="1"/>
  <c r="BQ32" i="1" s="1"/>
  <c r="CB32" i="1" s="1"/>
  <c r="BI28" i="1"/>
  <c r="BQ28" i="1" s="1"/>
  <c r="CB28" i="1" s="1"/>
  <c r="BI24" i="1"/>
  <c r="BQ24" i="1" s="1"/>
  <c r="CB24" i="1" s="1"/>
  <c r="BI19" i="1"/>
  <c r="BQ19" i="1" s="1"/>
  <c r="CB19" i="1" s="1"/>
  <c r="BI15" i="1"/>
  <c r="BQ15" i="1" s="1"/>
  <c r="CB15" i="1" s="1"/>
  <c r="BE123" i="1"/>
  <c r="BI79" i="1"/>
  <c r="BQ79" i="1" s="1"/>
  <c r="CB79" i="1" s="1"/>
  <c r="BI75" i="1"/>
  <c r="BQ75" i="1" s="1"/>
  <c r="CB75" i="1" s="1"/>
  <c r="BI71" i="1"/>
  <c r="BQ71" i="1" s="1"/>
  <c r="CB71" i="1" s="1"/>
  <c r="BI67" i="1"/>
  <c r="BQ67" i="1" s="1"/>
  <c r="CB67" i="1" s="1"/>
  <c r="BI63" i="1"/>
  <c r="BQ63" i="1" s="1"/>
  <c r="CB63" i="1" s="1"/>
  <c r="BI59" i="1"/>
  <c r="BQ59" i="1" s="1"/>
  <c r="CB59" i="1" s="1"/>
  <c r="BI55" i="1"/>
  <c r="BQ55" i="1" s="1"/>
  <c r="CB55" i="1" s="1"/>
  <c r="BI51" i="1"/>
  <c r="BQ51" i="1" s="1"/>
  <c r="CB51" i="1" s="1"/>
  <c r="BI47" i="1"/>
  <c r="BQ47" i="1" s="1"/>
  <c r="CB47" i="1" s="1"/>
  <c r="BI43" i="1"/>
  <c r="BQ43" i="1" s="1"/>
  <c r="CB43" i="1" s="1"/>
  <c r="BI38" i="1"/>
  <c r="BQ38" i="1" s="1"/>
  <c r="CB38" i="1" s="1"/>
  <c r="BI34" i="1"/>
  <c r="BI30" i="1"/>
  <c r="BQ30" i="1" s="1"/>
  <c r="CB30" i="1" s="1"/>
  <c r="BI26" i="1"/>
  <c r="BQ26" i="1" s="1"/>
  <c r="CB26" i="1" s="1"/>
  <c r="BI22" i="1"/>
  <c r="BQ22" i="1" s="1"/>
  <c r="CB22" i="1" s="1"/>
  <c r="BI17" i="1"/>
  <c r="BQ17" i="1" s="1"/>
  <c r="CB17" i="1" s="1"/>
  <c r="BI13" i="1"/>
  <c r="BQ13" i="1" s="1"/>
  <c r="CB13" i="1" s="1"/>
  <c r="BI120" i="1"/>
  <c r="BQ120" i="1" s="1"/>
  <c r="CB120" i="1" s="1"/>
  <c r="BI116" i="1"/>
  <c r="BQ116" i="1" s="1"/>
  <c r="CB116" i="1" s="1"/>
  <c r="BI112" i="1"/>
  <c r="BQ112" i="1" s="1"/>
  <c r="CB112" i="1" s="1"/>
  <c r="BI108" i="1"/>
  <c r="BQ108" i="1" s="1"/>
  <c r="CB108" i="1" s="1"/>
  <c r="BI104" i="1"/>
  <c r="BQ104" i="1" s="1"/>
  <c r="CB104" i="1" s="1"/>
  <c r="BI100" i="1"/>
  <c r="BQ100" i="1" s="1"/>
  <c r="CB100" i="1" s="1"/>
  <c r="BI96" i="1"/>
  <c r="BQ96" i="1" s="1"/>
  <c r="CB96" i="1" s="1"/>
  <c r="BI92" i="1"/>
  <c r="BQ92" i="1" s="1"/>
  <c r="CB92" i="1" s="1"/>
  <c r="BI88" i="1"/>
  <c r="BQ88" i="1" s="1"/>
  <c r="CB88" i="1" s="1"/>
  <c r="BI84" i="1"/>
  <c r="BQ84" i="1" s="1"/>
  <c r="CB84" i="1" s="1"/>
  <c r="BI76" i="1"/>
  <c r="BQ76" i="1" s="1"/>
  <c r="CB76" i="1" s="1"/>
  <c r="BI72" i="1"/>
  <c r="BQ72" i="1" s="1"/>
  <c r="CB72" i="1" s="1"/>
  <c r="BI68" i="1"/>
  <c r="BQ68" i="1" s="1"/>
  <c r="CB68" i="1" s="1"/>
  <c r="BI64" i="1"/>
  <c r="BQ64" i="1" s="1"/>
  <c r="CB64" i="1" s="1"/>
  <c r="BI60" i="1"/>
  <c r="BQ60" i="1" s="1"/>
  <c r="CB60" i="1" s="1"/>
  <c r="BI56" i="1"/>
  <c r="BQ56" i="1" s="1"/>
  <c r="CB56" i="1" s="1"/>
  <c r="BI52" i="1"/>
  <c r="BQ52" i="1" s="1"/>
  <c r="CB52" i="1" s="1"/>
  <c r="BI48" i="1"/>
  <c r="BQ48" i="1" s="1"/>
  <c r="CB48" i="1" s="1"/>
  <c r="BI44" i="1"/>
  <c r="BQ44" i="1" s="1"/>
  <c r="CB44" i="1" s="1"/>
  <c r="BI39" i="1"/>
  <c r="BQ39" i="1" s="1"/>
  <c r="CB39" i="1" s="1"/>
  <c r="BI35" i="1"/>
  <c r="BQ35" i="1" s="1"/>
  <c r="CB35" i="1" s="1"/>
  <c r="BI31" i="1"/>
  <c r="BQ31" i="1" s="1"/>
  <c r="CB31" i="1" s="1"/>
  <c r="BI27" i="1"/>
  <c r="BQ27" i="1" s="1"/>
  <c r="CB27" i="1" s="1"/>
  <c r="BI23" i="1"/>
  <c r="BQ23" i="1" s="1"/>
  <c r="CB23" i="1" s="1"/>
  <c r="BI18" i="1"/>
  <c r="BQ18" i="1" s="1"/>
  <c r="CB18" i="1" s="1"/>
  <c r="BI14" i="1"/>
  <c r="BQ14" i="1" s="1"/>
  <c r="CB14" i="1" s="1"/>
  <c r="BI12" i="1"/>
  <c r="F19" i="3"/>
  <c r="F20" i="3" s="1"/>
  <c r="CC48" i="1" l="1"/>
  <c r="CG13" i="1" s="1"/>
  <c r="CI13" i="1" s="1"/>
  <c r="CC83" i="1"/>
  <c r="CG14" i="1" s="1"/>
  <c r="CI14" i="1" s="1"/>
  <c r="BI123" i="1"/>
  <c r="BJ24" i="1" s="1"/>
  <c r="BQ123" i="1"/>
  <c r="BQ12" i="1"/>
  <c r="BI124" i="1"/>
  <c r="BJ103" i="1" l="1"/>
  <c r="BJ99" i="1"/>
  <c r="BJ97" i="1"/>
  <c r="BK97" i="1" s="1"/>
  <c r="BL97" i="1" s="1"/>
  <c r="BM97" i="1" s="1"/>
  <c r="BJ47" i="1"/>
  <c r="BJ12" i="1"/>
  <c r="BJ108" i="1"/>
  <c r="BJ88" i="1"/>
  <c r="BK88" i="1" s="1"/>
  <c r="BL88" i="1" s="1"/>
  <c r="BM88" i="1" s="1"/>
  <c r="BJ72" i="1"/>
  <c r="BK72" i="1" s="1"/>
  <c r="BL72" i="1" s="1"/>
  <c r="BM72" i="1" s="1"/>
  <c r="BJ58" i="1"/>
  <c r="BJ42" i="1"/>
  <c r="BJ25" i="1"/>
  <c r="BK25" i="1" s="1"/>
  <c r="BL25" i="1" s="1"/>
  <c r="BM25" i="1" s="1"/>
  <c r="BJ73" i="1"/>
  <c r="BJ114" i="1"/>
  <c r="BJ98" i="1"/>
  <c r="BJ87" i="1"/>
  <c r="BK87" i="1" s="1"/>
  <c r="BL87" i="1" s="1"/>
  <c r="BM87" i="1" s="1"/>
  <c r="BJ71" i="1"/>
  <c r="BK71" i="1" s="1"/>
  <c r="BL71" i="1" s="1"/>
  <c r="BM71" i="1" s="1"/>
  <c r="BJ52" i="1"/>
  <c r="BJ35" i="1"/>
  <c r="BJ18" i="1"/>
  <c r="BK18" i="1" s="1"/>
  <c r="BL18" i="1" s="1"/>
  <c r="BM18" i="1" s="1"/>
  <c r="BJ55" i="1"/>
  <c r="BJ22" i="1"/>
  <c r="BJ109" i="1"/>
  <c r="BJ91" i="1"/>
  <c r="BK91" i="1" s="1"/>
  <c r="BL91" i="1" s="1"/>
  <c r="BM91" i="1" s="1"/>
  <c r="BJ68" i="1"/>
  <c r="BK68" i="1" s="1"/>
  <c r="BL68" i="1" s="1"/>
  <c r="BM68" i="1" s="1"/>
  <c r="BJ45" i="1"/>
  <c r="BJ92" i="1"/>
  <c r="BJ43" i="1"/>
  <c r="BJ104" i="1"/>
  <c r="BJ69" i="1"/>
  <c r="BJ20" i="1"/>
  <c r="BJ110" i="1"/>
  <c r="BK110" i="1" s="1"/>
  <c r="BL110" i="1" s="1"/>
  <c r="BM110" i="1" s="1"/>
  <c r="BJ80" i="1"/>
  <c r="BJ65" i="1"/>
  <c r="BJ89" i="1"/>
  <c r="BJ83" i="1"/>
  <c r="BK83" i="1" s="1"/>
  <c r="BL83" i="1" s="1"/>
  <c r="BM83" i="1" s="1"/>
  <c r="BJ86" i="1"/>
  <c r="BJ63" i="1"/>
  <c r="BJ38" i="1"/>
  <c r="BJ116" i="1"/>
  <c r="BJ100" i="1"/>
  <c r="BK100" i="1" s="1"/>
  <c r="BL100" i="1" s="1"/>
  <c r="BM100" i="1" s="1"/>
  <c r="BJ82" i="1"/>
  <c r="BJ66" i="1"/>
  <c r="BJ50" i="1"/>
  <c r="BK50" i="1" s="1"/>
  <c r="BL50" i="1" s="1"/>
  <c r="BM50" i="1" s="1"/>
  <c r="BJ33" i="1"/>
  <c r="BJ16" i="1"/>
  <c r="BJ122" i="1"/>
  <c r="BJ106" i="1"/>
  <c r="BJ93" i="1"/>
  <c r="BK93" i="1" s="1"/>
  <c r="BL93" i="1" s="1"/>
  <c r="BM93" i="1" s="1"/>
  <c r="BJ77" i="1"/>
  <c r="BJ60" i="1"/>
  <c r="BJ44" i="1"/>
  <c r="BK44" i="1" s="1"/>
  <c r="BL44" i="1" s="1"/>
  <c r="BM44" i="1" s="1"/>
  <c r="BJ27" i="1"/>
  <c r="BJ67" i="1"/>
  <c r="BJ30" i="1"/>
  <c r="BJ117" i="1"/>
  <c r="BJ101" i="1"/>
  <c r="BK101" i="1" s="1"/>
  <c r="BL101" i="1" s="1"/>
  <c r="BM101" i="1" s="1"/>
  <c r="BJ81" i="1"/>
  <c r="BJ61" i="1"/>
  <c r="BJ107" i="1"/>
  <c r="BK107" i="1" s="1"/>
  <c r="BL107" i="1" s="1"/>
  <c r="BM107" i="1" s="1"/>
  <c r="BJ70" i="1"/>
  <c r="BJ120" i="1"/>
  <c r="BJ85" i="1"/>
  <c r="BJ54" i="1"/>
  <c r="BK54" i="1" s="1"/>
  <c r="BL54" i="1" s="1"/>
  <c r="BM54" i="1" s="1"/>
  <c r="BJ37" i="1"/>
  <c r="BK37" i="1" s="1"/>
  <c r="BL37" i="1" s="1"/>
  <c r="BM37" i="1" s="1"/>
  <c r="BJ13" i="1"/>
  <c r="BJ95" i="1"/>
  <c r="BJ64" i="1"/>
  <c r="BK64" i="1" s="1"/>
  <c r="BL64" i="1" s="1"/>
  <c r="BM64" i="1" s="1"/>
  <c r="BJ48" i="1"/>
  <c r="BJ31" i="1"/>
  <c r="BJ14" i="1"/>
  <c r="BJ34" i="1"/>
  <c r="BK34" i="1" s="1"/>
  <c r="BL34" i="1" s="1"/>
  <c r="BM34" i="1" s="1"/>
  <c r="BJ121" i="1"/>
  <c r="BK121" i="1" s="1"/>
  <c r="BL121" i="1" s="1"/>
  <c r="BM121" i="1" s="1"/>
  <c r="BJ105" i="1"/>
  <c r="BJ84" i="1"/>
  <c r="BJ15" i="1"/>
  <c r="BK15" i="1" s="1"/>
  <c r="BL15" i="1" s="1"/>
  <c r="BM15" i="1" s="1"/>
  <c r="BJ119" i="1"/>
  <c r="BK119" i="1" s="1"/>
  <c r="BL119" i="1" s="1"/>
  <c r="BM119" i="1" s="1"/>
  <c r="BJ115" i="1"/>
  <c r="BK115" i="1" s="1"/>
  <c r="BL115" i="1" s="1"/>
  <c r="BM115" i="1" s="1"/>
  <c r="BJ111" i="1"/>
  <c r="BK111" i="1" s="1"/>
  <c r="BL111" i="1" s="1"/>
  <c r="BM111" i="1" s="1"/>
  <c r="BJ51" i="1"/>
  <c r="BK51" i="1" s="1"/>
  <c r="BL51" i="1" s="1"/>
  <c r="BM51" i="1" s="1"/>
  <c r="BJ17" i="1"/>
  <c r="BK17" i="1" s="1"/>
  <c r="BL17" i="1" s="1"/>
  <c r="BM17" i="1" s="1"/>
  <c r="BJ112" i="1"/>
  <c r="BK112" i="1" s="1"/>
  <c r="BL112" i="1" s="1"/>
  <c r="BM112" i="1" s="1"/>
  <c r="BJ96" i="1"/>
  <c r="BK96" i="1" s="1"/>
  <c r="BL96" i="1" s="1"/>
  <c r="BM96" i="1" s="1"/>
  <c r="BJ79" i="1"/>
  <c r="BK79" i="1" s="1"/>
  <c r="BL79" i="1" s="1"/>
  <c r="BM79" i="1" s="1"/>
  <c r="BJ62" i="1"/>
  <c r="BK62" i="1" s="1"/>
  <c r="BL62" i="1" s="1"/>
  <c r="BM62" i="1" s="1"/>
  <c r="BJ46" i="1"/>
  <c r="BK46" i="1" s="1"/>
  <c r="BL46" i="1" s="1"/>
  <c r="BM46" i="1" s="1"/>
  <c r="BJ29" i="1"/>
  <c r="BK29" i="1" s="1"/>
  <c r="BL29" i="1" s="1"/>
  <c r="BM29" i="1" s="1"/>
  <c r="BJ76" i="1"/>
  <c r="BK76" i="1" s="1"/>
  <c r="BL76" i="1" s="1"/>
  <c r="BM76" i="1" s="1"/>
  <c r="BJ118" i="1"/>
  <c r="BK118" i="1" s="1"/>
  <c r="BL118" i="1" s="1"/>
  <c r="BM118" i="1" s="1"/>
  <c r="BJ102" i="1"/>
  <c r="BK102" i="1" s="1"/>
  <c r="BL102" i="1" s="1"/>
  <c r="BM102" i="1" s="1"/>
  <c r="BJ90" i="1"/>
  <c r="BK90" i="1" s="1"/>
  <c r="BL90" i="1" s="1"/>
  <c r="BM90" i="1" s="1"/>
  <c r="BJ74" i="1"/>
  <c r="BJ56" i="1"/>
  <c r="BJ39" i="1"/>
  <c r="BK39" i="1" s="1"/>
  <c r="BL39" i="1" s="1"/>
  <c r="BM39" i="1" s="1"/>
  <c r="BJ23" i="1"/>
  <c r="BJ59" i="1"/>
  <c r="BJ26" i="1"/>
  <c r="BK26" i="1" s="1"/>
  <c r="BL26" i="1" s="1"/>
  <c r="BM26" i="1" s="1"/>
  <c r="BJ113" i="1"/>
  <c r="BJ94" i="1"/>
  <c r="BJ78" i="1"/>
  <c r="BJ49" i="1"/>
  <c r="BJ28" i="1"/>
  <c r="BK28" i="1" s="1"/>
  <c r="BL28" i="1" s="1"/>
  <c r="BM28" i="1" s="1"/>
  <c r="BJ32" i="1"/>
  <c r="BJ53" i="1"/>
  <c r="BK53" i="1" s="1"/>
  <c r="BL53" i="1" s="1"/>
  <c r="BM53" i="1" s="1"/>
  <c r="BJ36" i="1"/>
  <c r="BK36" i="1" s="1"/>
  <c r="BL36" i="1" s="1"/>
  <c r="BM36" i="1" s="1"/>
  <c r="BJ19" i="1"/>
  <c r="BJ75" i="1"/>
  <c r="BJ57" i="1"/>
  <c r="BJ40" i="1"/>
  <c r="BK40" i="1" s="1"/>
  <c r="BL40" i="1" s="1"/>
  <c r="BM40" i="1" s="1"/>
  <c r="BQ124" i="1"/>
  <c r="BX9" i="1" s="1"/>
  <c r="BW19" i="1" s="1"/>
  <c r="CB12" i="1"/>
  <c r="CC12" i="1" s="1"/>
  <c r="CG12" i="1" s="1"/>
  <c r="CI12" i="1" s="1"/>
  <c r="CI15" i="1" s="1"/>
  <c r="BK74" i="1"/>
  <c r="BL74" i="1" s="1"/>
  <c r="BM74" i="1" s="1"/>
  <c r="BK59" i="1"/>
  <c r="BL59" i="1" s="1"/>
  <c r="BM59" i="1" s="1"/>
  <c r="BK94" i="1"/>
  <c r="BL94" i="1" s="1"/>
  <c r="BM94" i="1" s="1"/>
  <c r="BK89" i="1"/>
  <c r="BL89" i="1" s="1"/>
  <c r="BM89" i="1" s="1"/>
  <c r="BK86" i="1"/>
  <c r="BL86" i="1" s="1"/>
  <c r="BM86" i="1" s="1"/>
  <c r="BK63" i="1"/>
  <c r="BL63" i="1" s="1"/>
  <c r="BM63" i="1" s="1"/>
  <c r="BK38" i="1"/>
  <c r="BL38" i="1" s="1"/>
  <c r="BM38" i="1" s="1"/>
  <c r="BK116" i="1"/>
  <c r="BL116" i="1" s="1"/>
  <c r="BM116" i="1" s="1"/>
  <c r="BK82" i="1"/>
  <c r="BL82" i="1" s="1"/>
  <c r="BM82" i="1" s="1"/>
  <c r="BK66" i="1"/>
  <c r="BL66" i="1" s="1"/>
  <c r="BM66" i="1" s="1"/>
  <c r="BK33" i="1"/>
  <c r="BL33" i="1" s="1"/>
  <c r="BM33" i="1" s="1"/>
  <c r="BK16" i="1"/>
  <c r="BL16" i="1" s="1"/>
  <c r="BM16" i="1" s="1"/>
  <c r="BK122" i="1"/>
  <c r="BL122" i="1" s="1"/>
  <c r="BM122" i="1" s="1"/>
  <c r="BK106" i="1"/>
  <c r="BL106" i="1" s="1"/>
  <c r="BM106" i="1" s="1"/>
  <c r="BK77" i="1"/>
  <c r="BL77" i="1" s="1"/>
  <c r="BM77" i="1" s="1"/>
  <c r="BK60" i="1"/>
  <c r="BL60" i="1" s="1"/>
  <c r="BM60" i="1" s="1"/>
  <c r="BK27" i="1"/>
  <c r="BL27" i="1" s="1"/>
  <c r="BM27" i="1" s="1"/>
  <c r="BK67" i="1"/>
  <c r="BL67" i="1" s="1"/>
  <c r="BM67" i="1" s="1"/>
  <c r="BK30" i="1"/>
  <c r="BL30" i="1" s="1"/>
  <c r="BM30" i="1" s="1"/>
  <c r="BK117" i="1"/>
  <c r="BL117" i="1" s="1"/>
  <c r="BM117" i="1" s="1"/>
  <c r="BK81" i="1"/>
  <c r="BL81" i="1" s="1"/>
  <c r="BM81" i="1" s="1"/>
  <c r="BK65" i="1"/>
  <c r="BL65" i="1" s="1"/>
  <c r="BM65" i="1" s="1"/>
  <c r="BK49" i="1"/>
  <c r="BL49" i="1" s="1"/>
  <c r="BM49" i="1" s="1"/>
  <c r="BK32" i="1"/>
  <c r="BL32" i="1" s="1"/>
  <c r="BM32" i="1" s="1"/>
  <c r="BK103" i="1"/>
  <c r="BL103" i="1" s="1"/>
  <c r="BM103" i="1" s="1"/>
  <c r="BK99" i="1"/>
  <c r="BL99" i="1" s="1"/>
  <c r="BM99" i="1" s="1"/>
  <c r="BK47" i="1"/>
  <c r="BL47" i="1" s="1"/>
  <c r="BM47" i="1" s="1"/>
  <c r="BK12" i="1"/>
  <c r="BL12" i="1" s="1"/>
  <c r="BM12" i="1" s="1"/>
  <c r="BK108" i="1"/>
  <c r="BL108" i="1" s="1"/>
  <c r="BM108" i="1" s="1"/>
  <c r="BK58" i="1"/>
  <c r="BL58" i="1" s="1"/>
  <c r="BM58" i="1" s="1"/>
  <c r="BK42" i="1"/>
  <c r="BL42" i="1" s="1"/>
  <c r="BM42" i="1" s="1"/>
  <c r="BK73" i="1"/>
  <c r="BL73" i="1" s="1"/>
  <c r="BM73" i="1" s="1"/>
  <c r="BK114" i="1"/>
  <c r="BL114" i="1" s="1"/>
  <c r="BM114" i="1" s="1"/>
  <c r="BK98" i="1"/>
  <c r="BL98" i="1" s="1"/>
  <c r="BM98" i="1" s="1"/>
  <c r="BK52" i="1"/>
  <c r="BL52" i="1" s="1"/>
  <c r="BM52" i="1" s="1"/>
  <c r="BK35" i="1"/>
  <c r="BL35" i="1" s="1"/>
  <c r="BM35" i="1" s="1"/>
  <c r="BK55" i="1"/>
  <c r="BL55" i="1" s="1"/>
  <c r="BM55" i="1" s="1"/>
  <c r="BK22" i="1"/>
  <c r="BL22" i="1" s="1"/>
  <c r="BM22" i="1" s="1"/>
  <c r="BK109" i="1"/>
  <c r="BL109" i="1" s="1"/>
  <c r="BM109" i="1" s="1"/>
  <c r="BK75" i="1"/>
  <c r="BL75" i="1" s="1"/>
  <c r="BM75" i="1" s="1"/>
  <c r="BK57" i="1"/>
  <c r="BL57" i="1" s="1"/>
  <c r="BM57" i="1" s="1"/>
  <c r="BK24" i="1"/>
  <c r="BL24" i="1" s="1"/>
  <c r="BM24" i="1" s="1"/>
  <c r="BW21" i="1"/>
  <c r="BX26" i="1" s="1"/>
  <c r="BT29" i="1" s="1"/>
  <c r="BW29" i="1" s="1"/>
  <c r="BK56" i="1"/>
  <c r="BL56" i="1" s="1"/>
  <c r="BM56" i="1" s="1"/>
  <c r="BK23" i="1"/>
  <c r="BL23" i="1" s="1"/>
  <c r="BM23" i="1" s="1"/>
  <c r="BK113" i="1"/>
  <c r="BL113" i="1" s="1"/>
  <c r="BM113" i="1" s="1"/>
  <c r="BK78" i="1"/>
  <c r="BL78" i="1" s="1"/>
  <c r="BM78" i="1" s="1"/>
  <c r="BK61" i="1"/>
  <c r="BL61" i="1" s="1"/>
  <c r="BM61" i="1" s="1"/>
  <c r="BK45" i="1"/>
  <c r="BL45" i="1" s="1"/>
  <c r="BM45" i="1" s="1"/>
  <c r="BK92" i="1"/>
  <c r="BL92" i="1" s="1"/>
  <c r="BM92" i="1" s="1"/>
  <c r="BK70" i="1"/>
  <c r="BL70" i="1" s="1"/>
  <c r="BM70" i="1" s="1"/>
  <c r="BK43" i="1"/>
  <c r="BL43" i="1" s="1"/>
  <c r="BM43" i="1" s="1"/>
  <c r="BK120" i="1"/>
  <c r="BL120" i="1" s="1"/>
  <c r="BM120" i="1" s="1"/>
  <c r="BK104" i="1"/>
  <c r="BL104" i="1" s="1"/>
  <c r="BM104" i="1" s="1"/>
  <c r="BK85" i="1"/>
  <c r="BL85" i="1" s="1"/>
  <c r="BM85" i="1" s="1"/>
  <c r="BK69" i="1"/>
  <c r="BL69" i="1" s="1"/>
  <c r="BM69" i="1" s="1"/>
  <c r="BK20" i="1"/>
  <c r="BL20" i="1" s="1"/>
  <c r="BM20" i="1" s="1"/>
  <c r="BK13" i="1"/>
  <c r="BL13" i="1" s="1"/>
  <c r="BM13" i="1" s="1"/>
  <c r="BK95" i="1"/>
  <c r="BL95" i="1" s="1"/>
  <c r="BM95" i="1" s="1"/>
  <c r="BK80" i="1"/>
  <c r="BL80" i="1" s="1"/>
  <c r="BM80" i="1" s="1"/>
  <c r="BK48" i="1"/>
  <c r="BL48" i="1" s="1"/>
  <c r="BM48" i="1" s="1"/>
  <c r="BK31" i="1"/>
  <c r="BL31" i="1" s="1"/>
  <c r="BM31" i="1" s="1"/>
  <c r="BK14" i="1"/>
  <c r="BL14" i="1" s="1"/>
  <c r="BM14" i="1" s="1"/>
  <c r="BK105" i="1"/>
  <c r="BL105" i="1" s="1"/>
  <c r="BM105" i="1" s="1"/>
  <c r="BK84" i="1"/>
  <c r="BL84" i="1" s="1"/>
  <c r="BM84" i="1" s="1"/>
  <c r="BK19" i="1"/>
  <c r="BL19" i="1" s="1"/>
  <c r="BM19" i="1" s="1"/>
  <c r="CH21" i="1" l="1"/>
  <c r="CE25" i="1"/>
  <c r="CF21" i="1"/>
  <c r="CI21" i="1" s="1"/>
</calcChain>
</file>

<file path=xl/sharedStrings.xml><?xml version="1.0" encoding="utf-8"?>
<sst xmlns="http://schemas.openxmlformats.org/spreadsheetml/2006/main" count="1061" uniqueCount="182">
  <si>
    <t>N°  de vivienda</t>
  </si>
  <si>
    <t>Código</t>
  </si>
  <si>
    <t>Número de habitantes</t>
  </si>
  <si>
    <t>Generación de Residuos Sólidos Domiciliaria</t>
  </si>
  <si>
    <t>Día 0</t>
  </si>
  <si>
    <t>Día 1</t>
  </si>
  <si>
    <t>Día 2</t>
  </si>
  <si>
    <t>Día 3</t>
  </si>
  <si>
    <t>Día 4</t>
  </si>
  <si>
    <t>Día 5</t>
  </si>
  <si>
    <t>Día 6</t>
  </si>
  <si>
    <t>Día 7</t>
  </si>
  <si>
    <t>Kg</t>
  </si>
  <si>
    <t>CMGVP01</t>
  </si>
  <si>
    <t>CMGVM02</t>
  </si>
  <si>
    <t>CMGVC03</t>
  </si>
  <si>
    <t>CMGVR27</t>
  </si>
  <si>
    <t>CMGN28</t>
  </si>
  <si>
    <t>CLVR11</t>
  </si>
  <si>
    <t>CLVM12</t>
  </si>
  <si>
    <t>CLVY04</t>
  </si>
  <si>
    <t>CLVS05</t>
  </si>
  <si>
    <t>CLVS13</t>
  </si>
  <si>
    <t>CLVR06</t>
  </si>
  <si>
    <t>CLVB09</t>
  </si>
  <si>
    <t>CLVR10</t>
  </si>
  <si>
    <t>CLVP26</t>
  </si>
  <si>
    <t>CLVS14</t>
  </si>
  <si>
    <t>CJVP07</t>
  </si>
  <si>
    <t>CJVS08</t>
  </si>
  <si>
    <t>CLPVM13</t>
  </si>
  <si>
    <t>CPVT15</t>
  </si>
  <si>
    <t>CJOVS14</t>
  </si>
  <si>
    <t>C27OVD29</t>
  </si>
  <si>
    <t>C27OVG30</t>
  </si>
  <si>
    <t>C27OVM23</t>
  </si>
  <si>
    <t>C27OVL24</t>
  </si>
  <si>
    <t>CTVE31</t>
  </si>
  <si>
    <t>CTVL32</t>
  </si>
  <si>
    <t>CCVL40</t>
  </si>
  <si>
    <t>CCVL41</t>
  </si>
  <si>
    <t>C17SVZ16</t>
  </si>
  <si>
    <t>CIVG17</t>
  </si>
  <si>
    <t>CIVM18</t>
  </si>
  <si>
    <t>CIVT19</t>
  </si>
  <si>
    <t>CSMVC22</t>
  </si>
  <si>
    <t>CSMVC20</t>
  </si>
  <si>
    <t>CSMVT21</t>
  </si>
  <si>
    <t>CSMVG25</t>
  </si>
  <si>
    <t>CPJOCCC1V001</t>
  </si>
  <si>
    <t xml:space="preserve">CPJOAUC1V002 </t>
  </si>
  <si>
    <t>CPJOALLC3V003</t>
  </si>
  <si>
    <t>CPJOALLC3V004</t>
  </si>
  <si>
    <t>CPJOALLC3V005</t>
  </si>
  <si>
    <t>CPJOAUC2V006</t>
  </si>
  <si>
    <t>CPJOAUC3V007</t>
  </si>
  <si>
    <t>CPJOAUC3V008</t>
  </si>
  <si>
    <t>CPJOAUC3V009</t>
  </si>
  <si>
    <t>CPJOAUC3V010</t>
  </si>
  <si>
    <t>CPNAJSBC2V004</t>
  </si>
  <si>
    <t>CPNAC9EC3V005</t>
  </si>
  <si>
    <t>CPNAC9EC3V006</t>
  </si>
  <si>
    <t>CPNAC9EC2V007</t>
  </si>
  <si>
    <t>CPNAATAC1V008</t>
  </si>
  <si>
    <t>CPNAATAC3V009</t>
  </si>
  <si>
    <t>CPNAATAC2V010</t>
  </si>
  <si>
    <t>CPRCCC1V001</t>
  </si>
  <si>
    <t>CPRCGRC1V002</t>
  </si>
  <si>
    <t>CPRCSZC1V003</t>
  </si>
  <si>
    <t>CPRCSZC1V004</t>
  </si>
  <si>
    <t>CPRCJVAC1V005</t>
  </si>
  <si>
    <t>CPRCSZC2V006</t>
  </si>
  <si>
    <t>CPRCJVAC2V007</t>
  </si>
  <si>
    <t>CPRCJVAC2V008</t>
  </si>
  <si>
    <t>CPRAAC1V009</t>
  </si>
  <si>
    <t>CPRCCC1V010</t>
  </si>
  <si>
    <t>CPRCCC1V011</t>
  </si>
  <si>
    <t>CPRCCC1V012</t>
  </si>
  <si>
    <t>CPRCCC2V013</t>
  </si>
  <si>
    <t>CPRCCC2V014</t>
  </si>
  <si>
    <t>CPRAAC2V015</t>
  </si>
  <si>
    <t>CPNAAC1V001</t>
  </si>
  <si>
    <t>CPNAAC1V002</t>
  </si>
  <si>
    <t>CPNAAC2V003</t>
  </si>
  <si>
    <t>CPNAAC3V004</t>
  </si>
  <si>
    <t>CPNAAC3V005</t>
  </si>
  <si>
    <t>CPNAAC3V006</t>
  </si>
  <si>
    <t>CPNAAC3V007</t>
  </si>
  <si>
    <t>CPNPMV008</t>
  </si>
  <si>
    <t>CPNPMV009</t>
  </si>
  <si>
    <t>CPNAAC4V010</t>
  </si>
  <si>
    <t>Estrato</t>
  </si>
  <si>
    <t>A</t>
  </si>
  <si>
    <t>B</t>
  </si>
  <si>
    <t>C</t>
  </si>
  <si>
    <t>Validación si estan todos los datos</t>
  </si>
  <si>
    <t>Kg/persona/día</t>
  </si>
  <si>
    <t>Resultado</t>
  </si>
  <si>
    <t>(Ẋ - Xi)/S = Zc</t>
  </si>
  <si>
    <t xml:space="preserve">Zc </t>
  </si>
  <si>
    <t xml:space="preserve">Generación Promedio Percapita </t>
  </si>
  <si>
    <t>Desviación Estándar</t>
  </si>
  <si>
    <t>N =</t>
  </si>
  <si>
    <t xml:space="preserve">Total de viviendas </t>
  </si>
  <si>
    <t>Z =</t>
  </si>
  <si>
    <t>Nivel de confianza 95%</t>
  </si>
  <si>
    <t>σ =</t>
  </si>
  <si>
    <t>E=</t>
  </si>
  <si>
    <t xml:space="preserve">Error permisible </t>
  </si>
  <si>
    <t>n=</t>
  </si>
  <si>
    <t>Número de muestras</t>
  </si>
  <si>
    <t>CPNAAC4V011</t>
  </si>
  <si>
    <t>CPNAAC4V012</t>
  </si>
  <si>
    <t>CPNAAC4V013</t>
  </si>
  <si>
    <t>Determinar el Zc, y verificar si cumple la siguiente condición:  si Zc &gt; 1,96 se descarta de la tabla la fila de valores</t>
  </si>
  <si>
    <t>Obtener nuevamente el GPC y la DESVIACION ESTANDAR</t>
  </si>
  <si>
    <t>Donde:</t>
  </si>
  <si>
    <t>Promedio de GPC total</t>
  </si>
  <si>
    <t>Promedio GPC vivienda</t>
  </si>
  <si>
    <r>
      <rPr>
        <b/>
        <i/>
        <sz val="12"/>
        <color theme="0"/>
        <rFont val="Calibri"/>
        <family val="2"/>
      </rPr>
      <t>Ẋ</t>
    </r>
    <r>
      <rPr>
        <b/>
        <i/>
        <sz val="9.6"/>
        <color theme="0"/>
        <rFont val="Calibri"/>
        <family val="2"/>
      </rPr>
      <t xml:space="preserve"> - </t>
    </r>
    <r>
      <rPr>
        <b/>
        <i/>
        <sz val="11"/>
        <color theme="0"/>
        <rFont val="Calibri"/>
        <family val="2"/>
      </rPr>
      <t>Xi</t>
    </r>
  </si>
  <si>
    <t>TOTAL DE MUESTRAS</t>
  </si>
  <si>
    <t>CTVE32</t>
  </si>
  <si>
    <t>CTVL33</t>
  </si>
  <si>
    <t>CTVE33</t>
  </si>
  <si>
    <t>CTVL34</t>
  </si>
  <si>
    <t>CTVE34</t>
  </si>
  <si>
    <t>CTVL35</t>
  </si>
  <si>
    <t>CTVE35</t>
  </si>
  <si>
    <t>CTVL36</t>
  </si>
  <si>
    <t>CTVE36</t>
  </si>
  <si>
    <t>CTVL37</t>
  </si>
  <si>
    <t>CPJOAUC2V007</t>
  </si>
  <si>
    <t>CPJOAUC3V011</t>
  </si>
  <si>
    <t>CPJOAUC3V012</t>
  </si>
  <si>
    <t>CPJOAUC3V013</t>
  </si>
  <si>
    <t>CPJOAUC3V014</t>
  </si>
  <si>
    <t>CPJOAUC3V015</t>
  </si>
  <si>
    <t>CPJOAUC3V016</t>
  </si>
  <si>
    <t>CPJOAUC3V017</t>
  </si>
  <si>
    <t>CPJOAUC3V018</t>
  </si>
  <si>
    <t>CPJOCCC2V019</t>
  </si>
  <si>
    <t>CPNAJSBC1V020</t>
  </si>
  <si>
    <t>CPNAJSBC2V021</t>
  </si>
  <si>
    <t>CPNAJSBC2V022</t>
  </si>
  <si>
    <t>Conteo de Muestras</t>
  </si>
  <si>
    <t>Generación  per cápita</t>
  </si>
  <si>
    <t>GPC</t>
  </si>
  <si>
    <t>Desviacion Estándar</t>
  </si>
  <si>
    <t xml:space="preserve">Por lo tanto la GPC del Distrito es (Kg/hab/dia): </t>
  </si>
  <si>
    <t>&gt;</t>
  </si>
  <si>
    <t xml:space="preserve">Se valida la fase 1 </t>
  </si>
  <si>
    <t xml:space="preserve">Se valida la fase 2 </t>
  </si>
  <si>
    <t>&lt;</t>
  </si>
  <si>
    <t>El estudio es válido,  si se cumple la condición N°1:</t>
  </si>
  <si>
    <t>El estudio es válido,  si se cumple la condición N°2:</t>
  </si>
  <si>
    <t>Xi  =</t>
  </si>
  <si>
    <t>Ẋ   =</t>
  </si>
  <si>
    <t>S    =</t>
  </si>
  <si>
    <t>ii) Pintar de color plomo la fila de datos que fue eliminada.</t>
  </si>
  <si>
    <t>Generación  per cápita por estrato</t>
  </si>
  <si>
    <t>Estrato A</t>
  </si>
  <si>
    <t>Estrato B</t>
  </si>
  <si>
    <t>Estrato c</t>
  </si>
  <si>
    <t>Generación  per cápita Validada</t>
  </si>
  <si>
    <t>Representatividad</t>
  </si>
  <si>
    <t>TOTAL</t>
  </si>
  <si>
    <t>GPC domiciliaria</t>
  </si>
  <si>
    <t>Cálculo del Número de Muestras</t>
  </si>
  <si>
    <t>Desviación estándar</t>
  </si>
  <si>
    <t xml:space="preserve">Número de muestras </t>
  </si>
  <si>
    <t>Muestras de contingencias (20%)</t>
  </si>
  <si>
    <t>i) Sombrear de color negro la fila de datos del Día 0, puesto que esos datos no se van a usar durante el análisis.</t>
  </si>
  <si>
    <t>ii) Indentificar los dias que no se cuenten con valores completos en los 7 días, pintar las celdas de un color distinto.</t>
  </si>
  <si>
    <t xml:space="preserve">iii) Verificar: si cada vivienda participante cumplió con entregar como mínimo 4 días o el 50% de días que dura el estudio (7 días), se cuente con datos del número de habitantes, estrato y código.  </t>
  </si>
  <si>
    <t>i) Eliminar los valores de las filas que no cuenten con datos completos, según lo establecido en el criterio anterior.</t>
  </si>
  <si>
    <t>i)  Obtener la generación percápita de cada vivienda participante.</t>
  </si>
  <si>
    <t>ii) Luego obtener la generación percápita promedio de las viviendas y la desviación estándar de los valores.</t>
  </si>
  <si>
    <t>La nueva desviación estándar es de:</t>
  </si>
  <si>
    <r>
      <t>El nuevo número de muestras obtenido es de</t>
    </r>
    <r>
      <rPr>
        <b/>
        <sz val="12"/>
        <color rgb="FF000000"/>
        <rFont val="Calibri"/>
        <family val="2"/>
      </rPr>
      <t xml:space="preserve"> :</t>
    </r>
  </si>
  <si>
    <r>
      <t>Como el Nº de viviendas que quedaron al final es de:</t>
    </r>
    <r>
      <rPr>
        <b/>
        <sz val="12"/>
        <color rgb="FF000000"/>
        <rFont val="Calibri"/>
        <family val="2"/>
      </rPr>
      <t xml:space="preserve"> </t>
    </r>
  </si>
  <si>
    <t>Obtener la GPC por estrato  A, B y C.</t>
  </si>
  <si>
    <t>Obtener la ponderación de la GPC de los estratos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</si>
</sst>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00"/>
    <numFmt numFmtId="166" formatCode="0.00000"/>
  </numFmts>
  <fonts count="3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sz val="12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i/>
      <sz val="9.6"/>
      <color theme="0"/>
      <name val="Calibri"/>
      <family val="2"/>
    </font>
    <font>
      <sz val="10"/>
      <name val="Arial"/>
      <family val="2"/>
    </font>
    <font>
      <b/>
      <i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</font>
    <font>
      <i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3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0" xfId="0" applyFill="1"/>
    <xf numFmtId="0" fontId="9" fillId="0" borderId="0" xfId="0" applyFont="1"/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2" borderId="15" xfId="0" applyFont="1" applyFill="1" applyBorder="1"/>
    <xf numFmtId="0" fontId="21" fillId="2" borderId="16" xfId="0" applyFont="1" applyFill="1" applyBorder="1"/>
    <xf numFmtId="164" fontId="20" fillId="2" borderId="17" xfId="1" applyFont="1" applyFill="1" applyBorder="1" applyAlignment="1">
      <alignment horizontal="center" vertical="center"/>
    </xf>
    <xf numFmtId="0" fontId="20" fillId="2" borderId="18" xfId="0" applyFont="1" applyFill="1" applyBorder="1"/>
    <xf numFmtId="0" fontId="21" fillId="2" borderId="11" xfId="0" applyFont="1" applyFill="1" applyBorder="1"/>
    <xf numFmtId="0" fontId="21" fillId="2" borderId="19" xfId="0" applyFont="1" applyFill="1" applyBorder="1" applyAlignment="1">
      <alignment horizontal="center" vertical="center"/>
    </xf>
    <xf numFmtId="2" fontId="21" fillId="2" borderId="19" xfId="0" applyNumberFormat="1" applyFont="1" applyFill="1" applyBorder="1" applyAlignment="1">
      <alignment horizontal="center"/>
    </xf>
    <xf numFmtId="0" fontId="20" fillId="2" borderId="20" xfId="0" applyFont="1" applyFill="1" applyBorder="1"/>
    <xf numFmtId="0" fontId="21" fillId="2" borderId="14" xfId="0" applyFont="1" applyFill="1" applyBorder="1"/>
    <xf numFmtId="0" fontId="21" fillId="2" borderId="21" xfId="0" applyFont="1" applyFill="1" applyBorder="1" applyAlignment="1">
      <alignment horizontal="center"/>
    </xf>
    <xf numFmtId="0" fontId="16" fillId="2" borderId="22" xfId="0" applyFont="1" applyFill="1" applyBorder="1"/>
    <xf numFmtId="0" fontId="20" fillId="2" borderId="28" xfId="0" applyFont="1" applyFill="1" applyBorder="1"/>
    <xf numFmtId="1" fontId="21" fillId="2" borderId="23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2" xfId="0" applyFont="1" applyBorder="1"/>
    <xf numFmtId="0" fontId="21" fillId="0" borderId="10" xfId="0" applyFont="1" applyBorder="1"/>
    <xf numFmtId="1" fontId="21" fillId="2" borderId="19" xfId="0" applyNumberFormat="1" applyFont="1" applyFill="1" applyBorder="1" applyAlignment="1">
      <alignment horizontal="center" vertical="center"/>
    </xf>
    <xf numFmtId="0" fontId="22" fillId="0" borderId="2" xfId="0" applyFont="1" applyBorder="1"/>
    <xf numFmtId="1" fontId="22" fillId="2" borderId="19" xfId="0" applyNumberFormat="1" applyFont="1" applyFill="1" applyBorder="1" applyAlignment="1">
      <alignment horizontal="center" vertical="center"/>
    </xf>
    <xf numFmtId="0" fontId="0" fillId="8" borderId="0" xfId="0" applyFill="1"/>
    <xf numFmtId="2" fontId="7" fillId="7" borderId="8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0" xfId="0" applyNumberFormat="1" applyBorder="1"/>
    <xf numFmtId="0" fontId="0" fillId="7" borderId="10" xfId="0" applyFill="1" applyBorder="1" applyAlignment="1">
      <alignment horizontal="center" vertical="center"/>
    </xf>
    <xf numFmtId="165" fontId="0" fillId="7" borderId="10" xfId="0" applyNumberFormat="1" applyFill="1" applyBorder="1"/>
    <xf numFmtId="2" fontId="0" fillId="7" borderId="10" xfId="0" applyNumberFormat="1" applyFill="1" applyBorder="1" applyAlignment="1">
      <alignment horizontal="center" vertical="center"/>
    </xf>
    <xf numFmtId="165" fontId="0" fillId="7" borderId="11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17" xfId="0" applyFill="1" applyBorder="1"/>
    <xf numFmtId="0" fontId="0" fillId="2" borderId="33" xfId="0" applyFill="1" applyBorder="1"/>
    <xf numFmtId="0" fontId="0" fillId="2" borderId="19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65" fontId="0" fillId="7" borderId="11" xfId="0" applyNumberFormat="1" applyFill="1" applyBorder="1"/>
    <xf numFmtId="10" fontId="0" fillId="0" borderId="0" xfId="2" applyNumberFormat="1" applyFont="1"/>
    <xf numFmtId="165" fontId="0" fillId="0" borderId="10" xfId="0" applyNumberFormat="1" applyBorder="1" applyAlignment="1">
      <alignment horizontal="center" vertical="center"/>
    </xf>
    <xf numFmtId="0" fontId="25" fillId="0" borderId="0" xfId="0" applyFont="1"/>
    <xf numFmtId="0" fontId="6" fillId="3" borderId="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5" fillId="16" borderId="0" xfId="0" applyFont="1" applyFill="1" applyBorder="1" applyAlignment="1">
      <alignment vertical="center" wrapText="1"/>
    </xf>
    <xf numFmtId="2" fontId="15" fillId="16" borderId="0" xfId="0" applyNumberFormat="1" applyFont="1" applyFill="1" applyBorder="1" applyAlignment="1">
      <alignment horizontal="center" vertical="center" wrapText="1"/>
    </xf>
    <xf numFmtId="0" fontId="11" fillId="16" borderId="0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25" fillId="11" borderId="0" xfId="0" applyFont="1" applyFill="1"/>
    <xf numFmtId="0" fontId="25" fillId="11" borderId="0" xfId="0" applyFont="1" applyFill="1" applyAlignment="1">
      <alignment horizontal="left"/>
    </xf>
    <xf numFmtId="2" fontId="7" fillId="3" borderId="41" xfId="0" applyNumberFormat="1" applyFont="1" applyFill="1" applyBorder="1" applyAlignment="1">
      <alignment horizontal="center" vertical="center" wrapText="1"/>
    </xf>
    <xf numFmtId="2" fontId="30" fillId="15" borderId="0" xfId="0" applyNumberFormat="1" applyFont="1" applyFill="1" applyBorder="1" applyAlignment="1">
      <alignment horizontal="center" vertical="center"/>
    </xf>
    <xf numFmtId="166" fontId="30" fillId="15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0" fillId="0" borderId="3" xfId="0" applyNumberFormat="1" applyBorder="1"/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9" fontId="0" fillId="0" borderId="0" xfId="2" applyNumberFormat="1" applyFont="1" applyBorder="1" applyAlignment="1">
      <alignment horizontal="center" vertical="center"/>
    </xf>
    <xf numFmtId="0" fontId="27" fillId="16" borderId="0" xfId="0" applyFont="1" applyFill="1" applyBorder="1" applyAlignment="1">
      <alignment horizontal="center" vertical="center"/>
    </xf>
    <xf numFmtId="9" fontId="28" fillId="16" borderId="0" xfId="0" applyNumberFormat="1" applyFont="1" applyFill="1" applyBorder="1" applyAlignment="1">
      <alignment horizontal="center" vertical="center"/>
    </xf>
    <xf numFmtId="165" fontId="28" fillId="16" borderId="0" xfId="0" applyNumberFormat="1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vertical="center" wrapText="1"/>
    </xf>
    <xf numFmtId="2" fontId="1" fillId="17" borderId="0" xfId="0" applyNumberFormat="1" applyFont="1" applyFill="1" applyBorder="1" applyAlignment="1">
      <alignment vertical="center" wrapText="1"/>
    </xf>
    <xf numFmtId="2" fontId="7" fillId="17" borderId="0" xfId="0" applyNumberFormat="1" applyFont="1" applyFill="1" applyBorder="1" applyAlignment="1">
      <alignment vertical="center" wrapText="1"/>
    </xf>
    <xf numFmtId="0" fontId="0" fillId="16" borderId="0" xfId="0" applyFill="1" applyBorder="1"/>
    <xf numFmtId="2" fontId="1" fillId="17" borderId="0" xfId="0" applyNumberFormat="1" applyFont="1" applyFill="1" applyBorder="1" applyAlignment="1">
      <alignment horizontal="center" vertical="center" wrapText="1"/>
    </xf>
    <xf numFmtId="1" fontId="1" fillId="16" borderId="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7" fillId="2" borderId="10" xfId="0" applyFont="1" applyFill="1" applyBorder="1"/>
    <xf numFmtId="0" fontId="18" fillId="2" borderId="10" xfId="0" applyFont="1" applyFill="1" applyBorder="1"/>
    <xf numFmtId="1" fontId="0" fillId="2" borderId="10" xfId="0" applyNumberForma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 wrapText="1"/>
    </xf>
    <xf numFmtId="1" fontId="24" fillId="12" borderId="10" xfId="0" applyNumberFormat="1" applyFont="1" applyFill="1" applyBorder="1" applyAlignment="1">
      <alignment horizontal="center" vertical="center" wrapText="1"/>
    </xf>
    <xf numFmtId="0" fontId="24" fillId="12" borderId="10" xfId="0" applyFont="1" applyFill="1" applyBorder="1" applyAlignment="1">
      <alignment horizontal="center" vertical="center" wrapText="1"/>
    </xf>
    <xf numFmtId="2" fontId="15" fillId="12" borderId="10" xfId="0" applyNumberFormat="1" applyFont="1" applyFill="1" applyBorder="1" applyAlignment="1">
      <alignment horizontal="center" vertical="center" wrapText="1"/>
    </xf>
    <xf numFmtId="2" fontId="24" fillId="12" borderId="10" xfId="0" applyNumberFormat="1" applyFont="1" applyFill="1" applyBorder="1" applyAlignment="1">
      <alignment horizontal="center" vertical="center" wrapText="1"/>
    </xf>
    <xf numFmtId="165" fontId="0" fillId="0" borderId="39" xfId="0" applyNumberFormat="1" applyBorder="1"/>
    <xf numFmtId="0" fontId="6" fillId="3" borderId="38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165" fontId="0" fillId="0" borderId="11" xfId="0" applyNumberFormat="1" applyBorder="1"/>
    <xf numFmtId="0" fontId="0" fillId="8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7" borderId="10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5" fontId="0" fillId="7" borderId="18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2" fontId="2" fillId="10" borderId="10" xfId="0" applyNumberFormat="1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 applyProtection="1">
      <alignment horizontal="center" vertical="center"/>
    </xf>
    <xf numFmtId="2" fontId="23" fillId="9" borderId="10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 wrapText="1"/>
    </xf>
    <xf numFmtId="2" fontId="3" fillId="7" borderId="10" xfId="0" applyNumberFormat="1" applyFont="1" applyFill="1" applyBorder="1" applyAlignment="1">
      <alignment horizontal="center" vertical="center" wrapText="1"/>
    </xf>
    <xf numFmtId="2" fontId="0" fillId="7" borderId="11" xfId="0" applyNumberFormat="1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 wrapText="1"/>
    </xf>
    <xf numFmtId="2" fontId="2" fillId="6" borderId="10" xfId="0" applyNumberFormat="1" applyFont="1" applyFill="1" applyBorder="1" applyAlignment="1">
      <alignment horizontal="center" vertical="center" wrapText="1"/>
    </xf>
    <xf numFmtId="2" fontId="3" fillId="10" borderId="10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2" fontId="4" fillId="4" borderId="10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 applyProtection="1">
      <alignment horizontal="center" vertical="center"/>
    </xf>
    <xf numFmtId="2" fontId="0" fillId="7" borderId="10" xfId="0" applyNumberFormat="1" applyFont="1" applyFill="1" applyBorder="1" applyAlignment="1" applyProtection="1">
      <alignment horizontal="center" vertical="center"/>
    </xf>
    <xf numFmtId="2" fontId="3" fillId="4" borderId="42" xfId="0" applyNumberFormat="1" applyFont="1" applyFill="1" applyBorder="1" applyAlignment="1">
      <alignment horizontal="center" vertical="center" wrapText="1"/>
    </xf>
    <xf numFmtId="2" fontId="0" fillId="2" borderId="42" xfId="0" applyNumberFormat="1" applyFont="1" applyFill="1" applyBorder="1" applyAlignment="1" applyProtection="1">
      <alignment horizontal="center" vertical="center"/>
    </xf>
    <xf numFmtId="2" fontId="3" fillId="9" borderId="10" xfId="0" applyNumberFormat="1" applyFont="1" applyFill="1" applyBorder="1" applyAlignment="1">
      <alignment horizontal="center" vertical="center" wrapText="1"/>
    </xf>
    <xf numFmtId="2" fontId="2" fillId="5" borderId="10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2" fontId="3" fillId="6" borderId="11" xfId="0" applyNumberFormat="1" applyFont="1" applyFill="1" applyBorder="1" applyAlignment="1">
      <alignment horizontal="center" vertical="center" wrapText="1"/>
    </xf>
    <xf numFmtId="2" fontId="2" fillId="6" borderId="11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2" fontId="3" fillId="4" borderId="11" xfId="0" applyNumberFormat="1" applyFont="1" applyFill="1" applyBorder="1" applyAlignment="1">
      <alignment horizontal="center" vertical="center" wrapText="1"/>
    </xf>
    <xf numFmtId="2" fontId="19" fillId="5" borderId="0" xfId="0" applyNumberFormat="1" applyFont="1" applyFill="1" applyBorder="1" applyAlignment="1">
      <alignment horizontal="center" vertical="center" wrapText="1"/>
    </xf>
    <xf numFmtId="2" fontId="19" fillId="5" borderId="9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2" fontId="10" fillId="16" borderId="0" xfId="0" applyNumberFormat="1" applyFont="1" applyFill="1" applyBorder="1" applyAlignment="1">
      <alignment horizontal="center" vertical="center" wrapText="1"/>
    </xf>
    <xf numFmtId="165" fontId="26" fillId="13" borderId="8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2" fontId="7" fillId="17" borderId="0" xfId="0" applyNumberFormat="1" applyFont="1" applyFill="1" applyBorder="1" applyAlignment="1">
      <alignment horizontal="center" vertical="center" wrapText="1"/>
    </xf>
    <xf numFmtId="2" fontId="10" fillId="12" borderId="10" xfId="0" applyNumberFormat="1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/>
    </xf>
    <xf numFmtId="2" fontId="15" fillId="16" borderId="0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25" fillId="15" borderId="0" xfId="0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5" fillId="15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5" fillId="17" borderId="24" xfId="0" applyFont="1" applyFill="1" applyBorder="1" applyAlignment="1">
      <alignment horizontal="center" vertical="center" wrapText="1"/>
    </xf>
    <xf numFmtId="0" fontId="25" fillId="17" borderId="25" xfId="0" applyFont="1" applyFill="1" applyBorder="1" applyAlignment="1">
      <alignment horizontal="center" vertical="center" wrapText="1"/>
    </xf>
    <xf numFmtId="0" fontId="25" fillId="17" borderId="12" xfId="0" applyFont="1" applyFill="1" applyBorder="1" applyAlignment="1">
      <alignment horizontal="center" vertical="center" wrapText="1"/>
    </xf>
    <xf numFmtId="0" fontId="25" fillId="17" borderId="26" xfId="0" applyFont="1" applyFill="1" applyBorder="1" applyAlignment="1">
      <alignment horizontal="center" vertical="center" wrapText="1"/>
    </xf>
    <xf numFmtId="0" fontId="25" fillId="17" borderId="27" xfId="0" applyFont="1" applyFill="1" applyBorder="1" applyAlignment="1">
      <alignment horizontal="center" vertical="center" wrapText="1"/>
    </xf>
    <xf numFmtId="0" fontId="25" fillId="17" borderId="13" xfId="0" applyFont="1" applyFill="1" applyBorder="1" applyAlignment="1">
      <alignment horizontal="center" vertical="center" wrapText="1"/>
    </xf>
    <xf numFmtId="0" fontId="25" fillId="11" borderId="0" xfId="0" applyFont="1" applyFill="1" applyBorder="1" applyAlignment="1">
      <alignment horizontal="center" vertical="center" wrapText="1"/>
    </xf>
    <xf numFmtId="0" fontId="25" fillId="11" borderId="0" xfId="0" applyFont="1" applyFill="1" applyAlignment="1">
      <alignment horizontal="left"/>
    </xf>
    <xf numFmtId="0" fontId="25" fillId="11" borderId="0" xfId="0" applyFont="1" applyFill="1" applyAlignment="1">
      <alignment horizontal="left" wrapText="1"/>
    </xf>
    <xf numFmtId="165" fontId="29" fillId="13" borderId="8" xfId="0" applyNumberFormat="1" applyFont="1" applyFill="1" applyBorder="1" applyAlignment="1">
      <alignment horizontal="center" vertical="center"/>
    </xf>
    <xf numFmtId="165" fontId="29" fillId="13" borderId="40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6" fillId="14" borderId="8" xfId="0" applyNumberFormat="1" applyFont="1" applyFill="1" applyBorder="1" applyAlignment="1">
      <alignment horizontal="center" vertical="center"/>
    </xf>
    <xf numFmtId="165" fontId="16" fillId="12" borderId="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</xdr:colOff>
      <xdr:row>5</xdr:row>
      <xdr:rowOff>54908</xdr:rowOff>
    </xdr:from>
    <xdr:to>
      <xdr:col>4</xdr:col>
      <xdr:colOff>666050</xdr:colOff>
      <xdr:row>8</xdr:row>
      <xdr:rowOff>132989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717323" y="845483"/>
          <a:ext cx="2145227" cy="64958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540123</xdr:colOff>
      <xdr:row>11</xdr:row>
      <xdr:rowOff>7283</xdr:rowOff>
    </xdr:from>
    <xdr:to>
      <xdr:col>74</xdr:col>
      <xdr:colOff>656525</xdr:colOff>
      <xdr:row>14</xdr:row>
      <xdr:rowOff>85364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41348" y="2112308"/>
          <a:ext cx="2145227" cy="64958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oneCellAnchor>
    <xdr:from>
      <xdr:col>83</xdr:col>
      <xdr:colOff>319710</xdr:colOff>
      <xdr:row>18</xdr:row>
      <xdr:rowOff>99182</xdr:rowOff>
    </xdr:from>
    <xdr:ext cx="215789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48220935" y="6204707"/>
              <a:ext cx="215789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"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𝐺𝑃𝐶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𝑡𝑜𝑡𝑎𝑙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𝑝𝑟𝑜𝑚𝑒𝑑𝑖𝑜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50%</m:t>
                        </m:r>
                      </m:e>
                    </m:d>
                    <m:r>
                      <a:rPr lang="es-PE" sz="1100" b="0" i="1">
                        <a:latin typeface="Cambria Math" panose="02040503050406030204" pitchFamily="18" charset="0"/>
                      </a:rPr>
                      <m:t>&gt; </m:t>
                    </m:r>
                    <m:r>
                      <a:rPr lang="el-GR" sz="1100" b="0" i="1">
                        <a:latin typeface="Cambria Math" panose="02040503050406030204" pitchFamily="18" charset="0"/>
                      </a:rPr>
                      <m:t>𝜎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"</m:t>
                    </m:r>
                    <m:r>
                      <a:rPr lang="el-GR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48220935" y="6204707"/>
              <a:ext cx="215789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"𝐺𝑃𝐶 𝑡𝑜𝑡𝑎𝑙 𝑝𝑟𝑜𝑚𝑒𝑑𝑖𝑜 (50%)&gt; </a:t>
              </a:r>
              <a:r>
                <a:rPr lang="el-GR" sz="1100" b="0" i="0">
                  <a:latin typeface="Cambria Math" panose="02040503050406030204" pitchFamily="18" charset="0"/>
                </a:rPr>
                <a:t>𝜎</a:t>
              </a:r>
              <a:r>
                <a:rPr lang="es-PE" sz="1100" b="0" i="0">
                  <a:latin typeface="Cambria Math" panose="02040503050406030204" pitchFamily="18" charset="0"/>
                </a:rPr>
                <a:t>"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70</xdr:col>
      <xdr:colOff>114300</xdr:colOff>
      <xdr:row>23</xdr:row>
      <xdr:rowOff>9525</xdr:rowOff>
    </xdr:from>
    <xdr:ext cx="4238625" cy="344453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405925" y="4400550"/>
          <a:ext cx="4238625" cy="344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PE" sz="1100" b="0" i="1">
              <a:latin typeface="+mn-lt"/>
            </a:rPr>
            <a:t>"El nuevo</a:t>
          </a:r>
          <a:r>
            <a:rPr lang="es-PE" sz="1100" b="0" i="1" baseline="0">
              <a:latin typeface="+mn-lt"/>
            </a:rPr>
            <a:t> Número de muestas  obtenidas &lt;  conteo del número TOTAL de muestras al finalizar la validación"</a:t>
          </a:r>
          <a:endParaRPr lang="es-PE" sz="1100"/>
        </a:p>
      </xdr:txBody>
    </xdr:sp>
    <xdr:clientData/>
  </xdr:oneCellAnchor>
  <xdr:twoCellAnchor editAs="oneCell">
    <xdr:from>
      <xdr:col>58</xdr:col>
      <xdr:colOff>295275</xdr:colOff>
      <xdr:row>2</xdr:row>
      <xdr:rowOff>171450</xdr:rowOff>
    </xdr:from>
    <xdr:to>
      <xdr:col>60</xdr:col>
      <xdr:colOff>50426</xdr:colOff>
      <xdr:row>6</xdr:row>
      <xdr:rowOff>16248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3569" y="563656"/>
          <a:ext cx="1122269" cy="62921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"/>
  <sheetViews>
    <sheetView workbookViewId="0">
      <selection activeCell="E25" sqref="E25"/>
    </sheetView>
  </sheetViews>
  <sheetFormatPr baseColWidth="10" defaultRowHeight="15" x14ac:dyDescent="0.25"/>
  <cols>
    <col min="6" max="6" width="10.5703125" customWidth="1"/>
  </cols>
  <sheetData>
    <row r="3" spans="2:6" x14ac:dyDescent="0.25">
      <c r="B3" s="161" t="s">
        <v>167</v>
      </c>
      <c r="C3" s="161"/>
      <c r="D3" s="161"/>
      <c r="E3" s="161"/>
      <c r="F3" s="161"/>
    </row>
    <row r="4" spans="2:6" x14ac:dyDescent="0.25">
      <c r="B4" s="161"/>
      <c r="C4" s="161"/>
      <c r="D4" s="161"/>
      <c r="E4" s="161"/>
      <c r="F4" s="161"/>
    </row>
    <row r="5" spans="2:6" x14ac:dyDescent="0.25">
      <c r="B5" s="161"/>
      <c r="C5" s="161"/>
      <c r="D5" s="161"/>
      <c r="E5" s="161"/>
      <c r="F5" s="161"/>
    </row>
    <row r="6" spans="2:6" x14ac:dyDescent="0.25">
      <c r="B6" s="13"/>
      <c r="C6" s="13"/>
      <c r="D6" s="13"/>
      <c r="E6" s="13"/>
      <c r="F6" s="13"/>
    </row>
    <row r="7" spans="2:6" x14ac:dyDescent="0.25">
      <c r="B7" s="13"/>
      <c r="C7" s="13"/>
      <c r="D7" s="13"/>
      <c r="E7" s="13"/>
      <c r="F7" s="13"/>
    </row>
    <row r="8" spans="2:6" x14ac:dyDescent="0.25">
      <c r="B8" s="13"/>
      <c r="C8" s="13"/>
      <c r="D8" s="13"/>
      <c r="E8" s="13"/>
      <c r="F8" s="13"/>
    </row>
    <row r="9" spans="2:6" x14ac:dyDescent="0.25">
      <c r="B9" s="13"/>
      <c r="C9" s="13"/>
      <c r="D9" s="13"/>
      <c r="E9" s="13"/>
      <c r="F9" s="13"/>
    </row>
    <row r="10" spans="2:6" ht="15.75" thickBot="1" x14ac:dyDescent="0.3">
      <c r="B10" s="13"/>
      <c r="C10" s="13"/>
      <c r="D10" s="13"/>
      <c r="E10" s="13"/>
      <c r="F10" s="13"/>
    </row>
    <row r="11" spans="2:6" ht="15.75" x14ac:dyDescent="0.25">
      <c r="B11" s="159" t="s">
        <v>102</v>
      </c>
      <c r="C11" s="160"/>
      <c r="D11" s="19" t="s">
        <v>103</v>
      </c>
      <c r="E11" s="20"/>
      <c r="F11" s="21">
        <v>2230</v>
      </c>
    </row>
    <row r="12" spans="2:6" ht="15.75" x14ac:dyDescent="0.25">
      <c r="B12" s="159" t="s">
        <v>104</v>
      </c>
      <c r="C12" s="160"/>
      <c r="D12" s="22" t="s">
        <v>105</v>
      </c>
      <c r="E12" s="23"/>
      <c r="F12" s="24">
        <v>1.96</v>
      </c>
    </row>
    <row r="13" spans="2:6" ht="15.75" x14ac:dyDescent="0.25">
      <c r="B13" s="159" t="s">
        <v>106</v>
      </c>
      <c r="C13" s="160"/>
      <c r="D13" s="22" t="s">
        <v>168</v>
      </c>
      <c r="E13" s="23"/>
      <c r="F13" s="25">
        <v>0.28000000000000003</v>
      </c>
    </row>
    <row r="14" spans="2:6" ht="16.5" thickBot="1" x14ac:dyDescent="0.3">
      <c r="B14" s="159" t="s">
        <v>107</v>
      </c>
      <c r="C14" s="160"/>
      <c r="D14" s="26" t="s">
        <v>108</v>
      </c>
      <c r="E14" s="27"/>
      <c r="F14" s="28">
        <v>5.6000000000000001E-2</v>
      </c>
    </row>
    <row r="15" spans="2:6" ht="16.5" thickBot="1" x14ac:dyDescent="0.3">
      <c r="B15" s="159" t="s">
        <v>109</v>
      </c>
      <c r="C15" s="160"/>
      <c r="D15" s="29" t="s">
        <v>110</v>
      </c>
      <c r="E15" s="30"/>
      <c r="F15" s="31">
        <f>((F12^2)*F11*F13^2)/(((F11-1)*F14^2)+(F12^2*F13^2))</f>
        <v>92.11420018580327</v>
      </c>
    </row>
    <row r="16" spans="2:6" ht="15.75" x14ac:dyDescent="0.25">
      <c r="B16" s="32"/>
      <c r="C16" s="32"/>
      <c r="D16" s="32"/>
      <c r="E16" s="32"/>
      <c r="F16" s="32"/>
    </row>
    <row r="17" spans="2:6" ht="15.75" x14ac:dyDescent="0.25">
      <c r="B17" s="32"/>
      <c r="C17" s="32"/>
      <c r="D17" s="32"/>
      <c r="E17" s="32"/>
      <c r="F17" s="32"/>
    </row>
    <row r="18" spans="2:6" ht="15.75" x14ac:dyDescent="0.25">
      <c r="B18" s="33" t="s">
        <v>169</v>
      </c>
      <c r="C18" s="34"/>
      <c r="D18" s="34"/>
      <c r="E18" s="34"/>
      <c r="F18" s="35">
        <f>F15</f>
        <v>92.11420018580327</v>
      </c>
    </row>
    <row r="19" spans="2:6" ht="15.75" x14ac:dyDescent="0.25">
      <c r="B19" s="33" t="s">
        <v>170</v>
      </c>
      <c r="C19" s="34"/>
      <c r="D19" s="34"/>
      <c r="E19" s="34"/>
      <c r="F19" s="35">
        <f>0.2*F18</f>
        <v>18.422840037160654</v>
      </c>
    </row>
    <row r="20" spans="2:6" ht="15.75" x14ac:dyDescent="0.25">
      <c r="B20" s="36" t="s">
        <v>120</v>
      </c>
      <c r="C20" s="34"/>
      <c r="D20" s="34"/>
      <c r="E20" s="34"/>
      <c r="F20" s="37">
        <f>SUM(F18:F19)</f>
        <v>110.53704022296392</v>
      </c>
    </row>
    <row r="21" spans="2:6" ht="15.75" x14ac:dyDescent="0.25">
      <c r="B21" s="32"/>
      <c r="C21" s="32"/>
      <c r="D21" s="32"/>
      <c r="E21" s="32"/>
      <c r="F21" s="32"/>
    </row>
  </sheetData>
  <mergeCells count="6">
    <mergeCell ref="B15:C15"/>
    <mergeCell ref="B3:F5"/>
    <mergeCell ref="B11:C11"/>
    <mergeCell ref="B12:C12"/>
    <mergeCell ref="B13:C13"/>
    <mergeCell ref="B14:C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J125"/>
  <sheetViews>
    <sheetView tabSelected="1" topLeftCell="A66" zoomScale="85" zoomScaleNormal="85" workbookViewId="0">
      <selection activeCell="CG31" sqref="CG31"/>
    </sheetView>
  </sheetViews>
  <sheetFormatPr baseColWidth="10" defaultColWidth="9.140625" defaultRowHeight="15" x14ac:dyDescent="0.25"/>
  <cols>
    <col min="4" max="4" width="9.42578125" customWidth="1"/>
    <col min="5" max="5" width="15.28515625" customWidth="1"/>
    <col min="18" max="18" width="14.85546875" customWidth="1"/>
    <col min="28" max="28" width="12.85546875" customWidth="1"/>
    <col min="32" max="32" width="18" customWidth="1"/>
    <col min="42" max="42" width="12.42578125" customWidth="1"/>
    <col min="46" max="46" width="15.140625" customWidth="1"/>
    <col min="56" max="56" width="12.140625" customWidth="1"/>
    <col min="57" max="57" width="16.7109375" customWidth="1"/>
    <col min="59" max="59" width="9.140625" style="15"/>
    <col min="60" max="60" width="11.42578125" style="15" customWidth="1"/>
    <col min="61" max="61" width="15.5703125" style="17" customWidth="1"/>
    <col min="62" max="62" width="9.42578125" bestFit="1" customWidth="1"/>
    <col min="65" max="65" width="22.5703125" customWidth="1"/>
    <col min="67" max="67" width="9.140625" style="17"/>
    <col min="68" max="68" width="10.42578125" style="62" customWidth="1"/>
    <col min="69" max="69" width="16.7109375" customWidth="1"/>
    <col min="73" max="73" width="9.5703125" bestFit="1" customWidth="1"/>
    <col min="74" max="74" width="11.7109375" customWidth="1"/>
    <col min="75" max="75" width="14" customWidth="1"/>
    <col min="76" max="76" width="12.42578125" customWidth="1"/>
    <col min="78" max="79" width="9.140625" style="17"/>
    <col min="80" max="80" width="15.42578125" customWidth="1"/>
    <col min="81" max="81" width="19.5703125" customWidth="1"/>
    <col min="83" max="83" width="10.85546875" customWidth="1"/>
    <col min="84" max="84" width="11.85546875" customWidth="1"/>
    <col min="85" max="85" width="14.42578125" customWidth="1"/>
    <col min="86" max="87" width="13.85546875" customWidth="1"/>
    <col min="88" max="88" width="11.5703125" customWidth="1"/>
  </cols>
  <sheetData>
    <row r="1" spans="3:88" ht="15" customHeight="1" x14ac:dyDescent="0.25"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63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75"/>
      <c r="BG1" s="187" t="s">
        <v>114</v>
      </c>
      <c r="BH1" s="188"/>
      <c r="BI1" s="188"/>
      <c r="BJ1" s="188"/>
      <c r="BK1" s="188"/>
      <c r="BL1" s="188"/>
      <c r="BM1" s="189"/>
      <c r="BN1" s="52"/>
      <c r="BO1" s="193" t="s">
        <v>115</v>
      </c>
      <c r="BP1" s="193"/>
      <c r="BQ1" s="193"/>
      <c r="BR1" s="52"/>
      <c r="BV1" s="67"/>
      <c r="BZ1" s="193" t="s">
        <v>180</v>
      </c>
      <c r="CA1" s="193"/>
      <c r="CB1" s="193"/>
      <c r="CC1" s="193"/>
      <c r="CE1" s="193" t="s">
        <v>181</v>
      </c>
      <c r="CF1" s="193"/>
      <c r="CG1" s="193"/>
      <c r="CH1" s="193"/>
      <c r="CI1" s="193"/>
      <c r="CJ1" s="193"/>
    </row>
    <row r="2" spans="3:88" ht="15.75" customHeight="1" thickBot="1" x14ac:dyDescent="0.3">
      <c r="P2" s="194" t="s">
        <v>171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D2" s="194" t="s">
        <v>174</v>
      </c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63"/>
      <c r="AR2" s="194" t="s">
        <v>175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75"/>
      <c r="BG2" s="190"/>
      <c r="BH2" s="191"/>
      <c r="BI2" s="191"/>
      <c r="BJ2" s="191"/>
      <c r="BK2" s="191"/>
      <c r="BL2" s="191"/>
      <c r="BM2" s="192"/>
      <c r="BN2" s="52"/>
      <c r="BO2" s="193"/>
      <c r="BP2" s="193"/>
      <c r="BQ2" s="193"/>
      <c r="BR2" s="52"/>
      <c r="BZ2" s="193"/>
      <c r="CA2" s="193"/>
      <c r="CB2" s="193"/>
      <c r="CC2" s="193"/>
      <c r="CE2" s="193"/>
      <c r="CF2" s="193"/>
      <c r="CG2" s="193"/>
      <c r="CH2" s="193"/>
      <c r="CI2" s="193"/>
      <c r="CJ2" s="193"/>
    </row>
    <row r="3" spans="3:88" ht="15.75" thickBot="1" x14ac:dyDescent="0.3">
      <c r="P3" s="194" t="s">
        <v>172</v>
      </c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D3" s="194" t="s">
        <v>158</v>
      </c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63"/>
      <c r="AR3" s="194" t="s">
        <v>176</v>
      </c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75"/>
      <c r="BG3" s="73"/>
      <c r="BH3" s="73"/>
      <c r="BI3" s="121"/>
      <c r="BJ3" s="73"/>
      <c r="BK3" s="73"/>
      <c r="BL3" s="73"/>
      <c r="BM3" s="73"/>
      <c r="BO3" s="193"/>
      <c r="BP3" s="193"/>
      <c r="BQ3" s="193"/>
      <c r="BZ3" s="193"/>
      <c r="CA3" s="193"/>
      <c r="CB3" s="193"/>
      <c r="CC3" s="193"/>
      <c r="CE3" s="193"/>
      <c r="CF3" s="193"/>
      <c r="CG3" s="193"/>
      <c r="CH3" s="193"/>
      <c r="CI3" s="193"/>
      <c r="CJ3" s="193"/>
    </row>
    <row r="4" spans="3:88" x14ac:dyDescent="0.25">
      <c r="P4" s="195" t="s">
        <v>173</v>
      </c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63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75"/>
      <c r="BG4" s="73"/>
      <c r="BH4" s="73"/>
      <c r="BI4" s="121"/>
      <c r="BJ4" s="73" t="s">
        <v>116</v>
      </c>
      <c r="BK4" s="54" t="s">
        <v>156</v>
      </c>
      <c r="BL4" s="55" t="s">
        <v>117</v>
      </c>
      <c r="BM4" s="56"/>
      <c r="BO4" s="193"/>
      <c r="BP4" s="193"/>
      <c r="BQ4" s="193"/>
      <c r="BZ4" s="193"/>
      <c r="CA4" s="193"/>
      <c r="CB4" s="193"/>
      <c r="CC4" s="193"/>
      <c r="CE4" s="193"/>
      <c r="CF4" s="193"/>
      <c r="CG4" s="193"/>
      <c r="CH4" s="193"/>
      <c r="CI4" s="193"/>
      <c r="CJ4" s="193"/>
    </row>
    <row r="5" spans="3:88" x14ac:dyDescent="0.25"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63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75"/>
      <c r="BG5" s="73"/>
      <c r="BH5" s="73"/>
      <c r="BI5" s="121"/>
      <c r="BJ5" s="73"/>
      <c r="BK5" s="57" t="s">
        <v>155</v>
      </c>
      <c r="BL5" s="53" t="s">
        <v>118</v>
      </c>
      <c r="BM5" s="58"/>
      <c r="BO5" s="193"/>
      <c r="BP5" s="193"/>
      <c r="BQ5" s="193"/>
      <c r="BZ5" s="193"/>
      <c r="CA5" s="193"/>
      <c r="CB5" s="193"/>
      <c r="CC5" s="193"/>
      <c r="CE5" s="193"/>
      <c r="CF5" s="193"/>
      <c r="CG5" s="193"/>
      <c r="CH5" s="193"/>
      <c r="CI5" s="193"/>
      <c r="CJ5" s="193"/>
    </row>
    <row r="6" spans="3:88" ht="15.75" thickBot="1" x14ac:dyDescent="0.3"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63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75"/>
      <c r="BG6" s="73"/>
      <c r="BH6" s="73"/>
      <c r="BI6" s="121"/>
      <c r="BJ6" s="73"/>
      <c r="BK6" s="59" t="s">
        <v>157</v>
      </c>
      <c r="BL6" s="60" t="s">
        <v>168</v>
      </c>
      <c r="BM6" s="61"/>
      <c r="BO6" s="193"/>
      <c r="BP6" s="193"/>
      <c r="BQ6" s="193"/>
      <c r="BZ6" s="193"/>
      <c r="CA6" s="193"/>
      <c r="CB6" s="193"/>
      <c r="CC6" s="193"/>
      <c r="CE6" s="193"/>
      <c r="CF6" s="193"/>
      <c r="CG6" s="193"/>
      <c r="CH6" s="193"/>
      <c r="CI6" s="193"/>
      <c r="CJ6" s="193"/>
    </row>
    <row r="7" spans="3:88" x14ac:dyDescent="0.25"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63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75"/>
      <c r="BG7" s="73"/>
      <c r="BH7" s="73"/>
      <c r="BI7" s="121"/>
      <c r="BJ7" s="73"/>
      <c r="BK7" s="73"/>
      <c r="BL7" s="73"/>
      <c r="BM7" s="73"/>
      <c r="BO7" s="193"/>
      <c r="BP7" s="193"/>
      <c r="BQ7" s="193"/>
      <c r="BZ7" s="193"/>
      <c r="CA7" s="193"/>
      <c r="CB7" s="193"/>
      <c r="CC7" s="193"/>
      <c r="CE7" s="193"/>
      <c r="CF7" s="193"/>
      <c r="CG7" s="193"/>
      <c r="CH7" s="193"/>
      <c r="CI7" s="193"/>
      <c r="CJ7" s="193"/>
    </row>
    <row r="8" spans="3:88" s="38" customFormat="1" ht="15.75" thickBot="1" x14ac:dyDescent="0.3">
      <c r="BG8" s="40"/>
      <c r="BH8" s="40"/>
      <c r="BI8" s="40"/>
      <c r="BO8" s="40"/>
      <c r="BP8" s="112"/>
      <c r="BZ8" s="40"/>
      <c r="CA8" s="40"/>
    </row>
    <row r="9" spans="3:88" ht="15" customHeight="1" x14ac:dyDescent="0.25">
      <c r="C9" s="181" t="s">
        <v>0</v>
      </c>
      <c r="D9" s="171" t="s">
        <v>91</v>
      </c>
      <c r="E9" s="181" t="s">
        <v>1</v>
      </c>
      <c r="F9" s="181" t="s">
        <v>2</v>
      </c>
      <c r="G9" s="181" t="s">
        <v>3</v>
      </c>
      <c r="H9" s="181"/>
      <c r="I9" s="181"/>
      <c r="J9" s="181"/>
      <c r="K9" s="181"/>
      <c r="L9" s="181"/>
      <c r="M9" s="181"/>
      <c r="N9" s="182"/>
      <c r="P9" s="181" t="s">
        <v>0</v>
      </c>
      <c r="Q9" s="171" t="s">
        <v>91</v>
      </c>
      <c r="R9" s="181" t="s">
        <v>1</v>
      </c>
      <c r="S9" s="181" t="s">
        <v>2</v>
      </c>
      <c r="T9" s="181" t="s">
        <v>3</v>
      </c>
      <c r="U9" s="181"/>
      <c r="V9" s="181"/>
      <c r="W9" s="181"/>
      <c r="X9" s="181"/>
      <c r="Y9" s="181"/>
      <c r="Z9" s="181"/>
      <c r="AA9" s="182"/>
      <c r="AB9" s="171" t="s">
        <v>95</v>
      </c>
      <c r="AD9" s="181" t="s">
        <v>0</v>
      </c>
      <c r="AE9" s="171" t="s">
        <v>91</v>
      </c>
      <c r="AF9" s="181" t="s">
        <v>1</v>
      </c>
      <c r="AG9" s="181" t="s">
        <v>2</v>
      </c>
      <c r="AH9" s="181" t="s">
        <v>3</v>
      </c>
      <c r="AI9" s="181"/>
      <c r="AJ9" s="181"/>
      <c r="AK9" s="181"/>
      <c r="AL9" s="181"/>
      <c r="AM9" s="181"/>
      <c r="AN9" s="181"/>
      <c r="AO9" s="182"/>
      <c r="AP9" s="171" t="s">
        <v>95</v>
      </c>
      <c r="AR9" s="181" t="s">
        <v>0</v>
      </c>
      <c r="AS9" s="171" t="s">
        <v>91</v>
      </c>
      <c r="AT9" s="181" t="s">
        <v>1</v>
      </c>
      <c r="AU9" s="181" t="s">
        <v>2</v>
      </c>
      <c r="AV9" s="181" t="s">
        <v>3</v>
      </c>
      <c r="AW9" s="181"/>
      <c r="AX9" s="181"/>
      <c r="AY9" s="181"/>
      <c r="AZ9" s="181"/>
      <c r="BA9" s="181"/>
      <c r="BB9" s="181"/>
      <c r="BC9" s="182"/>
      <c r="BD9" s="171" t="s">
        <v>95</v>
      </c>
      <c r="BE9" s="181" t="s">
        <v>145</v>
      </c>
      <c r="BG9" s="181" t="s">
        <v>0</v>
      </c>
      <c r="BH9" s="171" t="s">
        <v>91</v>
      </c>
      <c r="BI9" s="181" t="s">
        <v>145</v>
      </c>
      <c r="BJ9" s="185" t="s">
        <v>119</v>
      </c>
      <c r="BK9" s="179" t="s">
        <v>98</v>
      </c>
      <c r="BL9" s="179" t="s">
        <v>99</v>
      </c>
      <c r="BM9" s="181" t="s">
        <v>97</v>
      </c>
      <c r="BO9" s="182" t="s">
        <v>0</v>
      </c>
      <c r="BP9" s="171" t="s">
        <v>91</v>
      </c>
      <c r="BQ9" s="177" t="s">
        <v>145</v>
      </c>
      <c r="BS9" s="176" t="s">
        <v>177</v>
      </c>
      <c r="BT9" s="176"/>
      <c r="BU9" s="176"/>
      <c r="BV9" s="176"/>
      <c r="BW9" s="176"/>
      <c r="BX9" s="92">
        <f>BQ124</f>
        <v>7.0226962664303158E-2</v>
      </c>
      <c r="BZ9" s="169" t="s">
        <v>0</v>
      </c>
      <c r="CA9" s="171" t="s">
        <v>91</v>
      </c>
      <c r="CB9" s="173" t="s">
        <v>145</v>
      </c>
      <c r="CC9" s="198" t="s">
        <v>159</v>
      </c>
      <c r="CF9" s="164" t="s">
        <v>91</v>
      </c>
      <c r="CG9" s="164" t="s">
        <v>163</v>
      </c>
      <c r="CH9" s="164" t="s">
        <v>164</v>
      </c>
      <c r="CI9" s="164" t="s">
        <v>166</v>
      </c>
    </row>
    <row r="10" spans="3:88" ht="15" customHeight="1" x14ac:dyDescent="0.25">
      <c r="C10" s="181"/>
      <c r="D10" s="172"/>
      <c r="E10" s="181"/>
      <c r="F10" s="181"/>
      <c r="G10" s="1" t="s">
        <v>4</v>
      </c>
      <c r="H10" s="1" t="s">
        <v>5</v>
      </c>
      <c r="I10" s="1" t="s">
        <v>6</v>
      </c>
      <c r="J10" s="1" t="s">
        <v>7</v>
      </c>
      <c r="K10" s="1" t="s">
        <v>8</v>
      </c>
      <c r="L10" s="1" t="s">
        <v>9</v>
      </c>
      <c r="M10" s="1" t="s">
        <v>10</v>
      </c>
      <c r="N10" s="2" t="s">
        <v>11</v>
      </c>
      <c r="P10" s="181"/>
      <c r="Q10" s="172"/>
      <c r="R10" s="181"/>
      <c r="S10" s="181"/>
      <c r="T10" s="7" t="s">
        <v>4</v>
      </c>
      <c r="U10" s="7" t="s">
        <v>5</v>
      </c>
      <c r="V10" s="7" t="s">
        <v>6</v>
      </c>
      <c r="W10" s="7" t="s">
        <v>7</v>
      </c>
      <c r="X10" s="7" t="s">
        <v>8</v>
      </c>
      <c r="Y10" s="7" t="s">
        <v>9</v>
      </c>
      <c r="Z10" s="7" t="s">
        <v>10</v>
      </c>
      <c r="AA10" s="8" t="s">
        <v>11</v>
      </c>
      <c r="AB10" s="172"/>
      <c r="AD10" s="181"/>
      <c r="AE10" s="172"/>
      <c r="AF10" s="181"/>
      <c r="AG10" s="181"/>
      <c r="AH10" s="7" t="s">
        <v>4</v>
      </c>
      <c r="AI10" s="7" t="s">
        <v>5</v>
      </c>
      <c r="AJ10" s="7" t="s">
        <v>6</v>
      </c>
      <c r="AK10" s="7" t="s">
        <v>7</v>
      </c>
      <c r="AL10" s="7" t="s">
        <v>8</v>
      </c>
      <c r="AM10" s="7" t="s">
        <v>9</v>
      </c>
      <c r="AN10" s="7" t="s">
        <v>10</v>
      </c>
      <c r="AO10" s="8" t="s">
        <v>11</v>
      </c>
      <c r="AP10" s="172"/>
      <c r="AR10" s="181"/>
      <c r="AS10" s="172"/>
      <c r="AT10" s="181"/>
      <c r="AU10" s="181"/>
      <c r="AV10" s="7" t="s">
        <v>4</v>
      </c>
      <c r="AW10" s="7" t="s">
        <v>5</v>
      </c>
      <c r="AX10" s="7" t="s">
        <v>6</v>
      </c>
      <c r="AY10" s="7" t="s">
        <v>7</v>
      </c>
      <c r="AZ10" s="7" t="s">
        <v>8</v>
      </c>
      <c r="BA10" s="7" t="s">
        <v>9</v>
      </c>
      <c r="BB10" s="7" t="s">
        <v>10</v>
      </c>
      <c r="BC10" s="8" t="s">
        <v>11</v>
      </c>
      <c r="BD10" s="172"/>
      <c r="BE10" s="181"/>
      <c r="BG10" s="181"/>
      <c r="BH10" s="172"/>
      <c r="BI10" s="181"/>
      <c r="BJ10" s="185"/>
      <c r="BK10" s="179"/>
      <c r="BL10" s="179"/>
      <c r="BM10" s="181"/>
      <c r="BO10" s="182"/>
      <c r="BP10" s="172"/>
      <c r="BQ10" s="178"/>
      <c r="BS10" s="88"/>
      <c r="BT10" s="88"/>
      <c r="BU10" s="89"/>
      <c r="BV10" s="88"/>
      <c r="BW10" s="88"/>
      <c r="BX10" s="90"/>
      <c r="BZ10" s="170"/>
      <c r="CA10" s="172"/>
      <c r="CB10" s="174"/>
      <c r="CC10" s="199"/>
      <c r="CF10" s="164"/>
      <c r="CG10" s="164"/>
      <c r="CH10" s="164"/>
      <c r="CI10" s="164"/>
    </row>
    <row r="11" spans="3:88" ht="15" customHeight="1" x14ac:dyDescent="0.25">
      <c r="C11" s="171"/>
      <c r="D11" s="184"/>
      <c r="E11" s="171"/>
      <c r="F11" s="171"/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4" t="s">
        <v>12</v>
      </c>
      <c r="P11" s="171"/>
      <c r="Q11" s="184"/>
      <c r="R11" s="171"/>
      <c r="S11" s="171"/>
      <c r="T11" s="16" t="s">
        <v>12</v>
      </c>
      <c r="U11" s="16" t="s">
        <v>12</v>
      </c>
      <c r="V11" s="16" t="s">
        <v>12</v>
      </c>
      <c r="W11" s="16" t="s">
        <v>12</v>
      </c>
      <c r="X11" s="16" t="s">
        <v>12</v>
      </c>
      <c r="Y11" s="16" t="s">
        <v>12</v>
      </c>
      <c r="Z11" s="16" t="s">
        <v>12</v>
      </c>
      <c r="AA11" s="4" t="s">
        <v>12</v>
      </c>
      <c r="AB11" s="184"/>
      <c r="AD11" s="171"/>
      <c r="AE11" s="184"/>
      <c r="AF11" s="171"/>
      <c r="AG11" s="171"/>
      <c r="AH11" s="16" t="s">
        <v>12</v>
      </c>
      <c r="AI11" s="16" t="s">
        <v>12</v>
      </c>
      <c r="AJ11" s="16" t="s">
        <v>12</v>
      </c>
      <c r="AK11" s="16" t="s">
        <v>12</v>
      </c>
      <c r="AL11" s="16" t="s">
        <v>12</v>
      </c>
      <c r="AM11" s="16" t="s">
        <v>12</v>
      </c>
      <c r="AN11" s="16" t="s">
        <v>12</v>
      </c>
      <c r="AO11" s="4" t="s">
        <v>12</v>
      </c>
      <c r="AP11" s="184"/>
      <c r="AR11" s="171"/>
      <c r="AS11" s="184"/>
      <c r="AT11" s="171"/>
      <c r="AU11" s="171"/>
      <c r="AV11" s="16" t="s">
        <v>12</v>
      </c>
      <c r="AW11" s="16" t="s">
        <v>12</v>
      </c>
      <c r="AX11" s="16" t="s">
        <v>12</v>
      </c>
      <c r="AY11" s="16" t="s">
        <v>12</v>
      </c>
      <c r="AZ11" s="16" t="s">
        <v>12</v>
      </c>
      <c r="BA11" s="16" t="s">
        <v>12</v>
      </c>
      <c r="BB11" s="16" t="s">
        <v>12</v>
      </c>
      <c r="BC11" s="4" t="s">
        <v>12</v>
      </c>
      <c r="BD11" s="184"/>
      <c r="BE11" s="5" t="s">
        <v>96</v>
      </c>
      <c r="BG11" s="171"/>
      <c r="BH11" s="172"/>
      <c r="BI11" s="18" t="s">
        <v>96</v>
      </c>
      <c r="BJ11" s="186"/>
      <c r="BK11" s="180"/>
      <c r="BL11" s="180"/>
      <c r="BM11" s="171"/>
      <c r="BO11" s="182"/>
      <c r="BP11" s="172"/>
      <c r="BQ11" s="110" t="s">
        <v>96</v>
      </c>
      <c r="BS11" s="70"/>
      <c r="BT11" s="70"/>
      <c r="BU11" s="70"/>
      <c r="BV11" s="70"/>
      <c r="BW11" s="70"/>
      <c r="BX11" s="71"/>
      <c r="BZ11" s="170"/>
      <c r="CA11" s="172"/>
      <c r="CB11" s="109" t="s">
        <v>96</v>
      </c>
      <c r="CC11" s="108" t="s">
        <v>96</v>
      </c>
      <c r="CF11" s="164"/>
      <c r="CG11" s="68" t="s">
        <v>96</v>
      </c>
      <c r="CH11" s="164"/>
      <c r="CI11" s="164"/>
    </row>
    <row r="12" spans="3:88" ht="15" customHeight="1" x14ac:dyDescent="0.25">
      <c r="C12" s="123">
        <v>1</v>
      </c>
      <c r="D12" s="124" t="s">
        <v>92</v>
      </c>
      <c r="E12" s="124" t="s">
        <v>13</v>
      </c>
      <c r="F12" s="125">
        <v>5</v>
      </c>
      <c r="G12" s="153">
        <v>10.139999999999999</v>
      </c>
      <c r="H12" s="127">
        <v>2.0499999999999998</v>
      </c>
      <c r="I12" s="127">
        <v>4.03</v>
      </c>
      <c r="J12" s="127">
        <v>3.59</v>
      </c>
      <c r="K12" s="127">
        <v>2.2999999999999998</v>
      </c>
      <c r="L12" s="127">
        <v>4.8</v>
      </c>
      <c r="M12" s="127">
        <v>1.26</v>
      </c>
      <c r="N12" s="154">
        <v>1.45</v>
      </c>
      <c r="P12" s="123">
        <v>1</v>
      </c>
      <c r="Q12" s="124" t="s">
        <v>92</v>
      </c>
      <c r="R12" s="124" t="s">
        <v>13</v>
      </c>
      <c r="S12" s="125">
        <v>5</v>
      </c>
      <c r="T12" s="126">
        <v>10.139999999999999</v>
      </c>
      <c r="U12" s="127">
        <v>2.0499999999999998</v>
      </c>
      <c r="V12" s="127">
        <v>4.03</v>
      </c>
      <c r="W12" s="127">
        <v>3.59</v>
      </c>
      <c r="X12" s="127">
        <v>2.2999999999999998</v>
      </c>
      <c r="Y12" s="127">
        <v>4.8</v>
      </c>
      <c r="Z12" s="127">
        <v>1.26</v>
      </c>
      <c r="AA12" s="127">
        <v>1.45</v>
      </c>
      <c r="AB12" s="128" t="str">
        <f t="shared" ref="AB12:AB75" si="0">IF(AND(COUNT(U12:AA12)&gt;(0.5*7),S12&gt;=1),"OK","FD")</f>
        <v>OK</v>
      </c>
      <c r="AD12" s="123">
        <v>1</v>
      </c>
      <c r="AE12" s="124" t="s">
        <v>92</v>
      </c>
      <c r="AF12" s="124" t="s">
        <v>13</v>
      </c>
      <c r="AG12" s="125">
        <v>5</v>
      </c>
      <c r="AH12" s="126">
        <v>10.139999999999999</v>
      </c>
      <c r="AI12" s="127">
        <v>2.0499999999999998</v>
      </c>
      <c r="AJ12" s="127">
        <v>4.03</v>
      </c>
      <c r="AK12" s="127">
        <v>3.59</v>
      </c>
      <c r="AL12" s="127">
        <v>2.2999999999999998</v>
      </c>
      <c r="AM12" s="127">
        <v>4.8</v>
      </c>
      <c r="AN12" s="127">
        <v>1.26</v>
      </c>
      <c r="AO12" s="127">
        <v>1.45</v>
      </c>
      <c r="AP12" s="128" t="str">
        <f t="shared" ref="AP12:AP75" si="1">IF(AND(COUNT(AI12:AO12)&gt;(0.5*7),AG12&gt;=1),"OK","FD")</f>
        <v>OK</v>
      </c>
      <c r="AR12" s="123">
        <v>1</v>
      </c>
      <c r="AS12" s="124" t="s">
        <v>92</v>
      </c>
      <c r="AT12" s="124" t="s">
        <v>13</v>
      </c>
      <c r="AU12" s="125">
        <v>5</v>
      </c>
      <c r="AV12" s="126">
        <v>10.139999999999999</v>
      </c>
      <c r="AW12" s="127">
        <v>2.0499999999999998</v>
      </c>
      <c r="AX12" s="127">
        <v>4.03</v>
      </c>
      <c r="AY12" s="127">
        <v>3.59</v>
      </c>
      <c r="AZ12" s="127">
        <v>2.2999999999999998</v>
      </c>
      <c r="BA12" s="127">
        <v>4.8</v>
      </c>
      <c r="BB12" s="127">
        <v>1.26</v>
      </c>
      <c r="BC12" s="127">
        <v>1.45</v>
      </c>
      <c r="BD12" s="148" t="str">
        <f t="shared" ref="BD12:BD20" si="2">IF(AND(COUNT(AW12:BC12)&gt;(0.5*7),AU12&gt;=1),"OK","FD")</f>
        <v>OK</v>
      </c>
      <c r="BE12" s="6">
        <f>IF(BD12="OK", IFERROR((AVERAGE(AW12:BC12))/AU12, 0),0)</f>
        <v>0.55657142857142861</v>
      </c>
      <c r="BG12" s="49">
        <f>AR12</f>
        <v>1</v>
      </c>
      <c r="BH12" s="41" t="str">
        <f>AS12</f>
        <v>A</v>
      </c>
      <c r="BI12" s="66">
        <f>VLOOKUP(BG12,AR12:BE122,14)</f>
        <v>0.55657142857142861</v>
      </c>
      <c r="BJ12" s="9">
        <f>$BI$123-BI12</f>
        <v>7.2960717982845202E-2</v>
      </c>
      <c r="BK12" s="10">
        <f>ABS(BJ12)/$BI$124</f>
        <v>0.27343792381437759</v>
      </c>
      <c r="BL12" s="11">
        <f>BK12</f>
        <v>0.27343792381437759</v>
      </c>
      <c r="BM12" s="12" t="str">
        <f>IF(BL12&gt;1.96, "SE DESCARTA EL VALOR", " CUMPLE " )</f>
        <v xml:space="preserve"> CUMPLE </v>
      </c>
      <c r="BO12" s="49">
        <v>1</v>
      </c>
      <c r="BP12" s="113" t="str">
        <f>BH12</f>
        <v>A</v>
      </c>
      <c r="BQ12" s="111">
        <f>VLOOKUP(BO12,BG12:BM122,3)</f>
        <v>0.55657142857142861</v>
      </c>
      <c r="BS12" s="91"/>
      <c r="BT12" s="91"/>
      <c r="BU12" s="91"/>
      <c r="BV12" s="91"/>
      <c r="BW12" s="91"/>
      <c r="BX12" s="71"/>
      <c r="BZ12" s="69">
        <f>BO12</f>
        <v>1</v>
      </c>
      <c r="CA12" s="41" t="str">
        <f>BP12</f>
        <v>A</v>
      </c>
      <c r="CB12" s="42">
        <f>BQ12</f>
        <v>0.55657142857142861</v>
      </c>
      <c r="CC12" s="163">
        <f>AVERAGE(CB12:CB47)</f>
        <v>0.57316282242063488</v>
      </c>
      <c r="CF12" s="82" t="s">
        <v>160</v>
      </c>
      <c r="CG12" s="83">
        <f>CC12</f>
        <v>0.57316282242063488</v>
      </c>
      <c r="CH12" s="84">
        <v>0.33</v>
      </c>
      <c r="CI12" s="82">
        <f>CG12*CH12</f>
        <v>0.18914373139880952</v>
      </c>
    </row>
    <row r="13" spans="3:88" ht="15" customHeight="1" x14ac:dyDescent="0.25">
      <c r="C13" s="123">
        <v>2</v>
      </c>
      <c r="D13" s="124" t="s">
        <v>92</v>
      </c>
      <c r="E13" s="124" t="s">
        <v>14</v>
      </c>
      <c r="F13" s="125">
        <v>5</v>
      </c>
      <c r="G13" s="153">
        <v>7.84</v>
      </c>
      <c r="H13" s="127">
        <v>2.8</v>
      </c>
      <c r="I13" s="127">
        <v>4</v>
      </c>
      <c r="J13" s="127">
        <v>4.8</v>
      </c>
      <c r="K13" s="127">
        <v>2.76</v>
      </c>
      <c r="L13" s="127">
        <v>4.9000000000000004</v>
      </c>
      <c r="M13" s="127">
        <v>3.1</v>
      </c>
      <c r="N13" s="154">
        <v>2.2999999999999998</v>
      </c>
      <c r="P13" s="123">
        <v>2</v>
      </c>
      <c r="Q13" s="124" t="s">
        <v>92</v>
      </c>
      <c r="R13" s="124" t="s">
        <v>14</v>
      </c>
      <c r="S13" s="125">
        <v>5</v>
      </c>
      <c r="T13" s="126">
        <v>7.84</v>
      </c>
      <c r="U13" s="127">
        <v>2.8</v>
      </c>
      <c r="V13" s="127">
        <v>4</v>
      </c>
      <c r="W13" s="127">
        <v>4.8</v>
      </c>
      <c r="X13" s="127">
        <v>2.76</v>
      </c>
      <c r="Y13" s="127">
        <v>4.9000000000000004</v>
      </c>
      <c r="Z13" s="127">
        <v>3.1</v>
      </c>
      <c r="AA13" s="127">
        <v>2.2999999999999998</v>
      </c>
      <c r="AB13" s="128" t="str">
        <f t="shared" si="0"/>
        <v>OK</v>
      </c>
      <c r="AD13" s="123">
        <v>2</v>
      </c>
      <c r="AE13" s="124" t="s">
        <v>92</v>
      </c>
      <c r="AF13" s="124" t="s">
        <v>14</v>
      </c>
      <c r="AG13" s="125">
        <v>5</v>
      </c>
      <c r="AH13" s="126">
        <v>7.84</v>
      </c>
      <c r="AI13" s="127">
        <v>2.8</v>
      </c>
      <c r="AJ13" s="127">
        <v>4</v>
      </c>
      <c r="AK13" s="127">
        <v>4.8</v>
      </c>
      <c r="AL13" s="127">
        <v>2.76</v>
      </c>
      <c r="AM13" s="127">
        <v>4.9000000000000004</v>
      </c>
      <c r="AN13" s="127">
        <v>3.1</v>
      </c>
      <c r="AO13" s="127">
        <v>2.2999999999999998</v>
      </c>
      <c r="AP13" s="128" t="str">
        <f t="shared" si="1"/>
        <v>OK</v>
      </c>
      <c r="AR13" s="123">
        <v>2</v>
      </c>
      <c r="AS13" s="124" t="s">
        <v>92</v>
      </c>
      <c r="AT13" s="124" t="s">
        <v>14</v>
      </c>
      <c r="AU13" s="125">
        <v>5</v>
      </c>
      <c r="AV13" s="126">
        <v>7.84</v>
      </c>
      <c r="AW13" s="127">
        <v>2.8</v>
      </c>
      <c r="AX13" s="127">
        <v>4</v>
      </c>
      <c r="AY13" s="127">
        <v>4.8</v>
      </c>
      <c r="AZ13" s="127">
        <v>2.76</v>
      </c>
      <c r="BA13" s="127">
        <v>4.9000000000000004</v>
      </c>
      <c r="BB13" s="127">
        <v>3.1</v>
      </c>
      <c r="BC13" s="127">
        <v>2.2999999999999998</v>
      </c>
      <c r="BD13" s="148" t="str">
        <f t="shared" si="2"/>
        <v>OK</v>
      </c>
      <c r="BE13" s="6">
        <f t="shared" ref="BE13:BE76" si="3">IF(BD13="OK", IFERROR((AVERAGE(AW13:BC13))/AU13, 0),0)</f>
        <v>0.70457142857142852</v>
      </c>
      <c r="BG13" s="49">
        <f t="shared" ref="BG13:BG76" si="4">AR13</f>
        <v>2</v>
      </c>
      <c r="BH13" s="41" t="str">
        <f t="shared" ref="BH13:BH76" si="5">AS13</f>
        <v>A</v>
      </c>
      <c r="BI13" s="66">
        <f t="shared" ref="BI13:BI76" si="6">VLOOKUP(BG13,AR13:BE123,14)</f>
        <v>0.70457142857142852</v>
      </c>
      <c r="BJ13" s="9">
        <f t="shared" ref="BJ13:BJ76" si="7">$BI$123-BI13</f>
        <v>-7.5039282017154707E-2</v>
      </c>
      <c r="BK13" s="10">
        <f t="shared" ref="BK13:BK76" si="8">ABS(BJ13)/$BI$124</f>
        <v>0.28122784488108726</v>
      </c>
      <c r="BL13" s="11">
        <f t="shared" ref="BL13:BL76" si="9">BK13</f>
        <v>0.28122784488108726</v>
      </c>
      <c r="BM13" s="12" t="str">
        <f t="shared" ref="BM13:BM76" si="10">IF(BL13&gt;1.96, "SE DESCARTA EL VALOR", " CUMPLE " )</f>
        <v xml:space="preserve"> CUMPLE </v>
      </c>
      <c r="BO13" s="49">
        <v>2</v>
      </c>
      <c r="BP13" s="113" t="str">
        <f t="shared" ref="BP13:BP76" si="11">BH13</f>
        <v>A</v>
      </c>
      <c r="BQ13" s="111">
        <f t="shared" ref="BQ13:BQ76" si="12">VLOOKUP(BO13,BG13:BM123,3)</f>
        <v>0.70457142857142852</v>
      </c>
      <c r="BS13" s="91"/>
      <c r="BT13" s="91"/>
      <c r="BU13" s="91"/>
      <c r="BV13" s="91"/>
      <c r="BW13" s="91"/>
      <c r="BX13" s="71"/>
      <c r="BZ13" s="69">
        <f t="shared" ref="BZ13:BZ76" si="13">BO13</f>
        <v>2</v>
      </c>
      <c r="CA13" s="41" t="str">
        <f t="shared" ref="CA13:CA76" si="14">BP13</f>
        <v>A</v>
      </c>
      <c r="CB13" s="42">
        <f t="shared" ref="CB13:CB76" si="15">BQ13</f>
        <v>0.70457142857142852</v>
      </c>
      <c r="CC13" s="163"/>
      <c r="CF13" s="82" t="s">
        <v>161</v>
      </c>
      <c r="CG13" s="83">
        <f>CC48</f>
        <v>0.57005320699708451</v>
      </c>
      <c r="CH13" s="84">
        <v>0.31</v>
      </c>
      <c r="CI13" s="82">
        <f>CG13*CH13</f>
        <v>0.17671649416909618</v>
      </c>
    </row>
    <row r="14" spans="3:88" ht="15" customHeight="1" x14ac:dyDescent="0.25">
      <c r="C14" s="123">
        <v>3</v>
      </c>
      <c r="D14" s="124" t="s">
        <v>92</v>
      </c>
      <c r="E14" s="124" t="s">
        <v>15</v>
      </c>
      <c r="F14" s="125">
        <v>5</v>
      </c>
      <c r="G14" s="153">
        <v>9.5</v>
      </c>
      <c r="H14" s="127">
        <v>3.14</v>
      </c>
      <c r="I14" s="127">
        <v>2.27</v>
      </c>
      <c r="J14" s="127">
        <v>1.59</v>
      </c>
      <c r="K14" s="127">
        <v>2.1</v>
      </c>
      <c r="L14" s="127">
        <v>0.97</v>
      </c>
      <c r="M14" s="127">
        <v>2.95</v>
      </c>
      <c r="N14" s="154">
        <v>1.05</v>
      </c>
      <c r="P14" s="123">
        <v>3</v>
      </c>
      <c r="Q14" s="124" t="s">
        <v>92</v>
      </c>
      <c r="R14" s="124" t="s">
        <v>15</v>
      </c>
      <c r="S14" s="125">
        <v>5</v>
      </c>
      <c r="T14" s="126">
        <v>9.5</v>
      </c>
      <c r="U14" s="127">
        <v>3.14</v>
      </c>
      <c r="V14" s="127">
        <v>2.27</v>
      </c>
      <c r="W14" s="127">
        <v>1.59</v>
      </c>
      <c r="X14" s="127">
        <v>2.1</v>
      </c>
      <c r="Y14" s="127">
        <v>0.97</v>
      </c>
      <c r="Z14" s="127">
        <v>2.95</v>
      </c>
      <c r="AA14" s="127">
        <v>1.05</v>
      </c>
      <c r="AB14" s="128" t="str">
        <f t="shared" si="0"/>
        <v>OK</v>
      </c>
      <c r="AD14" s="123">
        <v>3</v>
      </c>
      <c r="AE14" s="124" t="s">
        <v>92</v>
      </c>
      <c r="AF14" s="124" t="s">
        <v>15</v>
      </c>
      <c r="AG14" s="125">
        <v>5</v>
      </c>
      <c r="AH14" s="126">
        <v>9.5</v>
      </c>
      <c r="AI14" s="127">
        <v>3.14</v>
      </c>
      <c r="AJ14" s="127">
        <v>2.27</v>
      </c>
      <c r="AK14" s="127">
        <v>1.59</v>
      </c>
      <c r="AL14" s="127">
        <v>2.1</v>
      </c>
      <c r="AM14" s="127">
        <v>0.97</v>
      </c>
      <c r="AN14" s="127">
        <v>2.95</v>
      </c>
      <c r="AO14" s="127">
        <v>1.05</v>
      </c>
      <c r="AP14" s="128" t="str">
        <f t="shared" si="1"/>
        <v>OK</v>
      </c>
      <c r="AR14" s="123">
        <v>3</v>
      </c>
      <c r="AS14" s="124" t="s">
        <v>92</v>
      </c>
      <c r="AT14" s="124" t="s">
        <v>15</v>
      </c>
      <c r="AU14" s="125">
        <v>5</v>
      </c>
      <c r="AV14" s="126">
        <v>9.5</v>
      </c>
      <c r="AW14" s="127">
        <v>3.14</v>
      </c>
      <c r="AX14" s="127">
        <v>2.27</v>
      </c>
      <c r="AY14" s="127">
        <v>1.59</v>
      </c>
      <c r="AZ14" s="127">
        <v>2.1</v>
      </c>
      <c r="BA14" s="127">
        <v>0.97</v>
      </c>
      <c r="BB14" s="127">
        <v>2.95</v>
      </c>
      <c r="BC14" s="127">
        <v>1.05</v>
      </c>
      <c r="BD14" s="148" t="str">
        <f t="shared" si="2"/>
        <v>OK</v>
      </c>
      <c r="BE14" s="6">
        <f t="shared" si="3"/>
        <v>0.40200000000000002</v>
      </c>
      <c r="BG14" s="49">
        <f t="shared" si="4"/>
        <v>3</v>
      </c>
      <c r="BH14" s="41" t="str">
        <f t="shared" si="5"/>
        <v>A</v>
      </c>
      <c r="BI14" s="66">
        <f t="shared" si="6"/>
        <v>0.40200000000000002</v>
      </c>
      <c r="BJ14" s="9">
        <f t="shared" si="7"/>
        <v>0.22753214655427378</v>
      </c>
      <c r="BK14" s="10">
        <f t="shared" si="8"/>
        <v>0.85273170926659136</v>
      </c>
      <c r="BL14" s="11">
        <f t="shared" si="9"/>
        <v>0.85273170926659136</v>
      </c>
      <c r="BM14" s="12" t="str">
        <f t="shared" si="10"/>
        <v xml:space="preserve"> CUMPLE </v>
      </c>
      <c r="BO14" s="49">
        <v>3</v>
      </c>
      <c r="BP14" s="113" t="str">
        <f t="shared" si="11"/>
        <v>A</v>
      </c>
      <c r="BQ14" s="111">
        <f t="shared" si="12"/>
        <v>0.40200000000000002</v>
      </c>
      <c r="BS14" s="91"/>
      <c r="BT14" s="91"/>
      <c r="BU14" s="91"/>
      <c r="BV14" s="91"/>
      <c r="BW14" s="91"/>
      <c r="BX14" s="71"/>
      <c r="BZ14" s="69">
        <f t="shared" si="13"/>
        <v>3</v>
      </c>
      <c r="CA14" s="41" t="str">
        <f t="shared" si="14"/>
        <v>A</v>
      </c>
      <c r="CB14" s="42">
        <f t="shared" si="15"/>
        <v>0.40200000000000002</v>
      </c>
      <c r="CC14" s="163"/>
      <c r="CF14" s="82" t="s">
        <v>162</v>
      </c>
      <c r="CG14" s="83">
        <f>CC83</f>
        <v>0.60492023809523821</v>
      </c>
      <c r="CH14" s="84">
        <v>0.36</v>
      </c>
      <c r="CI14" s="82">
        <f>CG14*CH14</f>
        <v>0.21777128571428575</v>
      </c>
    </row>
    <row r="15" spans="3:88" ht="15" customHeight="1" x14ac:dyDescent="0.25">
      <c r="C15" s="123">
        <v>4</v>
      </c>
      <c r="D15" s="124" t="s">
        <v>92</v>
      </c>
      <c r="E15" s="124" t="s">
        <v>16</v>
      </c>
      <c r="F15" s="125">
        <v>4</v>
      </c>
      <c r="G15" s="153">
        <v>6.1099999999999994</v>
      </c>
      <c r="H15" s="127">
        <v>0.56999999999999995</v>
      </c>
      <c r="I15" s="127">
        <v>1.77</v>
      </c>
      <c r="J15" s="127">
        <v>1.77</v>
      </c>
      <c r="K15" s="127">
        <v>1.37</v>
      </c>
      <c r="L15" s="127">
        <v>5.5</v>
      </c>
      <c r="M15" s="127">
        <v>3.43</v>
      </c>
      <c r="N15" s="154">
        <v>1.02</v>
      </c>
      <c r="P15" s="123">
        <v>4</v>
      </c>
      <c r="Q15" s="124" t="s">
        <v>92</v>
      </c>
      <c r="R15" s="124" t="s">
        <v>16</v>
      </c>
      <c r="S15" s="125">
        <v>4</v>
      </c>
      <c r="T15" s="126">
        <v>6.1099999999999994</v>
      </c>
      <c r="U15" s="127">
        <v>0.56999999999999995</v>
      </c>
      <c r="V15" s="127">
        <v>1.77</v>
      </c>
      <c r="W15" s="127">
        <v>1.77</v>
      </c>
      <c r="X15" s="127">
        <v>1.37</v>
      </c>
      <c r="Y15" s="127">
        <v>5.5</v>
      </c>
      <c r="Z15" s="127">
        <v>3.43</v>
      </c>
      <c r="AA15" s="127">
        <v>1.02</v>
      </c>
      <c r="AB15" s="128" t="str">
        <f t="shared" si="0"/>
        <v>OK</v>
      </c>
      <c r="AD15" s="123">
        <v>4</v>
      </c>
      <c r="AE15" s="124" t="s">
        <v>92</v>
      </c>
      <c r="AF15" s="124" t="s">
        <v>16</v>
      </c>
      <c r="AG15" s="125">
        <v>4</v>
      </c>
      <c r="AH15" s="126">
        <v>6.1099999999999994</v>
      </c>
      <c r="AI15" s="127">
        <v>0.56999999999999995</v>
      </c>
      <c r="AJ15" s="127">
        <v>1.77</v>
      </c>
      <c r="AK15" s="127">
        <v>1.77</v>
      </c>
      <c r="AL15" s="127">
        <v>1.37</v>
      </c>
      <c r="AM15" s="127">
        <v>5.5</v>
      </c>
      <c r="AN15" s="127">
        <v>3.43</v>
      </c>
      <c r="AO15" s="127">
        <v>1.02</v>
      </c>
      <c r="AP15" s="128" t="str">
        <f t="shared" si="1"/>
        <v>OK</v>
      </c>
      <c r="AR15" s="123">
        <v>4</v>
      </c>
      <c r="AS15" s="124" t="s">
        <v>92</v>
      </c>
      <c r="AT15" s="124" t="s">
        <v>16</v>
      </c>
      <c r="AU15" s="125">
        <v>4</v>
      </c>
      <c r="AV15" s="126">
        <v>6.1099999999999994</v>
      </c>
      <c r="AW15" s="127">
        <v>0.56999999999999995</v>
      </c>
      <c r="AX15" s="127">
        <v>1.77</v>
      </c>
      <c r="AY15" s="127">
        <v>1.77</v>
      </c>
      <c r="AZ15" s="127">
        <v>1.37</v>
      </c>
      <c r="BA15" s="127">
        <v>5.5</v>
      </c>
      <c r="BB15" s="127">
        <v>3.43</v>
      </c>
      <c r="BC15" s="127">
        <v>1.02</v>
      </c>
      <c r="BD15" s="148" t="str">
        <f t="shared" si="2"/>
        <v>OK</v>
      </c>
      <c r="BE15" s="6">
        <f t="shared" si="3"/>
        <v>0.55107142857142855</v>
      </c>
      <c r="BG15" s="49">
        <f t="shared" si="4"/>
        <v>4</v>
      </c>
      <c r="BH15" s="41" t="str">
        <f t="shared" si="5"/>
        <v>A</v>
      </c>
      <c r="BI15" s="66">
        <f t="shared" si="6"/>
        <v>0.55107142857142855</v>
      </c>
      <c r="BJ15" s="9">
        <f t="shared" si="7"/>
        <v>7.8460717982845263E-2</v>
      </c>
      <c r="BK15" s="10">
        <f t="shared" si="8"/>
        <v>0.29405050305643904</v>
      </c>
      <c r="BL15" s="11">
        <f t="shared" si="9"/>
        <v>0.29405050305643904</v>
      </c>
      <c r="BM15" s="12" t="str">
        <f t="shared" si="10"/>
        <v xml:space="preserve"> CUMPLE </v>
      </c>
      <c r="BO15" s="49">
        <v>4</v>
      </c>
      <c r="BP15" s="113" t="str">
        <f t="shared" si="11"/>
        <v>A</v>
      </c>
      <c r="BQ15" s="111">
        <f t="shared" si="12"/>
        <v>0.55107142857142855</v>
      </c>
      <c r="BS15" s="91"/>
      <c r="BT15" s="91"/>
      <c r="BU15" s="91"/>
      <c r="BV15" s="91"/>
      <c r="BW15" s="91"/>
      <c r="BX15" s="71"/>
      <c r="BZ15" s="69">
        <f t="shared" si="13"/>
        <v>4</v>
      </c>
      <c r="CA15" s="41" t="str">
        <f t="shared" si="14"/>
        <v>A</v>
      </c>
      <c r="CB15" s="42">
        <f t="shared" si="15"/>
        <v>0.55107142857142855</v>
      </c>
      <c r="CC15" s="163"/>
      <c r="CF15" s="85" t="s">
        <v>165</v>
      </c>
      <c r="CG15" s="85"/>
      <c r="CH15" s="86">
        <f>SUM(CH12:CH14)</f>
        <v>1</v>
      </c>
      <c r="CI15" s="87">
        <f>SUM(CI12:CI14)</f>
        <v>0.58363151128219148</v>
      </c>
    </row>
    <row r="16" spans="3:88" ht="15" customHeight="1" x14ac:dyDescent="0.25">
      <c r="C16" s="123">
        <v>5</v>
      </c>
      <c r="D16" s="124" t="s">
        <v>92</v>
      </c>
      <c r="E16" s="124" t="s">
        <v>17</v>
      </c>
      <c r="F16" s="125">
        <v>4</v>
      </c>
      <c r="G16" s="153">
        <v>28.89</v>
      </c>
      <c r="H16" s="127">
        <v>2.5</v>
      </c>
      <c r="I16" s="127">
        <v>1.5</v>
      </c>
      <c r="J16" s="127"/>
      <c r="K16" s="127"/>
      <c r="L16" s="127"/>
      <c r="M16" s="127">
        <v>3.2</v>
      </c>
      <c r="N16" s="154">
        <v>3.6</v>
      </c>
      <c r="P16" s="123">
        <v>5</v>
      </c>
      <c r="Q16" s="124" t="s">
        <v>92</v>
      </c>
      <c r="R16" s="124" t="s">
        <v>17</v>
      </c>
      <c r="S16" s="125">
        <v>4</v>
      </c>
      <c r="T16" s="126">
        <v>28.89</v>
      </c>
      <c r="U16" s="127">
        <v>2.5</v>
      </c>
      <c r="V16" s="127">
        <v>1.5</v>
      </c>
      <c r="W16" s="129"/>
      <c r="X16" s="129"/>
      <c r="Y16" s="129"/>
      <c r="Z16" s="127">
        <v>3.2</v>
      </c>
      <c r="AA16" s="127">
        <v>3.6</v>
      </c>
      <c r="AB16" s="128" t="str">
        <f t="shared" si="0"/>
        <v>OK</v>
      </c>
      <c r="AD16" s="123">
        <v>5</v>
      </c>
      <c r="AE16" s="124" t="s">
        <v>92</v>
      </c>
      <c r="AF16" s="124" t="s">
        <v>17</v>
      </c>
      <c r="AG16" s="125">
        <v>4</v>
      </c>
      <c r="AH16" s="126">
        <v>28.89</v>
      </c>
      <c r="AI16" s="127">
        <v>2.5</v>
      </c>
      <c r="AJ16" s="127">
        <v>1.5</v>
      </c>
      <c r="AK16" s="129"/>
      <c r="AL16" s="129"/>
      <c r="AM16" s="129"/>
      <c r="AN16" s="127">
        <v>3.2</v>
      </c>
      <c r="AO16" s="127">
        <v>3.6</v>
      </c>
      <c r="AP16" s="128" t="str">
        <f t="shared" si="1"/>
        <v>OK</v>
      </c>
      <c r="AR16" s="123">
        <v>5</v>
      </c>
      <c r="AS16" s="124" t="s">
        <v>92</v>
      </c>
      <c r="AT16" s="124" t="s">
        <v>17</v>
      </c>
      <c r="AU16" s="125">
        <v>4</v>
      </c>
      <c r="AV16" s="126">
        <v>28.89</v>
      </c>
      <c r="AW16" s="127">
        <v>2.5</v>
      </c>
      <c r="AX16" s="127">
        <v>1.5</v>
      </c>
      <c r="AY16" s="129"/>
      <c r="AZ16" s="129"/>
      <c r="BA16" s="129"/>
      <c r="BB16" s="127">
        <v>3.2</v>
      </c>
      <c r="BC16" s="127">
        <v>3.6</v>
      </c>
      <c r="BD16" s="148" t="str">
        <f t="shared" si="2"/>
        <v>OK</v>
      </c>
      <c r="BE16" s="6">
        <f t="shared" si="3"/>
        <v>0.67500000000000004</v>
      </c>
      <c r="BG16" s="49">
        <f t="shared" si="4"/>
        <v>5</v>
      </c>
      <c r="BH16" s="41" t="str">
        <f t="shared" si="5"/>
        <v>A</v>
      </c>
      <c r="BI16" s="66">
        <f t="shared" si="6"/>
        <v>0.67500000000000004</v>
      </c>
      <c r="BJ16" s="9">
        <f t="shared" si="7"/>
        <v>-4.5467853445726236E-2</v>
      </c>
      <c r="BK16" s="10">
        <f t="shared" si="8"/>
        <v>0.17040176947571958</v>
      </c>
      <c r="BL16" s="11">
        <f t="shared" si="9"/>
        <v>0.17040176947571958</v>
      </c>
      <c r="BM16" s="12" t="str">
        <f t="shared" si="10"/>
        <v xml:space="preserve"> CUMPLE </v>
      </c>
      <c r="BO16" s="49">
        <v>5</v>
      </c>
      <c r="BP16" s="113" t="str">
        <f t="shared" si="11"/>
        <v>A</v>
      </c>
      <c r="BQ16" s="111">
        <f t="shared" si="12"/>
        <v>0.67500000000000004</v>
      </c>
      <c r="BS16" s="91"/>
      <c r="BT16" s="91"/>
      <c r="BU16" s="91"/>
      <c r="BV16" s="91"/>
      <c r="BW16" s="91"/>
      <c r="BX16" s="71"/>
      <c r="BZ16" s="69">
        <f t="shared" si="13"/>
        <v>5</v>
      </c>
      <c r="CA16" s="41" t="str">
        <f t="shared" si="14"/>
        <v>A</v>
      </c>
      <c r="CB16" s="42">
        <f t="shared" si="15"/>
        <v>0.67500000000000004</v>
      </c>
      <c r="CC16" s="163"/>
    </row>
    <row r="17" spans="3:88" ht="15" customHeight="1" x14ac:dyDescent="0.25">
      <c r="C17" s="123">
        <v>6</v>
      </c>
      <c r="D17" s="124" t="s">
        <v>92</v>
      </c>
      <c r="E17" s="124" t="s">
        <v>18</v>
      </c>
      <c r="F17" s="125">
        <v>4</v>
      </c>
      <c r="G17" s="153">
        <v>4.25</v>
      </c>
      <c r="H17" s="127">
        <v>0.76</v>
      </c>
      <c r="I17" s="127">
        <v>1.29</v>
      </c>
      <c r="J17" s="127">
        <v>0.76</v>
      </c>
      <c r="K17" s="127">
        <v>4.4000000000000004</v>
      </c>
      <c r="L17" s="127">
        <v>1.1499999999999999</v>
      </c>
      <c r="M17" s="127">
        <v>4.5</v>
      </c>
      <c r="N17" s="154">
        <v>1.69</v>
      </c>
      <c r="P17" s="123">
        <v>6</v>
      </c>
      <c r="Q17" s="124" t="s">
        <v>92</v>
      </c>
      <c r="R17" s="124" t="s">
        <v>18</v>
      </c>
      <c r="S17" s="125">
        <v>4</v>
      </c>
      <c r="T17" s="126">
        <v>4.25</v>
      </c>
      <c r="U17" s="127">
        <v>0.76</v>
      </c>
      <c r="V17" s="127">
        <v>1.29</v>
      </c>
      <c r="W17" s="127">
        <v>0.76</v>
      </c>
      <c r="X17" s="127">
        <v>4.4000000000000004</v>
      </c>
      <c r="Y17" s="127">
        <v>1.1499999999999999</v>
      </c>
      <c r="Z17" s="127">
        <v>4.5</v>
      </c>
      <c r="AA17" s="127">
        <v>1.69</v>
      </c>
      <c r="AB17" s="128" t="str">
        <f t="shared" si="0"/>
        <v>OK</v>
      </c>
      <c r="AD17" s="123">
        <v>6</v>
      </c>
      <c r="AE17" s="124" t="s">
        <v>92</v>
      </c>
      <c r="AF17" s="124" t="s">
        <v>18</v>
      </c>
      <c r="AG17" s="125">
        <v>4</v>
      </c>
      <c r="AH17" s="126">
        <v>4.25</v>
      </c>
      <c r="AI17" s="127">
        <v>0.76</v>
      </c>
      <c r="AJ17" s="127">
        <v>1.29</v>
      </c>
      <c r="AK17" s="127">
        <v>0.76</v>
      </c>
      <c r="AL17" s="127">
        <v>4.4000000000000004</v>
      </c>
      <c r="AM17" s="127">
        <v>1.1499999999999999</v>
      </c>
      <c r="AN17" s="127">
        <v>4.5</v>
      </c>
      <c r="AO17" s="127">
        <v>1.69</v>
      </c>
      <c r="AP17" s="128" t="str">
        <f t="shared" si="1"/>
        <v>OK</v>
      </c>
      <c r="AR17" s="123">
        <v>6</v>
      </c>
      <c r="AS17" s="124" t="s">
        <v>92</v>
      </c>
      <c r="AT17" s="124" t="s">
        <v>18</v>
      </c>
      <c r="AU17" s="125">
        <v>4</v>
      </c>
      <c r="AV17" s="126">
        <v>4.25</v>
      </c>
      <c r="AW17" s="127">
        <v>0.76</v>
      </c>
      <c r="AX17" s="127">
        <v>1.29</v>
      </c>
      <c r="AY17" s="127">
        <v>0.76</v>
      </c>
      <c r="AZ17" s="127">
        <v>4.4000000000000004</v>
      </c>
      <c r="BA17" s="127">
        <v>1.1499999999999999</v>
      </c>
      <c r="BB17" s="127">
        <v>4.5</v>
      </c>
      <c r="BC17" s="127">
        <v>1.69</v>
      </c>
      <c r="BD17" s="148" t="str">
        <f t="shared" si="2"/>
        <v>OK</v>
      </c>
      <c r="BE17" s="6">
        <f t="shared" si="3"/>
        <v>0.51964285714285707</v>
      </c>
      <c r="BG17" s="49">
        <f t="shared" si="4"/>
        <v>6</v>
      </c>
      <c r="BH17" s="41" t="str">
        <f t="shared" si="5"/>
        <v>A</v>
      </c>
      <c r="BI17" s="66">
        <f t="shared" si="6"/>
        <v>0.51964285714285707</v>
      </c>
      <c r="BJ17" s="9">
        <f t="shared" si="7"/>
        <v>0.10988928941141674</v>
      </c>
      <c r="BK17" s="10">
        <f t="shared" si="8"/>
        <v>0.41183667015393183</v>
      </c>
      <c r="BL17" s="11">
        <f t="shared" si="9"/>
        <v>0.41183667015393183</v>
      </c>
      <c r="BM17" s="12" t="str">
        <f t="shared" si="10"/>
        <v xml:space="preserve"> CUMPLE </v>
      </c>
      <c r="BO17" s="49">
        <v>6</v>
      </c>
      <c r="BP17" s="113" t="str">
        <f t="shared" si="11"/>
        <v>A</v>
      </c>
      <c r="BQ17" s="111">
        <f t="shared" si="12"/>
        <v>0.51964285714285707</v>
      </c>
      <c r="BS17" s="162" t="s">
        <v>102</v>
      </c>
      <c r="BT17" s="162"/>
      <c r="BU17" s="94" t="s">
        <v>103</v>
      </c>
      <c r="BV17" s="95"/>
      <c r="BW17" s="96">
        <v>2230</v>
      </c>
      <c r="BX17" s="71"/>
      <c r="BZ17" s="69">
        <f t="shared" si="13"/>
        <v>6</v>
      </c>
      <c r="CA17" s="41" t="str">
        <f t="shared" si="14"/>
        <v>A</v>
      </c>
      <c r="CB17" s="42">
        <f t="shared" si="15"/>
        <v>0.51964285714285707</v>
      </c>
      <c r="CC17" s="163"/>
    </row>
    <row r="18" spans="3:88" ht="15" customHeight="1" x14ac:dyDescent="0.25">
      <c r="C18" s="123">
        <v>7</v>
      </c>
      <c r="D18" s="124" t="s">
        <v>92</v>
      </c>
      <c r="E18" s="124" t="s">
        <v>19</v>
      </c>
      <c r="F18" s="125">
        <v>5</v>
      </c>
      <c r="G18" s="153">
        <v>4.0999999999999996</v>
      </c>
      <c r="H18" s="127">
        <v>0.33</v>
      </c>
      <c r="I18" s="127">
        <v>1.02</v>
      </c>
      <c r="J18" s="127">
        <v>1.5</v>
      </c>
      <c r="K18" s="127">
        <v>5.8</v>
      </c>
      <c r="L18" s="127">
        <v>1.5</v>
      </c>
      <c r="M18" s="127">
        <v>4.5999999999999996</v>
      </c>
      <c r="N18" s="154">
        <v>2.9</v>
      </c>
      <c r="P18" s="123">
        <v>7</v>
      </c>
      <c r="Q18" s="124" t="s">
        <v>92</v>
      </c>
      <c r="R18" s="124" t="s">
        <v>19</v>
      </c>
      <c r="S18" s="125">
        <v>5</v>
      </c>
      <c r="T18" s="126">
        <v>4.0999999999999996</v>
      </c>
      <c r="U18" s="127">
        <v>0.33</v>
      </c>
      <c r="V18" s="127">
        <v>1.02</v>
      </c>
      <c r="W18" s="127">
        <v>1.5</v>
      </c>
      <c r="X18" s="127">
        <v>5.8</v>
      </c>
      <c r="Y18" s="127">
        <v>1.5</v>
      </c>
      <c r="Z18" s="127">
        <v>4.5999999999999996</v>
      </c>
      <c r="AA18" s="127">
        <v>2.9</v>
      </c>
      <c r="AB18" s="128" t="str">
        <f t="shared" si="0"/>
        <v>OK</v>
      </c>
      <c r="AD18" s="123">
        <v>7</v>
      </c>
      <c r="AE18" s="124" t="s">
        <v>92</v>
      </c>
      <c r="AF18" s="124" t="s">
        <v>19</v>
      </c>
      <c r="AG18" s="125">
        <v>5</v>
      </c>
      <c r="AH18" s="126">
        <v>4.0999999999999996</v>
      </c>
      <c r="AI18" s="127">
        <v>0.33</v>
      </c>
      <c r="AJ18" s="127">
        <v>1.02</v>
      </c>
      <c r="AK18" s="127">
        <v>1.5</v>
      </c>
      <c r="AL18" s="127">
        <v>5.8</v>
      </c>
      <c r="AM18" s="127">
        <v>1.5</v>
      </c>
      <c r="AN18" s="127">
        <v>4.5999999999999996</v>
      </c>
      <c r="AO18" s="127">
        <v>2.9</v>
      </c>
      <c r="AP18" s="128" t="str">
        <f t="shared" si="1"/>
        <v>OK</v>
      </c>
      <c r="AR18" s="123">
        <v>7</v>
      </c>
      <c r="AS18" s="124" t="s">
        <v>92</v>
      </c>
      <c r="AT18" s="124" t="s">
        <v>19</v>
      </c>
      <c r="AU18" s="125">
        <v>5</v>
      </c>
      <c r="AV18" s="126">
        <v>4.0999999999999996</v>
      </c>
      <c r="AW18" s="127">
        <v>0.33</v>
      </c>
      <c r="AX18" s="127">
        <v>1.02</v>
      </c>
      <c r="AY18" s="127">
        <v>1.5</v>
      </c>
      <c r="AZ18" s="127">
        <v>5.8</v>
      </c>
      <c r="BA18" s="127">
        <v>1.5</v>
      </c>
      <c r="BB18" s="127">
        <v>4.5999999999999996</v>
      </c>
      <c r="BC18" s="127">
        <v>2.9</v>
      </c>
      <c r="BD18" s="148" t="str">
        <f t="shared" si="2"/>
        <v>OK</v>
      </c>
      <c r="BE18" s="6">
        <f t="shared" si="3"/>
        <v>0.50428571428571423</v>
      </c>
      <c r="BG18" s="49">
        <f t="shared" si="4"/>
        <v>7</v>
      </c>
      <c r="BH18" s="41" t="str">
        <f t="shared" si="5"/>
        <v>A</v>
      </c>
      <c r="BI18" s="66">
        <f t="shared" si="6"/>
        <v>0.50428571428571423</v>
      </c>
      <c r="BJ18" s="9">
        <f t="shared" si="7"/>
        <v>0.12524643226855958</v>
      </c>
      <c r="BK18" s="10">
        <f t="shared" si="8"/>
        <v>0.46939127453111568</v>
      </c>
      <c r="BL18" s="11">
        <f t="shared" si="9"/>
        <v>0.46939127453111568</v>
      </c>
      <c r="BM18" s="12" t="str">
        <f t="shared" si="10"/>
        <v xml:space="preserve"> CUMPLE </v>
      </c>
      <c r="BO18" s="49">
        <v>7</v>
      </c>
      <c r="BP18" s="113" t="str">
        <f t="shared" si="11"/>
        <v>A</v>
      </c>
      <c r="BQ18" s="111">
        <f t="shared" si="12"/>
        <v>0.50428571428571423</v>
      </c>
      <c r="BS18" s="162" t="s">
        <v>104</v>
      </c>
      <c r="BT18" s="162"/>
      <c r="BU18" s="94" t="s">
        <v>105</v>
      </c>
      <c r="BV18" s="95"/>
      <c r="BW18" s="96">
        <v>1.96</v>
      </c>
      <c r="BX18" s="71"/>
      <c r="BZ18" s="69">
        <f t="shared" si="13"/>
        <v>7</v>
      </c>
      <c r="CA18" s="41" t="str">
        <f t="shared" si="14"/>
        <v>A</v>
      </c>
      <c r="CB18" s="42">
        <f t="shared" si="15"/>
        <v>0.50428571428571423</v>
      </c>
      <c r="CC18" s="163"/>
      <c r="CE18" s="165" t="s">
        <v>154</v>
      </c>
      <c r="CF18" s="165"/>
      <c r="CG18" s="165"/>
      <c r="CH18" s="165"/>
      <c r="CI18" s="165"/>
      <c r="CJ18" s="165"/>
    </row>
    <row r="19" spans="3:88" ht="15" customHeight="1" x14ac:dyDescent="0.25">
      <c r="C19" s="123">
        <v>8</v>
      </c>
      <c r="D19" s="124" t="s">
        <v>92</v>
      </c>
      <c r="E19" s="124" t="s">
        <v>20</v>
      </c>
      <c r="F19" s="125">
        <v>4</v>
      </c>
      <c r="G19" s="153">
        <v>6.2799999999999994</v>
      </c>
      <c r="H19" s="127">
        <v>0.49</v>
      </c>
      <c r="I19" s="127">
        <v>1.45</v>
      </c>
      <c r="J19" s="127">
        <v>1.54</v>
      </c>
      <c r="K19" s="127">
        <v>1.37</v>
      </c>
      <c r="L19" s="127">
        <v>6.5</v>
      </c>
      <c r="M19" s="127">
        <v>2.5</v>
      </c>
      <c r="N19" s="154">
        <v>1.1499999999999999</v>
      </c>
      <c r="P19" s="123">
        <v>8</v>
      </c>
      <c r="Q19" s="124" t="s">
        <v>92</v>
      </c>
      <c r="R19" s="124" t="s">
        <v>20</v>
      </c>
      <c r="S19" s="125">
        <v>4</v>
      </c>
      <c r="T19" s="126">
        <v>6.2799999999999994</v>
      </c>
      <c r="U19" s="127">
        <v>0.49</v>
      </c>
      <c r="V19" s="127">
        <v>1.45</v>
      </c>
      <c r="W19" s="127">
        <v>1.54</v>
      </c>
      <c r="X19" s="127">
        <v>1.37</v>
      </c>
      <c r="Y19" s="127">
        <v>6.5</v>
      </c>
      <c r="Z19" s="127">
        <v>2.5</v>
      </c>
      <c r="AA19" s="127">
        <v>1.1499999999999999</v>
      </c>
      <c r="AB19" s="128" t="str">
        <f t="shared" si="0"/>
        <v>OK</v>
      </c>
      <c r="AD19" s="123">
        <v>8</v>
      </c>
      <c r="AE19" s="124" t="s">
        <v>92</v>
      </c>
      <c r="AF19" s="124" t="s">
        <v>20</v>
      </c>
      <c r="AG19" s="125">
        <v>4</v>
      </c>
      <c r="AH19" s="126">
        <v>6.2799999999999994</v>
      </c>
      <c r="AI19" s="127">
        <v>0.49</v>
      </c>
      <c r="AJ19" s="127">
        <v>1.45</v>
      </c>
      <c r="AK19" s="127">
        <v>1.54</v>
      </c>
      <c r="AL19" s="127">
        <v>1.37</v>
      </c>
      <c r="AM19" s="127">
        <v>6.5</v>
      </c>
      <c r="AN19" s="127">
        <v>2.5</v>
      </c>
      <c r="AO19" s="127">
        <v>1.1499999999999999</v>
      </c>
      <c r="AP19" s="128" t="str">
        <f t="shared" si="1"/>
        <v>OK</v>
      </c>
      <c r="AR19" s="123">
        <v>8</v>
      </c>
      <c r="AS19" s="124" t="s">
        <v>92</v>
      </c>
      <c r="AT19" s="124" t="s">
        <v>20</v>
      </c>
      <c r="AU19" s="125">
        <v>4</v>
      </c>
      <c r="AV19" s="126">
        <v>6.2799999999999994</v>
      </c>
      <c r="AW19" s="127">
        <v>0.49</v>
      </c>
      <c r="AX19" s="127">
        <v>1.45</v>
      </c>
      <c r="AY19" s="127">
        <v>1.54</v>
      </c>
      <c r="AZ19" s="127">
        <v>1.37</v>
      </c>
      <c r="BA19" s="127">
        <v>6.5</v>
      </c>
      <c r="BB19" s="127">
        <v>2.5</v>
      </c>
      <c r="BC19" s="127">
        <v>1.1499999999999999</v>
      </c>
      <c r="BD19" s="148" t="str">
        <f t="shared" si="2"/>
        <v>OK</v>
      </c>
      <c r="BE19" s="6">
        <f t="shared" si="3"/>
        <v>0.5357142857142857</v>
      </c>
      <c r="BG19" s="49">
        <f t="shared" si="4"/>
        <v>8</v>
      </c>
      <c r="BH19" s="41" t="str">
        <f t="shared" si="5"/>
        <v>A</v>
      </c>
      <c r="BI19" s="66">
        <f t="shared" si="6"/>
        <v>0.5357142857142857</v>
      </c>
      <c r="BJ19" s="9">
        <f t="shared" si="7"/>
        <v>9.381786083998811E-2</v>
      </c>
      <c r="BK19" s="10">
        <f t="shared" si="8"/>
        <v>0.35160510743362289</v>
      </c>
      <c r="BL19" s="11">
        <f t="shared" si="9"/>
        <v>0.35160510743362289</v>
      </c>
      <c r="BM19" s="12" t="str">
        <f t="shared" si="10"/>
        <v xml:space="preserve"> CUMPLE </v>
      </c>
      <c r="BO19" s="49">
        <v>8</v>
      </c>
      <c r="BP19" s="113" t="str">
        <f t="shared" si="11"/>
        <v>A</v>
      </c>
      <c r="BQ19" s="111">
        <f t="shared" si="12"/>
        <v>0.5357142857142857</v>
      </c>
      <c r="BS19" s="162" t="s">
        <v>106</v>
      </c>
      <c r="BT19" s="162"/>
      <c r="BU19" s="94" t="s">
        <v>168</v>
      </c>
      <c r="BV19" s="95"/>
      <c r="BW19" s="97">
        <f>BX9</f>
        <v>7.0226962664303158E-2</v>
      </c>
      <c r="BX19" s="71"/>
      <c r="BZ19" s="69">
        <f t="shared" si="13"/>
        <v>8</v>
      </c>
      <c r="CA19" s="41" t="str">
        <f t="shared" si="14"/>
        <v>A</v>
      </c>
      <c r="CB19" s="42">
        <f t="shared" si="15"/>
        <v>0.5357142857142857</v>
      </c>
      <c r="CC19" s="163"/>
      <c r="CE19" s="71"/>
      <c r="CF19" s="71"/>
      <c r="CG19" s="71"/>
      <c r="CH19" s="71"/>
      <c r="CI19" s="71"/>
      <c r="CJ19" s="71"/>
    </row>
    <row r="20" spans="3:88" ht="15" customHeight="1" x14ac:dyDescent="0.25">
      <c r="C20" s="123">
        <v>9</v>
      </c>
      <c r="D20" s="124" t="s">
        <v>92</v>
      </c>
      <c r="E20" s="124" t="s">
        <v>21</v>
      </c>
      <c r="F20" s="125">
        <v>5</v>
      </c>
      <c r="G20" s="153">
        <v>4.7299999999999995</v>
      </c>
      <c r="H20" s="127">
        <v>4.5</v>
      </c>
      <c r="I20" s="127">
        <v>5.3</v>
      </c>
      <c r="J20" s="127">
        <v>4.5999999999999996</v>
      </c>
      <c r="K20" s="127">
        <v>6.54</v>
      </c>
      <c r="L20" s="127">
        <v>0.91</v>
      </c>
      <c r="M20" s="127">
        <v>1.19</v>
      </c>
      <c r="N20" s="154">
        <v>0.56000000000000005</v>
      </c>
      <c r="P20" s="123">
        <v>9</v>
      </c>
      <c r="Q20" s="124" t="s">
        <v>92</v>
      </c>
      <c r="R20" s="124" t="s">
        <v>21</v>
      </c>
      <c r="S20" s="125">
        <v>5</v>
      </c>
      <c r="T20" s="126">
        <v>4.7299999999999995</v>
      </c>
      <c r="U20" s="127">
        <v>4.5</v>
      </c>
      <c r="V20" s="127">
        <v>5.3</v>
      </c>
      <c r="W20" s="127">
        <v>4.5999999999999996</v>
      </c>
      <c r="X20" s="127">
        <v>6.54</v>
      </c>
      <c r="Y20" s="127">
        <v>0.91</v>
      </c>
      <c r="Z20" s="127">
        <v>1.19</v>
      </c>
      <c r="AA20" s="127">
        <v>0.56000000000000005</v>
      </c>
      <c r="AB20" s="128" t="str">
        <f t="shared" si="0"/>
        <v>OK</v>
      </c>
      <c r="AD20" s="123">
        <v>9</v>
      </c>
      <c r="AE20" s="124" t="s">
        <v>92</v>
      </c>
      <c r="AF20" s="124" t="s">
        <v>21</v>
      </c>
      <c r="AG20" s="125">
        <v>5</v>
      </c>
      <c r="AH20" s="126">
        <v>4.7299999999999995</v>
      </c>
      <c r="AI20" s="127">
        <v>4.5</v>
      </c>
      <c r="AJ20" s="127">
        <v>5.3</v>
      </c>
      <c r="AK20" s="127">
        <v>4.5999999999999996</v>
      </c>
      <c r="AL20" s="127">
        <v>6.54</v>
      </c>
      <c r="AM20" s="127">
        <v>0.91</v>
      </c>
      <c r="AN20" s="127">
        <v>1.19</v>
      </c>
      <c r="AO20" s="127">
        <v>0.56000000000000005</v>
      </c>
      <c r="AP20" s="128" t="str">
        <f t="shared" si="1"/>
        <v>OK</v>
      </c>
      <c r="AR20" s="123">
        <v>9</v>
      </c>
      <c r="AS20" s="124" t="s">
        <v>92</v>
      </c>
      <c r="AT20" s="124" t="s">
        <v>21</v>
      </c>
      <c r="AU20" s="125">
        <v>5</v>
      </c>
      <c r="AV20" s="126">
        <v>4.7299999999999995</v>
      </c>
      <c r="AW20" s="127">
        <v>4.5</v>
      </c>
      <c r="AX20" s="127">
        <v>5.3</v>
      </c>
      <c r="AY20" s="127">
        <v>4.5999999999999996</v>
      </c>
      <c r="AZ20" s="127">
        <v>6.54</v>
      </c>
      <c r="BA20" s="127">
        <v>0.91</v>
      </c>
      <c r="BB20" s="127">
        <v>1.19</v>
      </c>
      <c r="BC20" s="127">
        <v>0.56000000000000005</v>
      </c>
      <c r="BD20" s="148" t="str">
        <f t="shared" si="2"/>
        <v>OK</v>
      </c>
      <c r="BE20" s="6">
        <f t="shared" si="3"/>
        <v>0.67428571428571427</v>
      </c>
      <c r="BG20" s="49">
        <f t="shared" si="4"/>
        <v>9</v>
      </c>
      <c r="BH20" s="41" t="str">
        <f t="shared" si="5"/>
        <v>A</v>
      </c>
      <c r="BI20" s="66">
        <f t="shared" si="6"/>
        <v>0.67428571428571427</v>
      </c>
      <c r="BJ20" s="9">
        <f t="shared" si="7"/>
        <v>-4.4753567731440458E-2</v>
      </c>
      <c r="BK20" s="10">
        <f t="shared" si="8"/>
        <v>0.16772481113259452</v>
      </c>
      <c r="BL20" s="11">
        <f t="shared" si="9"/>
        <v>0.16772481113259452</v>
      </c>
      <c r="BM20" s="12" t="str">
        <f t="shared" si="10"/>
        <v xml:space="preserve"> CUMPLE </v>
      </c>
      <c r="BO20" s="49">
        <v>9</v>
      </c>
      <c r="BP20" s="113" t="str">
        <f t="shared" si="11"/>
        <v>A</v>
      </c>
      <c r="BQ20" s="111">
        <f t="shared" si="12"/>
        <v>0.67428571428571427</v>
      </c>
      <c r="BS20" s="162" t="s">
        <v>107</v>
      </c>
      <c r="BT20" s="162"/>
      <c r="BU20" s="94" t="s">
        <v>108</v>
      </c>
      <c r="BV20" s="95"/>
      <c r="BW20" s="98">
        <v>5.6000000000000001E-2</v>
      </c>
      <c r="BX20" s="71"/>
      <c r="BZ20" s="69">
        <f t="shared" si="13"/>
        <v>9</v>
      </c>
      <c r="CA20" s="41" t="str">
        <f t="shared" si="14"/>
        <v>A</v>
      </c>
      <c r="CB20" s="42">
        <f t="shared" si="15"/>
        <v>0.67428571428571427</v>
      </c>
      <c r="CC20" s="163"/>
      <c r="CE20" s="71"/>
      <c r="CF20" s="71"/>
      <c r="CG20" s="71"/>
      <c r="CH20" s="71"/>
      <c r="CI20" s="71"/>
      <c r="CJ20" s="71"/>
    </row>
    <row r="21" spans="3:88" ht="15" customHeight="1" x14ac:dyDescent="0.25">
      <c r="C21" s="123">
        <v>10</v>
      </c>
      <c r="D21" s="124" t="s">
        <v>92</v>
      </c>
      <c r="E21" s="124" t="s">
        <v>22</v>
      </c>
      <c r="F21" s="125">
        <v>4</v>
      </c>
      <c r="G21" s="153">
        <v>8.3699999999999992</v>
      </c>
      <c r="H21" s="127"/>
      <c r="I21" s="127"/>
      <c r="J21" s="127"/>
      <c r="K21" s="127"/>
      <c r="L21" s="127"/>
      <c r="M21" s="127">
        <v>0.77</v>
      </c>
      <c r="N21" s="154">
        <v>1.07</v>
      </c>
      <c r="P21" s="123">
        <v>10</v>
      </c>
      <c r="Q21" s="124" t="s">
        <v>92</v>
      </c>
      <c r="R21" s="124" t="s">
        <v>22</v>
      </c>
      <c r="S21" s="125">
        <v>4</v>
      </c>
      <c r="T21" s="126">
        <v>8.3699999999999992</v>
      </c>
      <c r="U21" s="152"/>
      <c r="V21" s="152"/>
      <c r="W21" s="152"/>
      <c r="X21" s="152"/>
      <c r="Y21" s="152"/>
      <c r="Z21" s="127">
        <v>0.77</v>
      </c>
      <c r="AA21" s="127">
        <v>1.07</v>
      </c>
      <c r="AB21" s="128" t="str">
        <f t="shared" si="0"/>
        <v>FD</v>
      </c>
      <c r="AD21" s="130"/>
      <c r="AE21" s="131"/>
      <c r="AF21" s="131"/>
      <c r="AG21" s="132"/>
      <c r="AH21" s="133"/>
      <c r="AI21" s="134"/>
      <c r="AJ21" s="134"/>
      <c r="AK21" s="134"/>
      <c r="AL21" s="134"/>
      <c r="AM21" s="134"/>
      <c r="AN21" s="134"/>
      <c r="AO21" s="134"/>
      <c r="AP21" s="135"/>
      <c r="AR21" s="130"/>
      <c r="AS21" s="131"/>
      <c r="AT21" s="131"/>
      <c r="AU21" s="132"/>
      <c r="AV21" s="133"/>
      <c r="AW21" s="134"/>
      <c r="AX21" s="134"/>
      <c r="AY21" s="134"/>
      <c r="AZ21" s="134"/>
      <c r="BA21" s="134"/>
      <c r="BB21" s="134"/>
      <c r="BC21" s="134"/>
      <c r="BD21" s="149"/>
      <c r="BE21" s="39"/>
      <c r="BG21" s="50"/>
      <c r="BH21" s="43"/>
      <c r="BI21" s="116"/>
      <c r="BJ21" s="45"/>
      <c r="BK21" s="46"/>
      <c r="BL21" s="47"/>
      <c r="BM21" s="48"/>
      <c r="BO21" s="50"/>
      <c r="BP21" s="114"/>
      <c r="BQ21" s="64"/>
      <c r="BS21" s="162" t="s">
        <v>109</v>
      </c>
      <c r="BT21" s="162"/>
      <c r="BU21" s="99" t="s">
        <v>110</v>
      </c>
      <c r="BV21" s="100"/>
      <c r="BW21" s="101">
        <f>((BW18^2)*BW17*BW19^2)/(((BW17-1)*BW20^2)+(BW18^2*BW19^2))</f>
        <v>6.0278596756955922</v>
      </c>
      <c r="BX21" s="71"/>
      <c r="BZ21" s="118"/>
      <c r="CA21" s="116"/>
      <c r="CB21" s="44"/>
      <c r="CC21" s="163"/>
      <c r="CE21" s="105"/>
      <c r="CF21" s="106">
        <f>CI15*0.5</f>
        <v>0.29181575564109574</v>
      </c>
      <c r="CG21" s="106" t="s">
        <v>149</v>
      </c>
      <c r="CH21" s="106">
        <f>BQ124</f>
        <v>7.0226962664303158E-2</v>
      </c>
      <c r="CI21" s="166" t="str">
        <f>IF(CF21&gt;CH21, "CUMPLE LA CONDICIÓN", "NO CUMPLE")</f>
        <v>CUMPLE LA CONDICIÓN</v>
      </c>
      <c r="CJ21" s="166"/>
    </row>
    <row r="22" spans="3:88" ht="15" customHeight="1" x14ac:dyDescent="0.25">
      <c r="C22" s="123">
        <v>11</v>
      </c>
      <c r="D22" s="124" t="s">
        <v>92</v>
      </c>
      <c r="E22" s="124" t="s">
        <v>23</v>
      </c>
      <c r="F22" s="125">
        <v>4</v>
      </c>
      <c r="G22" s="153">
        <v>5.96</v>
      </c>
      <c r="H22" s="127">
        <v>4.5</v>
      </c>
      <c r="I22" s="127">
        <v>5.2</v>
      </c>
      <c r="J22" s="127">
        <v>2.0699999999999998</v>
      </c>
      <c r="K22" s="127">
        <v>1.05</v>
      </c>
      <c r="L22" s="127">
        <v>0.23</v>
      </c>
      <c r="M22" s="127">
        <v>2.78</v>
      </c>
      <c r="N22" s="154">
        <v>0.49</v>
      </c>
      <c r="P22" s="123">
        <v>11</v>
      </c>
      <c r="Q22" s="124" t="s">
        <v>92</v>
      </c>
      <c r="R22" s="124" t="s">
        <v>23</v>
      </c>
      <c r="S22" s="125">
        <v>4</v>
      </c>
      <c r="T22" s="126">
        <v>5.96</v>
      </c>
      <c r="U22" s="127">
        <v>4.5</v>
      </c>
      <c r="V22" s="127">
        <v>5.2</v>
      </c>
      <c r="W22" s="127">
        <v>2.0699999999999998</v>
      </c>
      <c r="X22" s="127">
        <v>1.05</v>
      </c>
      <c r="Y22" s="127">
        <v>0.23</v>
      </c>
      <c r="Z22" s="127">
        <v>2.78</v>
      </c>
      <c r="AA22" s="127">
        <v>0.49</v>
      </c>
      <c r="AB22" s="128" t="str">
        <f t="shared" si="0"/>
        <v>OK</v>
      </c>
      <c r="AD22" s="123">
        <v>11</v>
      </c>
      <c r="AE22" s="124" t="s">
        <v>92</v>
      </c>
      <c r="AF22" s="124" t="s">
        <v>23</v>
      </c>
      <c r="AG22" s="125">
        <v>4</v>
      </c>
      <c r="AH22" s="126">
        <v>5.96</v>
      </c>
      <c r="AI22" s="127">
        <v>4.5</v>
      </c>
      <c r="AJ22" s="127">
        <v>5.2</v>
      </c>
      <c r="AK22" s="127">
        <v>2.0699999999999998</v>
      </c>
      <c r="AL22" s="127">
        <v>1.05</v>
      </c>
      <c r="AM22" s="127">
        <v>0.23</v>
      </c>
      <c r="AN22" s="127">
        <v>2.78</v>
      </c>
      <c r="AO22" s="127">
        <v>0.49</v>
      </c>
      <c r="AP22" s="128" t="str">
        <f t="shared" si="1"/>
        <v>OK</v>
      </c>
      <c r="AR22" s="123">
        <v>11</v>
      </c>
      <c r="AS22" s="124" t="s">
        <v>92</v>
      </c>
      <c r="AT22" s="124" t="s">
        <v>23</v>
      </c>
      <c r="AU22" s="125">
        <v>4</v>
      </c>
      <c r="AV22" s="126">
        <v>5.96</v>
      </c>
      <c r="AW22" s="127">
        <v>4.5</v>
      </c>
      <c r="AX22" s="127">
        <v>5.2</v>
      </c>
      <c r="AY22" s="127">
        <v>2.0699999999999998</v>
      </c>
      <c r="AZ22" s="127">
        <v>1.05</v>
      </c>
      <c r="BA22" s="127">
        <v>0.23</v>
      </c>
      <c r="BB22" s="127">
        <v>2.78</v>
      </c>
      <c r="BC22" s="127">
        <v>0.49</v>
      </c>
      <c r="BD22" s="148" t="str">
        <f t="shared" ref="BD22:BD40" si="16">IF(AND(COUNT(AW22:BC22)&gt;(0.5*7),AU22&gt;=1),"OK","FD")</f>
        <v>OK</v>
      </c>
      <c r="BE22" s="6">
        <f t="shared" si="3"/>
        <v>0.58285714285714285</v>
      </c>
      <c r="BG22" s="49">
        <f t="shared" si="4"/>
        <v>11</v>
      </c>
      <c r="BH22" s="41" t="str">
        <f t="shared" si="5"/>
        <v>A</v>
      </c>
      <c r="BI22" s="66">
        <f t="shared" si="6"/>
        <v>0.58285714285714285</v>
      </c>
      <c r="BJ22" s="9">
        <f t="shared" si="7"/>
        <v>4.6675003697130957E-2</v>
      </c>
      <c r="BK22" s="10">
        <f t="shared" si="8"/>
        <v>0.17492585678738393</v>
      </c>
      <c r="BL22" s="11">
        <f t="shared" si="9"/>
        <v>0.17492585678738393</v>
      </c>
      <c r="BM22" s="12" t="str">
        <f t="shared" si="10"/>
        <v xml:space="preserve"> CUMPLE </v>
      </c>
      <c r="BO22" s="49">
        <v>11</v>
      </c>
      <c r="BP22" s="113" t="str">
        <f t="shared" si="11"/>
        <v>A</v>
      </c>
      <c r="BQ22" s="111">
        <f t="shared" si="12"/>
        <v>0.58285714285714285</v>
      </c>
      <c r="BS22" s="72"/>
      <c r="BT22" s="72"/>
      <c r="BU22" s="72"/>
      <c r="BV22" s="72"/>
      <c r="BW22" s="72"/>
      <c r="BX22" s="71"/>
      <c r="BZ22" s="69">
        <f t="shared" si="13"/>
        <v>11</v>
      </c>
      <c r="CA22" s="41" t="str">
        <f t="shared" si="14"/>
        <v>A</v>
      </c>
      <c r="CB22" s="42">
        <f t="shared" si="15"/>
        <v>0.58285714285714285</v>
      </c>
      <c r="CC22" s="163"/>
      <c r="CE22" s="162" t="s">
        <v>151</v>
      </c>
      <c r="CF22" s="162"/>
      <c r="CG22" s="162"/>
      <c r="CH22" s="162"/>
      <c r="CI22" s="162"/>
      <c r="CJ22" s="162"/>
    </row>
    <row r="23" spans="3:88" ht="15" customHeight="1" x14ac:dyDescent="0.25">
      <c r="C23" s="123">
        <v>12</v>
      </c>
      <c r="D23" s="124" t="s">
        <v>92</v>
      </c>
      <c r="E23" s="124" t="s">
        <v>24</v>
      </c>
      <c r="F23" s="125">
        <v>5</v>
      </c>
      <c r="G23" s="153">
        <v>2.08</v>
      </c>
      <c r="H23" s="127">
        <v>0.32</v>
      </c>
      <c r="I23" s="127">
        <v>4</v>
      </c>
      <c r="J23" s="127">
        <v>5</v>
      </c>
      <c r="K23" s="127">
        <v>3</v>
      </c>
      <c r="L23" s="127">
        <v>5.8</v>
      </c>
      <c r="M23" s="127">
        <v>2.4</v>
      </c>
      <c r="N23" s="154">
        <v>1.5</v>
      </c>
      <c r="P23" s="123">
        <v>12</v>
      </c>
      <c r="Q23" s="124" t="s">
        <v>92</v>
      </c>
      <c r="R23" s="124" t="s">
        <v>24</v>
      </c>
      <c r="S23" s="125">
        <v>5</v>
      </c>
      <c r="T23" s="126">
        <v>2.08</v>
      </c>
      <c r="U23" s="127">
        <v>0.32</v>
      </c>
      <c r="V23" s="127">
        <v>4</v>
      </c>
      <c r="W23" s="127">
        <v>5</v>
      </c>
      <c r="X23" s="127">
        <v>3</v>
      </c>
      <c r="Y23" s="127">
        <v>5.8</v>
      </c>
      <c r="Z23" s="127">
        <v>2.4</v>
      </c>
      <c r="AA23" s="127">
        <v>1.5</v>
      </c>
      <c r="AB23" s="128" t="str">
        <f t="shared" si="0"/>
        <v>OK</v>
      </c>
      <c r="AD23" s="123">
        <v>12</v>
      </c>
      <c r="AE23" s="124" t="s">
        <v>92</v>
      </c>
      <c r="AF23" s="124" t="s">
        <v>24</v>
      </c>
      <c r="AG23" s="125">
        <v>5</v>
      </c>
      <c r="AH23" s="126">
        <v>2.08</v>
      </c>
      <c r="AI23" s="127">
        <v>0.32</v>
      </c>
      <c r="AJ23" s="127">
        <v>4</v>
      </c>
      <c r="AK23" s="127">
        <v>5</v>
      </c>
      <c r="AL23" s="127">
        <v>3</v>
      </c>
      <c r="AM23" s="127">
        <v>5.8</v>
      </c>
      <c r="AN23" s="127">
        <v>2.4</v>
      </c>
      <c r="AO23" s="127">
        <v>1.5</v>
      </c>
      <c r="AP23" s="128" t="str">
        <f t="shared" si="1"/>
        <v>OK</v>
      </c>
      <c r="AR23" s="123">
        <v>12</v>
      </c>
      <c r="AS23" s="124" t="s">
        <v>92</v>
      </c>
      <c r="AT23" s="124" t="s">
        <v>24</v>
      </c>
      <c r="AU23" s="125">
        <v>5</v>
      </c>
      <c r="AV23" s="126">
        <v>2.08</v>
      </c>
      <c r="AW23" s="127">
        <v>0.32</v>
      </c>
      <c r="AX23" s="127">
        <v>4</v>
      </c>
      <c r="AY23" s="127">
        <v>5</v>
      </c>
      <c r="AZ23" s="127">
        <v>3</v>
      </c>
      <c r="BA23" s="127">
        <v>5.8</v>
      </c>
      <c r="BB23" s="127">
        <v>2.4</v>
      </c>
      <c r="BC23" s="127">
        <v>1.5</v>
      </c>
      <c r="BD23" s="148" t="str">
        <f t="shared" si="16"/>
        <v>OK</v>
      </c>
      <c r="BE23" s="6">
        <f t="shared" si="3"/>
        <v>0.62914285714285711</v>
      </c>
      <c r="BG23" s="49">
        <f t="shared" si="4"/>
        <v>12</v>
      </c>
      <c r="BH23" s="41" t="str">
        <f t="shared" si="5"/>
        <v>A</v>
      </c>
      <c r="BI23" s="66">
        <f t="shared" si="6"/>
        <v>0.62914285714285711</v>
      </c>
      <c r="BJ23" s="9">
        <f t="shared" si="7"/>
        <v>3.8928941141669338E-4</v>
      </c>
      <c r="BK23" s="10">
        <f t="shared" si="8"/>
        <v>1.4589561528949016E-3</v>
      </c>
      <c r="BL23" s="11">
        <f t="shared" si="9"/>
        <v>1.4589561528949016E-3</v>
      </c>
      <c r="BM23" s="12" t="str">
        <f t="shared" si="10"/>
        <v xml:space="preserve"> CUMPLE </v>
      </c>
      <c r="BO23" s="49">
        <v>12</v>
      </c>
      <c r="BP23" s="113" t="str">
        <f t="shared" si="11"/>
        <v>A</v>
      </c>
      <c r="BQ23" s="111">
        <f t="shared" si="12"/>
        <v>0.62914285714285711</v>
      </c>
      <c r="BS23" s="165" t="s">
        <v>153</v>
      </c>
      <c r="BT23" s="165"/>
      <c r="BU23" s="165"/>
      <c r="BV23" s="165"/>
      <c r="BW23" s="165"/>
      <c r="BX23" s="165"/>
      <c r="BZ23" s="69">
        <f t="shared" si="13"/>
        <v>12</v>
      </c>
      <c r="CA23" s="41" t="str">
        <f t="shared" si="14"/>
        <v>A</v>
      </c>
      <c r="CB23" s="42">
        <f t="shared" si="15"/>
        <v>0.62914285714285711</v>
      </c>
      <c r="CC23" s="163"/>
      <c r="CE23" s="200"/>
      <c r="CF23" s="200"/>
      <c r="CG23" s="200"/>
      <c r="CH23" s="200"/>
      <c r="CI23" s="200"/>
      <c r="CJ23" s="200"/>
    </row>
    <row r="24" spans="3:88" ht="15" customHeight="1" x14ac:dyDescent="0.25">
      <c r="C24" s="123">
        <v>13</v>
      </c>
      <c r="D24" s="124" t="s">
        <v>92</v>
      </c>
      <c r="E24" s="124" t="s">
        <v>25</v>
      </c>
      <c r="F24" s="125">
        <v>4</v>
      </c>
      <c r="G24" s="153">
        <v>9.7100000000000009</v>
      </c>
      <c r="H24" s="127">
        <v>1.36</v>
      </c>
      <c r="I24" s="127">
        <v>2.5</v>
      </c>
      <c r="J24" s="127">
        <v>4.0599999999999996</v>
      </c>
      <c r="K24" s="127">
        <v>2.79</v>
      </c>
      <c r="L24" s="127">
        <v>1.3</v>
      </c>
      <c r="M24" s="127">
        <v>2.4</v>
      </c>
      <c r="N24" s="154">
        <v>0.62</v>
      </c>
      <c r="P24" s="123">
        <v>13</v>
      </c>
      <c r="Q24" s="124" t="s">
        <v>92</v>
      </c>
      <c r="R24" s="124" t="s">
        <v>25</v>
      </c>
      <c r="S24" s="125">
        <v>4</v>
      </c>
      <c r="T24" s="126">
        <v>9.7100000000000009</v>
      </c>
      <c r="U24" s="127">
        <v>1.36</v>
      </c>
      <c r="V24" s="127">
        <v>2.5</v>
      </c>
      <c r="W24" s="127">
        <v>4.0599999999999996</v>
      </c>
      <c r="X24" s="127">
        <v>2.79</v>
      </c>
      <c r="Y24" s="127">
        <v>1.3</v>
      </c>
      <c r="Z24" s="127">
        <v>2.4</v>
      </c>
      <c r="AA24" s="127">
        <v>0.62</v>
      </c>
      <c r="AB24" s="128" t="str">
        <f t="shared" si="0"/>
        <v>OK</v>
      </c>
      <c r="AD24" s="123">
        <v>13</v>
      </c>
      <c r="AE24" s="124" t="s">
        <v>92</v>
      </c>
      <c r="AF24" s="124" t="s">
        <v>25</v>
      </c>
      <c r="AG24" s="125">
        <v>4</v>
      </c>
      <c r="AH24" s="126">
        <v>9.7100000000000009</v>
      </c>
      <c r="AI24" s="127">
        <v>1.36</v>
      </c>
      <c r="AJ24" s="127">
        <v>2.5</v>
      </c>
      <c r="AK24" s="127">
        <v>4.0599999999999996</v>
      </c>
      <c r="AL24" s="127">
        <v>2.79</v>
      </c>
      <c r="AM24" s="127">
        <v>1.3</v>
      </c>
      <c r="AN24" s="127">
        <v>2.4</v>
      </c>
      <c r="AO24" s="127">
        <v>0.62</v>
      </c>
      <c r="AP24" s="128" t="str">
        <f t="shared" si="1"/>
        <v>OK</v>
      </c>
      <c r="AR24" s="123">
        <v>13</v>
      </c>
      <c r="AS24" s="124" t="s">
        <v>92</v>
      </c>
      <c r="AT24" s="124" t="s">
        <v>25</v>
      </c>
      <c r="AU24" s="125">
        <v>4</v>
      </c>
      <c r="AV24" s="126">
        <v>9.7100000000000009</v>
      </c>
      <c r="AW24" s="127">
        <v>1.36</v>
      </c>
      <c r="AX24" s="127">
        <v>2.5</v>
      </c>
      <c r="AY24" s="127">
        <v>4.0599999999999996</v>
      </c>
      <c r="AZ24" s="127">
        <v>2.79</v>
      </c>
      <c r="BA24" s="127">
        <v>1.3</v>
      </c>
      <c r="BB24" s="127">
        <v>2.4</v>
      </c>
      <c r="BC24" s="127">
        <v>0.62</v>
      </c>
      <c r="BD24" s="148" t="str">
        <f t="shared" si="16"/>
        <v>OK</v>
      </c>
      <c r="BE24" s="6">
        <f t="shared" si="3"/>
        <v>0.53678571428571431</v>
      </c>
      <c r="BG24" s="49">
        <f t="shared" si="4"/>
        <v>13</v>
      </c>
      <c r="BH24" s="41" t="str">
        <f t="shared" si="5"/>
        <v>A</v>
      </c>
      <c r="BI24" s="66">
        <f t="shared" si="6"/>
        <v>0.53678571428571431</v>
      </c>
      <c r="BJ24" s="9">
        <f t="shared" si="7"/>
        <v>9.2746432268559498E-2</v>
      </c>
      <c r="BK24" s="10">
        <f t="shared" si="8"/>
        <v>0.34758966991893547</v>
      </c>
      <c r="BL24" s="11">
        <f t="shared" si="9"/>
        <v>0.34758966991893547</v>
      </c>
      <c r="BM24" s="12" t="str">
        <f t="shared" si="10"/>
        <v xml:space="preserve"> CUMPLE </v>
      </c>
      <c r="BO24" s="49">
        <v>13</v>
      </c>
      <c r="BP24" s="113" t="str">
        <f t="shared" si="11"/>
        <v>A</v>
      </c>
      <c r="BQ24" s="111">
        <f t="shared" si="12"/>
        <v>0.53678571428571431</v>
      </c>
      <c r="BS24" s="72"/>
      <c r="BT24" s="72"/>
      <c r="BU24" s="72"/>
      <c r="BV24" s="72"/>
      <c r="BW24" s="72"/>
      <c r="BX24" s="72"/>
      <c r="BZ24" s="69">
        <f t="shared" si="13"/>
        <v>13</v>
      </c>
      <c r="CA24" s="41" t="str">
        <f t="shared" si="14"/>
        <v>A</v>
      </c>
      <c r="CB24" s="42">
        <f t="shared" si="15"/>
        <v>0.53678571428571431</v>
      </c>
      <c r="CC24" s="163"/>
      <c r="CE24" s="167" t="s">
        <v>148</v>
      </c>
      <c r="CF24" s="167"/>
      <c r="CG24" s="167"/>
      <c r="CH24" s="167"/>
      <c r="CI24" s="167"/>
      <c r="CJ24" s="167"/>
    </row>
    <row r="25" spans="3:88" ht="15" customHeight="1" x14ac:dyDescent="0.25">
      <c r="C25" s="123">
        <v>14</v>
      </c>
      <c r="D25" s="124" t="s">
        <v>92</v>
      </c>
      <c r="E25" s="124" t="s">
        <v>26</v>
      </c>
      <c r="F25" s="125">
        <v>4</v>
      </c>
      <c r="G25" s="153">
        <v>3.3899999999999997</v>
      </c>
      <c r="H25" s="127">
        <v>0.28000000000000003</v>
      </c>
      <c r="I25" s="127">
        <v>5.5</v>
      </c>
      <c r="J25" s="127">
        <v>1.02</v>
      </c>
      <c r="K25" s="127">
        <v>1.0900000000000001</v>
      </c>
      <c r="L25" s="127">
        <v>1.8</v>
      </c>
      <c r="M25" s="127">
        <v>2.5</v>
      </c>
      <c r="N25" s="154">
        <v>2.85</v>
      </c>
      <c r="P25" s="123">
        <v>14</v>
      </c>
      <c r="Q25" s="124" t="s">
        <v>92</v>
      </c>
      <c r="R25" s="124" t="s">
        <v>26</v>
      </c>
      <c r="S25" s="125">
        <v>4</v>
      </c>
      <c r="T25" s="126">
        <v>3.3899999999999997</v>
      </c>
      <c r="U25" s="127">
        <v>0.28000000000000003</v>
      </c>
      <c r="V25" s="127">
        <v>5.5</v>
      </c>
      <c r="W25" s="127">
        <v>1.02</v>
      </c>
      <c r="X25" s="127">
        <v>1.0900000000000001</v>
      </c>
      <c r="Y25" s="127">
        <v>1.8</v>
      </c>
      <c r="Z25" s="127">
        <v>2.5</v>
      </c>
      <c r="AA25" s="127">
        <v>2.85</v>
      </c>
      <c r="AB25" s="128" t="str">
        <f t="shared" si="0"/>
        <v>OK</v>
      </c>
      <c r="AD25" s="123">
        <v>14</v>
      </c>
      <c r="AE25" s="124" t="s">
        <v>92</v>
      </c>
      <c r="AF25" s="124" t="s">
        <v>26</v>
      </c>
      <c r="AG25" s="125">
        <v>4</v>
      </c>
      <c r="AH25" s="126">
        <v>3.3899999999999997</v>
      </c>
      <c r="AI25" s="127">
        <v>0.28000000000000003</v>
      </c>
      <c r="AJ25" s="127">
        <v>5.5</v>
      </c>
      <c r="AK25" s="127">
        <v>1.02</v>
      </c>
      <c r="AL25" s="127">
        <v>1.0900000000000001</v>
      </c>
      <c r="AM25" s="127">
        <v>1.8</v>
      </c>
      <c r="AN25" s="127">
        <v>2.5</v>
      </c>
      <c r="AO25" s="127">
        <v>2.85</v>
      </c>
      <c r="AP25" s="128" t="str">
        <f t="shared" si="1"/>
        <v>OK</v>
      </c>
      <c r="AR25" s="123">
        <v>14</v>
      </c>
      <c r="AS25" s="124" t="s">
        <v>92</v>
      </c>
      <c r="AT25" s="124" t="s">
        <v>26</v>
      </c>
      <c r="AU25" s="125">
        <v>4</v>
      </c>
      <c r="AV25" s="126">
        <v>3.3899999999999997</v>
      </c>
      <c r="AW25" s="127">
        <v>0.28000000000000003</v>
      </c>
      <c r="AX25" s="127">
        <v>5.5</v>
      </c>
      <c r="AY25" s="127">
        <v>1.02</v>
      </c>
      <c r="AZ25" s="127">
        <v>1.0900000000000001</v>
      </c>
      <c r="BA25" s="127">
        <v>1.8</v>
      </c>
      <c r="BB25" s="127">
        <v>2.5</v>
      </c>
      <c r="BC25" s="127">
        <v>2.85</v>
      </c>
      <c r="BD25" s="148" t="str">
        <f t="shared" si="16"/>
        <v>OK</v>
      </c>
      <c r="BE25" s="6">
        <f t="shared" si="3"/>
        <v>0.53714285714285714</v>
      </c>
      <c r="BG25" s="49">
        <f t="shared" si="4"/>
        <v>14</v>
      </c>
      <c r="BH25" s="41" t="str">
        <f t="shared" si="5"/>
        <v>A</v>
      </c>
      <c r="BI25" s="66">
        <f t="shared" si="6"/>
        <v>0.53714285714285714</v>
      </c>
      <c r="BJ25" s="9">
        <f t="shared" si="7"/>
        <v>9.2389289411416664E-2</v>
      </c>
      <c r="BK25" s="10">
        <f t="shared" si="8"/>
        <v>0.34625119074737315</v>
      </c>
      <c r="BL25" s="11">
        <f t="shared" si="9"/>
        <v>0.34625119074737315</v>
      </c>
      <c r="BM25" s="12" t="str">
        <f t="shared" si="10"/>
        <v xml:space="preserve"> CUMPLE </v>
      </c>
      <c r="BO25" s="49">
        <v>14</v>
      </c>
      <c r="BP25" s="113" t="str">
        <f t="shared" si="11"/>
        <v>A</v>
      </c>
      <c r="BQ25" s="111">
        <f t="shared" si="12"/>
        <v>0.53714285714285714</v>
      </c>
      <c r="BS25" s="72"/>
      <c r="BT25" s="72"/>
      <c r="BU25" s="72"/>
      <c r="BV25" s="72"/>
      <c r="BW25" s="72"/>
      <c r="BX25" s="72"/>
      <c r="BZ25" s="69">
        <f t="shared" si="13"/>
        <v>14</v>
      </c>
      <c r="CA25" s="41" t="str">
        <f t="shared" si="14"/>
        <v>A</v>
      </c>
      <c r="CB25" s="42">
        <f t="shared" si="15"/>
        <v>0.53714285714285714</v>
      </c>
      <c r="CC25" s="163"/>
      <c r="CE25" s="202">
        <f>CI15</f>
        <v>0.58363151128219148</v>
      </c>
      <c r="CF25" s="202"/>
      <c r="CG25" s="202"/>
      <c r="CH25" s="202"/>
      <c r="CI25" s="202"/>
      <c r="CJ25" s="202"/>
    </row>
    <row r="26" spans="3:88" ht="15" customHeight="1" x14ac:dyDescent="0.25">
      <c r="C26" s="123">
        <v>15</v>
      </c>
      <c r="D26" s="124" t="s">
        <v>92</v>
      </c>
      <c r="E26" s="124" t="s">
        <v>27</v>
      </c>
      <c r="F26" s="125">
        <v>4</v>
      </c>
      <c r="G26" s="153">
        <v>9.35</v>
      </c>
      <c r="H26" s="127">
        <v>2.67</v>
      </c>
      <c r="I26" s="127">
        <v>0.71</v>
      </c>
      <c r="J26" s="127">
        <v>2.31</v>
      </c>
      <c r="K26" s="127">
        <v>2.35</v>
      </c>
      <c r="L26" s="127">
        <v>1.31</v>
      </c>
      <c r="M26" s="127">
        <v>2.15</v>
      </c>
      <c r="N26" s="154">
        <v>3.54</v>
      </c>
      <c r="P26" s="123">
        <v>15</v>
      </c>
      <c r="Q26" s="124" t="s">
        <v>92</v>
      </c>
      <c r="R26" s="124" t="s">
        <v>27</v>
      </c>
      <c r="S26" s="125">
        <v>4</v>
      </c>
      <c r="T26" s="126">
        <v>9.35</v>
      </c>
      <c r="U26" s="127">
        <v>2.67</v>
      </c>
      <c r="V26" s="127">
        <v>0.71</v>
      </c>
      <c r="W26" s="127">
        <v>2.31</v>
      </c>
      <c r="X26" s="127">
        <v>2.35</v>
      </c>
      <c r="Y26" s="127">
        <v>1.31</v>
      </c>
      <c r="Z26" s="127">
        <v>2.15</v>
      </c>
      <c r="AA26" s="127">
        <v>3.54</v>
      </c>
      <c r="AB26" s="128" t="str">
        <f t="shared" si="0"/>
        <v>OK</v>
      </c>
      <c r="AD26" s="123">
        <v>15</v>
      </c>
      <c r="AE26" s="124" t="s">
        <v>92</v>
      </c>
      <c r="AF26" s="124" t="s">
        <v>27</v>
      </c>
      <c r="AG26" s="125">
        <v>4</v>
      </c>
      <c r="AH26" s="126">
        <v>9.35</v>
      </c>
      <c r="AI26" s="127">
        <v>2.67</v>
      </c>
      <c r="AJ26" s="127">
        <v>0.71</v>
      </c>
      <c r="AK26" s="127">
        <v>2.31</v>
      </c>
      <c r="AL26" s="127">
        <v>2.35</v>
      </c>
      <c r="AM26" s="127">
        <v>1.31</v>
      </c>
      <c r="AN26" s="127">
        <v>2.15</v>
      </c>
      <c r="AO26" s="127">
        <v>3.54</v>
      </c>
      <c r="AP26" s="128" t="str">
        <f t="shared" si="1"/>
        <v>OK</v>
      </c>
      <c r="AR26" s="123">
        <v>15</v>
      </c>
      <c r="AS26" s="124" t="s">
        <v>92</v>
      </c>
      <c r="AT26" s="124" t="s">
        <v>27</v>
      </c>
      <c r="AU26" s="125">
        <v>4</v>
      </c>
      <c r="AV26" s="126">
        <v>9.35</v>
      </c>
      <c r="AW26" s="127">
        <v>2.67</v>
      </c>
      <c r="AX26" s="127">
        <v>0.71</v>
      </c>
      <c r="AY26" s="127">
        <v>2.31</v>
      </c>
      <c r="AZ26" s="127">
        <v>2.35</v>
      </c>
      <c r="BA26" s="127">
        <v>1.31</v>
      </c>
      <c r="BB26" s="127">
        <v>2.15</v>
      </c>
      <c r="BC26" s="127">
        <v>3.54</v>
      </c>
      <c r="BD26" s="148" t="str">
        <f t="shared" si="16"/>
        <v>OK</v>
      </c>
      <c r="BE26" s="6">
        <f t="shared" si="3"/>
        <v>0.53714285714285714</v>
      </c>
      <c r="BG26" s="49">
        <f t="shared" si="4"/>
        <v>15</v>
      </c>
      <c r="BH26" s="41" t="str">
        <f t="shared" si="5"/>
        <v>A</v>
      </c>
      <c r="BI26" s="66">
        <f t="shared" si="6"/>
        <v>0.53714285714285714</v>
      </c>
      <c r="BJ26" s="9">
        <f t="shared" si="7"/>
        <v>9.2389289411416664E-2</v>
      </c>
      <c r="BK26" s="10">
        <f t="shared" si="8"/>
        <v>0.34625119074737315</v>
      </c>
      <c r="BL26" s="11">
        <f t="shared" si="9"/>
        <v>0.34625119074737315</v>
      </c>
      <c r="BM26" s="12" t="str">
        <f t="shared" si="10"/>
        <v xml:space="preserve"> CUMPLE </v>
      </c>
      <c r="BO26" s="49">
        <v>15</v>
      </c>
      <c r="BP26" s="113" t="str">
        <f t="shared" si="11"/>
        <v>A</v>
      </c>
      <c r="BQ26" s="111">
        <f t="shared" si="12"/>
        <v>0.53714285714285714</v>
      </c>
      <c r="BS26" s="168" t="s">
        <v>178</v>
      </c>
      <c r="BT26" s="168"/>
      <c r="BU26" s="168"/>
      <c r="BV26" s="168"/>
      <c r="BW26" s="168"/>
      <c r="BX26" s="93">
        <f>BW21</f>
        <v>6.0278596756955922</v>
      </c>
      <c r="BZ26" s="69">
        <f t="shared" si="13"/>
        <v>15</v>
      </c>
      <c r="CA26" s="41" t="str">
        <f t="shared" si="14"/>
        <v>A</v>
      </c>
      <c r="CB26" s="42">
        <f t="shared" si="15"/>
        <v>0.53714285714285714</v>
      </c>
      <c r="CC26" s="163"/>
    </row>
    <row r="27" spans="3:88" ht="15" customHeight="1" x14ac:dyDescent="0.25">
      <c r="C27" s="123">
        <v>16</v>
      </c>
      <c r="D27" s="124" t="s">
        <v>92</v>
      </c>
      <c r="E27" s="124" t="s">
        <v>28</v>
      </c>
      <c r="F27" s="125">
        <v>9</v>
      </c>
      <c r="G27" s="153">
        <v>14.48</v>
      </c>
      <c r="H27" s="127">
        <v>4</v>
      </c>
      <c r="I27" s="127">
        <v>5.13</v>
      </c>
      <c r="J27" s="127">
        <v>8</v>
      </c>
      <c r="K27" s="127">
        <v>5</v>
      </c>
      <c r="L27" s="127">
        <v>3.95</v>
      </c>
      <c r="M27" s="127">
        <v>2.06</v>
      </c>
      <c r="N27" s="154">
        <v>5</v>
      </c>
      <c r="P27" s="123">
        <v>16</v>
      </c>
      <c r="Q27" s="124" t="s">
        <v>92</v>
      </c>
      <c r="R27" s="124" t="s">
        <v>28</v>
      </c>
      <c r="S27" s="125">
        <v>9</v>
      </c>
      <c r="T27" s="126">
        <v>14.48</v>
      </c>
      <c r="U27" s="127">
        <v>4</v>
      </c>
      <c r="V27" s="127">
        <v>5.13</v>
      </c>
      <c r="W27" s="127">
        <v>8</v>
      </c>
      <c r="X27" s="127">
        <v>5</v>
      </c>
      <c r="Y27" s="127">
        <v>3.95</v>
      </c>
      <c r="Z27" s="127">
        <v>2.06</v>
      </c>
      <c r="AA27" s="127">
        <v>5</v>
      </c>
      <c r="AB27" s="128" t="str">
        <f t="shared" si="0"/>
        <v>OK</v>
      </c>
      <c r="AD27" s="123">
        <v>16</v>
      </c>
      <c r="AE27" s="124" t="s">
        <v>92</v>
      </c>
      <c r="AF27" s="124" t="s">
        <v>28</v>
      </c>
      <c r="AG27" s="125">
        <v>9</v>
      </c>
      <c r="AH27" s="126">
        <v>14.48</v>
      </c>
      <c r="AI27" s="127">
        <v>4</v>
      </c>
      <c r="AJ27" s="127">
        <v>5.13</v>
      </c>
      <c r="AK27" s="127">
        <v>8</v>
      </c>
      <c r="AL27" s="127">
        <v>5</v>
      </c>
      <c r="AM27" s="127">
        <v>3.95</v>
      </c>
      <c r="AN27" s="127">
        <v>2.06</v>
      </c>
      <c r="AO27" s="127">
        <v>5</v>
      </c>
      <c r="AP27" s="128" t="str">
        <f t="shared" si="1"/>
        <v>OK</v>
      </c>
      <c r="AR27" s="123">
        <v>16</v>
      </c>
      <c r="AS27" s="124" t="s">
        <v>92</v>
      </c>
      <c r="AT27" s="124" t="s">
        <v>28</v>
      </c>
      <c r="AU27" s="125">
        <v>9</v>
      </c>
      <c r="AV27" s="126">
        <v>14.48</v>
      </c>
      <c r="AW27" s="127">
        <v>4</v>
      </c>
      <c r="AX27" s="127">
        <v>5.13</v>
      </c>
      <c r="AY27" s="127">
        <v>8</v>
      </c>
      <c r="AZ27" s="127">
        <v>5</v>
      </c>
      <c r="BA27" s="127">
        <v>3.95</v>
      </c>
      <c r="BB27" s="127">
        <v>2.06</v>
      </c>
      <c r="BC27" s="127">
        <v>5</v>
      </c>
      <c r="BD27" s="148" t="str">
        <f t="shared" si="16"/>
        <v>OK</v>
      </c>
      <c r="BE27" s="6">
        <f t="shared" si="3"/>
        <v>0.52603174603174596</v>
      </c>
      <c r="BG27" s="49">
        <f t="shared" si="4"/>
        <v>16</v>
      </c>
      <c r="BH27" s="41" t="str">
        <f t="shared" si="5"/>
        <v>A</v>
      </c>
      <c r="BI27" s="66">
        <f t="shared" si="6"/>
        <v>0.52603174603174596</v>
      </c>
      <c r="BJ27" s="9">
        <f t="shared" si="7"/>
        <v>0.10350040052252785</v>
      </c>
      <c r="BK27" s="10">
        <f t="shared" si="8"/>
        <v>0.38789276497375968</v>
      </c>
      <c r="BL27" s="11">
        <f t="shared" si="9"/>
        <v>0.38789276497375968</v>
      </c>
      <c r="BM27" s="12" t="str">
        <f t="shared" si="10"/>
        <v xml:space="preserve"> CUMPLE </v>
      </c>
      <c r="BO27" s="49">
        <v>16</v>
      </c>
      <c r="BP27" s="113" t="str">
        <f t="shared" si="11"/>
        <v>A</v>
      </c>
      <c r="BQ27" s="111">
        <f t="shared" si="12"/>
        <v>0.52603174603174596</v>
      </c>
      <c r="BS27" s="168" t="s">
        <v>179</v>
      </c>
      <c r="BT27" s="168"/>
      <c r="BU27" s="168"/>
      <c r="BV27" s="168"/>
      <c r="BW27" s="168"/>
      <c r="BX27" s="93">
        <f>BQ125</f>
        <v>107</v>
      </c>
      <c r="BZ27" s="69">
        <f t="shared" si="13"/>
        <v>16</v>
      </c>
      <c r="CA27" s="41" t="str">
        <f t="shared" si="14"/>
        <v>A</v>
      </c>
      <c r="CB27" s="42">
        <f t="shared" si="15"/>
        <v>0.52603174603174596</v>
      </c>
      <c r="CC27" s="163"/>
    </row>
    <row r="28" spans="3:88" ht="15" customHeight="1" x14ac:dyDescent="0.25">
      <c r="C28" s="123">
        <v>17</v>
      </c>
      <c r="D28" s="124" t="s">
        <v>92</v>
      </c>
      <c r="E28" s="124" t="s">
        <v>29</v>
      </c>
      <c r="F28" s="125">
        <v>4</v>
      </c>
      <c r="G28" s="153">
        <v>7.5699999999999994</v>
      </c>
      <c r="H28" s="127">
        <v>1.06</v>
      </c>
      <c r="I28" s="127">
        <v>0.6</v>
      </c>
      <c r="J28" s="127">
        <v>3.27</v>
      </c>
      <c r="K28" s="127">
        <v>1.599</v>
      </c>
      <c r="L28" s="127">
        <v>2.0499999999999998</v>
      </c>
      <c r="M28" s="127">
        <v>1.1299999999999999</v>
      </c>
      <c r="N28" s="154">
        <v>5</v>
      </c>
      <c r="P28" s="123">
        <v>17</v>
      </c>
      <c r="Q28" s="124" t="s">
        <v>92</v>
      </c>
      <c r="R28" s="124" t="s">
        <v>29</v>
      </c>
      <c r="S28" s="125">
        <v>4</v>
      </c>
      <c r="T28" s="126">
        <v>7.5699999999999994</v>
      </c>
      <c r="U28" s="127">
        <v>1.06</v>
      </c>
      <c r="V28" s="127">
        <v>0.6</v>
      </c>
      <c r="W28" s="127">
        <v>3.27</v>
      </c>
      <c r="X28" s="127">
        <v>1.599</v>
      </c>
      <c r="Y28" s="127">
        <v>2.0499999999999998</v>
      </c>
      <c r="Z28" s="127">
        <v>1.1299999999999999</v>
      </c>
      <c r="AA28" s="127">
        <v>5</v>
      </c>
      <c r="AB28" s="128" t="str">
        <f t="shared" si="0"/>
        <v>OK</v>
      </c>
      <c r="AD28" s="123">
        <v>17</v>
      </c>
      <c r="AE28" s="124" t="s">
        <v>92</v>
      </c>
      <c r="AF28" s="124" t="s">
        <v>29</v>
      </c>
      <c r="AG28" s="125">
        <v>4</v>
      </c>
      <c r="AH28" s="126">
        <v>7.5699999999999994</v>
      </c>
      <c r="AI28" s="127">
        <v>1.06</v>
      </c>
      <c r="AJ28" s="127">
        <v>0.6</v>
      </c>
      <c r="AK28" s="127">
        <v>3.27</v>
      </c>
      <c r="AL28" s="127">
        <v>1.599</v>
      </c>
      <c r="AM28" s="127">
        <v>2.0499999999999998</v>
      </c>
      <c r="AN28" s="127">
        <v>1.1299999999999999</v>
      </c>
      <c r="AO28" s="127">
        <v>5</v>
      </c>
      <c r="AP28" s="128" t="str">
        <f t="shared" si="1"/>
        <v>OK</v>
      </c>
      <c r="AR28" s="123">
        <v>17</v>
      </c>
      <c r="AS28" s="124" t="s">
        <v>92</v>
      </c>
      <c r="AT28" s="124" t="s">
        <v>29</v>
      </c>
      <c r="AU28" s="125">
        <v>4</v>
      </c>
      <c r="AV28" s="126">
        <v>7.5699999999999994</v>
      </c>
      <c r="AW28" s="127">
        <v>1.06</v>
      </c>
      <c r="AX28" s="127">
        <v>0.6</v>
      </c>
      <c r="AY28" s="127">
        <v>3.27</v>
      </c>
      <c r="AZ28" s="127">
        <v>1.599</v>
      </c>
      <c r="BA28" s="127">
        <v>2.0499999999999998</v>
      </c>
      <c r="BB28" s="127">
        <v>1.1299999999999999</v>
      </c>
      <c r="BC28" s="127">
        <v>5</v>
      </c>
      <c r="BD28" s="148" t="str">
        <f t="shared" si="16"/>
        <v>OK</v>
      </c>
      <c r="BE28" s="6">
        <f t="shared" si="3"/>
        <v>0.52532142857142861</v>
      </c>
      <c r="BG28" s="49">
        <f t="shared" si="4"/>
        <v>17</v>
      </c>
      <c r="BH28" s="41" t="str">
        <f t="shared" si="5"/>
        <v>A</v>
      </c>
      <c r="BI28" s="66">
        <f t="shared" si="6"/>
        <v>0.52532142857142861</v>
      </c>
      <c r="BJ28" s="9">
        <f t="shared" si="7"/>
        <v>0.1042107179828452</v>
      </c>
      <c r="BK28" s="10">
        <f t="shared" si="8"/>
        <v>0.39055485132608903</v>
      </c>
      <c r="BL28" s="11">
        <f t="shared" si="9"/>
        <v>0.39055485132608903</v>
      </c>
      <c r="BM28" s="12" t="str">
        <f t="shared" si="10"/>
        <v xml:space="preserve"> CUMPLE </v>
      </c>
      <c r="BO28" s="49">
        <v>17</v>
      </c>
      <c r="BP28" s="113" t="str">
        <f t="shared" si="11"/>
        <v>A</v>
      </c>
      <c r="BQ28" s="111">
        <f t="shared" si="12"/>
        <v>0.52532142857142861</v>
      </c>
      <c r="BS28" s="71"/>
      <c r="BT28" s="71"/>
      <c r="BU28" s="71"/>
      <c r="BV28" s="71"/>
      <c r="BW28" s="71"/>
      <c r="BX28" s="71"/>
      <c r="BZ28" s="69">
        <f t="shared" si="13"/>
        <v>17</v>
      </c>
      <c r="CA28" s="41" t="str">
        <f t="shared" si="14"/>
        <v>A</v>
      </c>
      <c r="CB28" s="42">
        <f t="shared" si="15"/>
        <v>0.52532142857142861</v>
      </c>
      <c r="CC28" s="163"/>
    </row>
    <row r="29" spans="3:88" ht="15" customHeight="1" x14ac:dyDescent="0.25">
      <c r="C29" s="123">
        <v>18</v>
      </c>
      <c r="D29" s="124" t="s">
        <v>92</v>
      </c>
      <c r="E29" s="124" t="s">
        <v>30</v>
      </c>
      <c r="F29" s="125">
        <v>4</v>
      </c>
      <c r="G29" s="153">
        <v>2.8</v>
      </c>
      <c r="H29" s="127">
        <v>0.21</v>
      </c>
      <c r="I29" s="127">
        <v>0.26</v>
      </c>
      <c r="J29" s="127">
        <v>1.25</v>
      </c>
      <c r="K29" s="127">
        <v>0.39</v>
      </c>
      <c r="L29" s="127">
        <v>5.7</v>
      </c>
      <c r="M29" s="127">
        <v>2.8</v>
      </c>
      <c r="N29" s="154">
        <v>3.5</v>
      </c>
      <c r="P29" s="123">
        <v>18</v>
      </c>
      <c r="Q29" s="124" t="s">
        <v>92</v>
      </c>
      <c r="R29" s="124" t="s">
        <v>30</v>
      </c>
      <c r="S29" s="125">
        <v>4</v>
      </c>
      <c r="T29" s="126">
        <v>2.8</v>
      </c>
      <c r="U29" s="127">
        <v>0.21</v>
      </c>
      <c r="V29" s="127">
        <v>0.26</v>
      </c>
      <c r="W29" s="127">
        <v>1.25</v>
      </c>
      <c r="X29" s="127">
        <v>0.39</v>
      </c>
      <c r="Y29" s="127">
        <v>5.7</v>
      </c>
      <c r="Z29" s="127">
        <v>2.8</v>
      </c>
      <c r="AA29" s="127">
        <v>3.5</v>
      </c>
      <c r="AB29" s="128" t="str">
        <f t="shared" si="0"/>
        <v>OK</v>
      </c>
      <c r="AD29" s="123">
        <v>18</v>
      </c>
      <c r="AE29" s="124" t="s">
        <v>92</v>
      </c>
      <c r="AF29" s="124" t="s">
        <v>30</v>
      </c>
      <c r="AG29" s="125">
        <v>4</v>
      </c>
      <c r="AH29" s="126">
        <v>2.8</v>
      </c>
      <c r="AI29" s="127">
        <v>0.21</v>
      </c>
      <c r="AJ29" s="127">
        <v>0.26</v>
      </c>
      <c r="AK29" s="127">
        <v>1.25</v>
      </c>
      <c r="AL29" s="127">
        <v>0.39</v>
      </c>
      <c r="AM29" s="127">
        <v>5.7</v>
      </c>
      <c r="AN29" s="127">
        <v>2.8</v>
      </c>
      <c r="AO29" s="127">
        <v>3.5</v>
      </c>
      <c r="AP29" s="128" t="str">
        <f t="shared" si="1"/>
        <v>OK</v>
      </c>
      <c r="AR29" s="123">
        <v>18</v>
      </c>
      <c r="AS29" s="124" t="s">
        <v>92</v>
      </c>
      <c r="AT29" s="124" t="s">
        <v>30</v>
      </c>
      <c r="AU29" s="125">
        <v>4</v>
      </c>
      <c r="AV29" s="126">
        <v>2.8</v>
      </c>
      <c r="AW29" s="127">
        <v>0.21</v>
      </c>
      <c r="AX29" s="127">
        <v>0.26</v>
      </c>
      <c r="AY29" s="127">
        <v>1.25</v>
      </c>
      <c r="AZ29" s="127">
        <v>0.39</v>
      </c>
      <c r="BA29" s="127">
        <v>5.7</v>
      </c>
      <c r="BB29" s="127">
        <v>2.8</v>
      </c>
      <c r="BC29" s="127">
        <v>3.5</v>
      </c>
      <c r="BD29" s="148" t="str">
        <f t="shared" si="16"/>
        <v>OK</v>
      </c>
      <c r="BE29" s="6">
        <f t="shared" si="3"/>
        <v>0.50392857142857139</v>
      </c>
      <c r="BG29" s="49">
        <f t="shared" si="4"/>
        <v>18</v>
      </c>
      <c r="BH29" s="41" t="str">
        <f t="shared" si="5"/>
        <v>A</v>
      </c>
      <c r="BI29" s="66">
        <f t="shared" si="6"/>
        <v>0.50392857142857139</v>
      </c>
      <c r="BJ29" s="9">
        <f t="shared" si="7"/>
        <v>0.12560357512570242</v>
      </c>
      <c r="BK29" s="10">
        <f t="shared" si="8"/>
        <v>0.470729753702678</v>
      </c>
      <c r="BL29" s="11">
        <f t="shared" si="9"/>
        <v>0.470729753702678</v>
      </c>
      <c r="BM29" s="12" t="str">
        <f t="shared" si="10"/>
        <v xml:space="preserve"> CUMPLE </v>
      </c>
      <c r="BO29" s="49">
        <v>18</v>
      </c>
      <c r="BP29" s="113" t="str">
        <f t="shared" si="11"/>
        <v>A</v>
      </c>
      <c r="BQ29" s="111">
        <f t="shared" si="12"/>
        <v>0.50392857142857139</v>
      </c>
      <c r="BS29" s="102"/>
      <c r="BT29" s="103">
        <f>BX26</f>
        <v>6.0278596756955922</v>
      </c>
      <c r="BU29" s="104" t="s">
        <v>152</v>
      </c>
      <c r="BV29" s="103">
        <f>BX27</f>
        <v>107</v>
      </c>
      <c r="BW29" s="166" t="str">
        <f>IF(BT29&lt;BV29, "CUMPLE LA CONDICIÓN", "NO CUMPLE")</f>
        <v>CUMPLE LA CONDICIÓN</v>
      </c>
      <c r="BX29" s="166"/>
      <c r="BZ29" s="69">
        <f t="shared" si="13"/>
        <v>18</v>
      </c>
      <c r="CA29" s="41" t="str">
        <f t="shared" si="14"/>
        <v>A</v>
      </c>
      <c r="CB29" s="42">
        <f t="shared" si="15"/>
        <v>0.50392857142857139</v>
      </c>
      <c r="CC29" s="163"/>
    </row>
    <row r="30" spans="3:88" ht="15" customHeight="1" x14ac:dyDescent="0.25">
      <c r="C30" s="123">
        <v>19</v>
      </c>
      <c r="D30" s="124" t="s">
        <v>92</v>
      </c>
      <c r="E30" s="124" t="s">
        <v>31</v>
      </c>
      <c r="F30" s="125">
        <v>4</v>
      </c>
      <c r="G30" s="153">
        <v>13.100000000000001</v>
      </c>
      <c r="H30" s="127">
        <v>0.6</v>
      </c>
      <c r="I30" s="127">
        <v>0.41</v>
      </c>
      <c r="J30" s="127">
        <v>3.11</v>
      </c>
      <c r="K30" s="127">
        <v>2.1800000000000002</v>
      </c>
      <c r="L30" s="127">
        <v>6.8</v>
      </c>
      <c r="M30" s="127">
        <v>4</v>
      </c>
      <c r="N30" s="154">
        <v>3.66</v>
      </c>
      <c r="P30" s="123">
        <v>19</v>
      </c>
      <c r="Q30" s="124" t="s">
        <v>92</v>
      </c>
      <c r="R30" s="124" t="s">
        <v>31</v>
      </c>
      <c r="S30" s="125">
        <v>4</v>
      </c>
      <c r="T30" s="126">
        <v>13.100000000000001</v>
      </c>
      <c r="U30" s="127">
        <v>0.6</v>
      </c>
      <c r="V30" s="127">
        <v>0.41</v>
      </c>
      <c r="W30" s="127">
        <v>3.11</v>
      </c>
      <c r="X30" s="127">
        <v>2.1800000000000002</v>
      </c>
      <c r="Y30" s="127">
        <v>6.8</v>
      </c>
      <c r="Z30" s="127">
        <v>4</v>
      </c>
      <c r="AA30" s="127">
        <v>3.66</v>
      </c>
      <c r="AB30" s="128" t="str">
        <f t="shared" si="0"/>
        <v>OK</v>
      </c>
      <c r="AD30" s="123">
        <v>19</v>
      </c>
      <c r="AE30" s="124" t="s">
        <v>92</v>
      </c>
      <c r="AF30" s="124" t="s">
        <v>31</v>
      </c>
      <c r="AG30" s="125">
        <v>4</v>
      </c>
      <c r="AH30" s="126">
        <v>13.100000000000001</v>
      </c>
      <c r="AI30" s="127">
        <v>0.6</v>
      </c>
      <c r="AJ30" s="127">
        <v>0.41</v>
      </c>
      <c r="AK30" s="127">
        <v>3.11</v>
      </c>
      <c r="AL30" s="127">
        <v>2.1800000000000002</v>
      </c>
      <c r="AM30" s="127">
        <v>6.8</v>
      </c>
      <c r="AN30" s="127">
        <v>4</v>
      </c>
      <c r="AO30" s="127">
        <v>3.66</v>
      </c>
      <c r="AP30" s="128" t="str">
        <f t="shared" si="1"/>
        <v>OK</v>
      </c>
      <c r="AR30" s="123">
        <v>19</v>
      </c>
      <c r="AS30" s="124" t="s">
        <v>92</v>
      </c>
      <c r="AT30" s="124" t="s">
        <v>31</v>
      </c>
      <c r="AU30" s="125">
        <v>4</v>
      </c>
      <c r="AV30" s="126">
        <v>13.100000000000001</v>
      </c>
      <c r="AW30" s="127">
        <v>0.6</v>
      </c>
      <c r="AX30" s="127">
        <v>0.41</v>
      </c>
      <c r="AY30" s="127">
        <v>3.11</v>
      </c>
      <c r="AZ30" s="127">
        <v>2.1800000000000002</v>
      </c>
      <c r="BA30" s="127">
        <v>6.8</v>
      </c>
      <c r="BB30" s="127">
        <v>4</v>
      </c>
      <c r="BC30" s="127">
        <v>3.66</v>
      </c>
      <c r="BD30" s="148" t="str">
        <f t="shared" si="16"/>
        <v>OK</v>
      </c>
      <c r="BE30" s="6">
        <f t="shared" si="3"/>
        <v>0.74142857142857144</v>
      </c>
      <c r="BG30" s="49">
        <f t="shared" si="4"/>
        <v>19</v>
      </c>
      <c r="BH30" s="41" t="str">
        <f t="shared" si="5"/>
        <v>A</v>
      </c>
      <c r="BI30" s="66">
        <f t="shared" si="6"/>
        <v>0.74142857142857144</v>
      </c>
      <c r="BJ30" s="9">
        <f t="shared" si="7"/>
        <v>-0.11189642487429763</v>
      </c>
      <c r="BK30" s="10">
        <f t="shared" si="8"/>
        <v>0.41935889538632881</v>
      </c>
      <c r="BL30" s="11">
        <f t="shared" si="9"/>
        <v>0.41935889538632881</v>
      </c>
      <c r="BM30" s="12" t="str">
        <f t="shared" si="10"/>
        <v xml:space="preserve"> CUMPLE </v>
      </c>
      <c r="BO30" s="49">
        <v>19</v>
      </c>
      <c r="BP30" s="113" t="str">
        <f t="shared" si="11"/>
        <v>A</v>
      </c>
      <c r="BQ30" s="111">
        <f t="shared" si="12"/>
        <v>0.74142857142857144</v>
      </c>
      <c r="BS30" s="162" t="s">
        <v>150</v>
      </c>
      <c r="BT30" s="162"/>
      <c r="BU30" s="162"/>
      <c r="BV30" s="162"/>
      <c r="BW30" s="162"/>
      <c r="BX30" s="162"/>
      <c r="BZ30" s="69">
        <f t="shared" si="13"/>
        <v>19</v>
      </c>
      <c r="CA30" s="41" t="str">
        <f t="shared" si="14"/>
        <v>A</v>
      </c>
      <c r="CB30" s="42">
        <f t="shared" si="15"/>
        <v>0.74142857142857144</v>
      </c>
      <c r="CC30" s="163"/>
    </row>
    <row r="31" spans="3:88" ht="15" customHeight="1" x14ac:dyDescent="0.25">
      <c r="C31" s="123">
        <v>20</v>
      </c>
      <c r="D31" s="124" t="s">
        <v>92</v>
      </c>
      <c r="E31" s="124" t="s">
        <v>32</v>
      </c>
      <c r="F31" s="125">
        <v>5</v>
      </c>
      <c r="G31" s="153">
        <v>28.45</v>
      </c>
      <c r="H31" s="127">
        <v>2.0299999999999998</v>
      </c>
      <c r="I31" s="127">
        <v>2.4700000000000002</v>
      </c>
      <c r="J31" s="127">
        <v>2.2799999999999998</v>
      </c>
      <c r="K31" s="127">
        <v>2.1</v>
      </c>
      <c r="L31" s="127">
        <v>3.7</v>
      </c>
      <c r="M31" s="127">
        <v>1.84</v>
      </c>
      <c r="N31" s="154">
        <v>9.08</v>
      </c>
      <c r="P31" s="123">
        <v>20</v>
      </c>
      <c r="Q31" s="124" t="s">
        <v>92</v>
      </c>
      <c r="R31" s="124" t="s">
        <v>32</v>
      </c>
      <c r="S31" s="125">
        <v>5</v>
      </c>
      <c r="T31" s="126">
        <v>28.45</v>
      </c>
      <c r="U31" s="127">
        <v>2.0299999999999998</v>
      </c>
      <c r="V31" s="127">
        <v>2.4700000000000002</v>
      </c>
      <c r="W31" s="127">
        <v>2.2799999999999998</v>
      </c>
      <c r="X31" s="127">
        <v>2.1</v>
      </c>
      <c r="Y31" s="127">
        <v>3.7</v>
      </c>
      <c r="Z31" s="127">
        <v>1.84</v>
      </c>
      <c r="AA31" s="127">
        <v>9.08</v>
      </c>
      <c r="AB31" s="128" t="str">
        <f t="shared" si="0"/>
        <v>OK</v>
      </c>
      <c r="AD31" s="123">
        <v>20</v>
      </c>
      <c r="AE31" s="124" t="s">
        <v>92</v>
      </c>
      <c r="AF31" s="124" t="s">
        <v>32</v>
      </c>
      <c r="AG31" s="125">
        <v>5</v>
      </c>
      <c r="AH31" s="126">
        <v>28.45</v>
      </c>
      <c r="AI31" s="127">
        <v>2.0299999999999998</v>
      </c>
      <c r="AJ31" s="127">
        <v>2.4700000000000002</v>
      </c>
      <c r="AK31" s="127">
        <v>2.2799999999999998</v>
      </c>
      <c r="AL31" s="127">
        <v>2.1</v>
      </c>
      <c r="AM31" s="127">
        <v>3.7</v>
      </c>
      <c r="AN31" s="127">
        <v>1.84</v>
      </c>
      <c r="AO31" s="127">
        <v>9.08</v>
      </c>
      <c r="AP31" s="128" t="str">
        <f t="shared" si="1"/>
        <v>OK</v>
      </c>
      <c r="AR31" s="123">
        <v>20</v>
      </c>
      <c r="AS31" s="124" t="s">
        <v>92</v>
      </c>
      <c r="AT31" s="124" t="s">
        <v>32</v>
      </c>
      <c r="AU31" s="125">
        <v>5</v>
      </c>
      <c r="AV31" s="126">
        <v>28.45</v>
      </c>
      <c r="AW31" s="127">
        <v>2.0299999999999998</v>
      </c>
      <c r="AX31" s="127">
        <v>2.4700000000000002</v>
      </c>
      <c r="AY31" s="127">
        <v>2.2799999999999998</v>
      </c>
      <c r="AZ31" s="127">
        <v>2.1</v>
      </c>
      <c r="BA31" s="127">
        <v>3.7</v>
      </c>
      <c r="BB31" s="127">
        <v>1.84</v>
      </c>
      <c r="BC31" s="127">
        <v>9.08</v>
      </c>
      <c r="BD31" s="148" t="str">
        <f t="shared" si="16"/>
        <v>OK</v>
      </c>
      <c r="BE31" s="6">
        <f t="shared" si="3"/>
        <v>0.67142857142857149</v>
      </c>
      <c r="BG31" s="49">
        <f t="shared" si="4"/>
        <v>20</v>
      </c>
      <c r="BH31" s="41" t="str">
        <f t="shared" si="5"/>
        <v>A</v>
      </c>
      <c r="BI31" s="66">
        <f t="shared" si="6"/>
        <v>0.67142857142857149</v>
      </c>
      <c r="BJ31" s="9">
        <f t="shared" si="7"/>
        <v>-4.1896424874297677E-2</v>
      </c>
      <c r="BK31" s="10">
        <f t="shared" si="8"/>
        <v>0.15701697776009549</v>
      </c>
      <c r="BL31" s="11">
        <f t="shared" si="9"/>
        <v>0.15701697776009549</v>
      </c>
      <c r="BM31" s="12" t="str">
        <f t="shared" si="10"/>
        <v xml:space="preserve"> CUMPLE </v>
      </c>
      <c r="BO31" s="49">
        <v>20</v>
      </c>
      <c r="BP31" s="113" t="str">
        <f t="shared" si="11"/>
        <v>A</v>
      </c>
      <c r="BQ31" s="111">
        <f t="shared" si="12"/>
        <v>0.67142857142857149</v>
      </c>
      <c r="BZ31" s="69">
        <f t="shared" si="13"/>
        <v>20</v>
      </c>
      <c r="CA31" s="41" t="str">
        <f t="shared" si="14"/>
        <v>A</v>
      </c>
      <c r="CB31" s="42">
        <f t="shared" si="15"/>
        <v>0.67142857142857149</v>
      </c>
      <c r="CC31" s="163"/>
    </row>
    <row r="32" spans="3:88" ht="15" customHeight="1" x14ac:dyDescent="0.25">
      <c r="C32" s="123">
        <v>21</v>
      </c>
      <c r="D32" s="124" t="s">
        <v>92</v>
      </c>
      <c r="E32" s="124" t="s">
        <v>33</v>
      </c>
      <c r="F32" s="125">
        <v>2</v>
      </c>
      <c r="G32" s="153">
        <v>6.9700000000000006</v>
      </c>
      <c r="H32" s="127">
        <v>2.2000000000000002</v>
      </c>
      <c r="I32" s="127">
        <v>1.1000000000000001</v>
      </c>
      <c r="J32" s="127">
        <v>1.2</v>
      </c>
      <c r="K32" s="127">
        <v>1.5</v>
      </c>
      <c r="L32" s="127">
        <v>2.1</v>
      </c>
      <c r="M32" s="127">
        <v>0.14000000000000001</v>
      </c>
      <c r="N32" s="154">
        <v>1.8</v>
      </c>
      <c r="P32" s="123">
        <v>21</v>
      </c>
      <c r="Q32" s="124" t="s">
        <v>92</v>
      </c>
      <c r="R32" s="124" t="s">
        <v>33</v>
      </c>
      <c r="S32" s="125">
        <v>2</v>
      </c>
      <c r="T32" s="126">
        <v>6.9700000000000006</v>
      </c>
      <c r="U32" s="127">
        <v>2.2000000000000002</v>
      </c>
      <c r="V32" s="127">
        <v>1.1000000000000001</v>
      </c>
      <c r="W32" s="127">
        <v>1.2</v>
      </c>
      <c r="X32" s="127">
        <v>1.5</v>
      </c>
      <c r="Y32" s="127">
        <v>2.1</v>
      </c>
      <c r="Z32" s="127">
        <v>0.14000000000000001</v>
      </c>
      <c r="AA32" s="127">
        <v>1.8</v>
      </c>
      <c r="AB32" s="128" t="str">
        <f t="shared" si="0"/>
        <v>OK</v>
      </c>
      <c r="AD32" s="123">
        <v>21</v>
      </c>
      <c r="AE32" s="124" t="s">
        <v>92</v>
      </c>
      <c r="AF32" s="124" t="s">
        <v>33</v>
      </c>
      <c r="AG32" s="125">
        <v>2</v>
      </c>
      <c r="AH32" s="126">
        <v>6.9700000000000006</v>
      </c>
      <c r="AI32" s="127">
        <v>2.2000000000000002</v>
      </c>
      <c r="AJ32" s="127">
        <v>1.1000000000000001</v>
      </c>
      <c r="AK32" s="127">
        <v>1.2</v>
      </c>
      <c r="AL32" s="127">
        <v>1.5</v>
      </c>
      <c r="AM32" s="127">
        <v>2.1</v>
      </c>
      <c r="AN32" s="127">
        <v>0.14000000000000001</v>
      </c>
      <c r="AO32" s="127">
        <v>1.8</v>
      </c>
      <c r="AP32" s="128" t="str">
        <f t="shared" si="1"/>
        <v>OK</v>
      </c>
      <c r="AR32" s="123">
        <v>21</v>
      </c>
      <c r="AS32" s="124" t="s">
        <v>92</v>
      </c>
      <c r="AT32" s="124" t="s">
        <v>33</v>
      </c>
      <c r="AU32" s="125">
        <v>2</v>
      </c>
      <c r="AV32" s="126">
        <v>6.9700000000000006</v>
      </c>
      <c r="AW32" s="127">
        <v>2.2000000000000002</v>
      </c>
      <c r="AX32" s="127">
        <v>1.1000000000000001</v>
      </c>
      <c r="AY32" s="127">
        <v>1.2</v>
      </c>
      <c r="AZ32" s="127">
        <v>1.5</v>
      </c>
      <c r="BA32" s="127">
        <v>2.1</v>
      </c>
      <c r="BB32" s="127">
        <v>0.14000000000000001</v>
      </c>
      <c r="BC32" s="127">
        <v>1.8</v>
      </c>
      <c r="BD32" s="148" t="str">
        <f t="shared" si="16"/>
        <v>OK</v>
      </c>
      <c r="BE32" s="6">
        <f t="shared" si="3"/>
        <v>0.71714285714285719</v>
      </c>
      <c r="BG32" s="49">
        <f t="shared" si="4"/>
        <v>21</v>
      </c>
      <c r="BH32" s="41" t="str">
        <f t="shared" si="5"/>
        <v>A</v>
      </c>
      <c r="BI32" s="66">
        <f t="shared" si="6"/>
        <v>0.71714285714285719</v>
      </c>
      <c r="BJ32" s="9">
        <f t="shared" si="7"/>
        <v>-8.7610710588583385E-2</v>
      </c>
      <c r="BK32" s="10">
        <f t="shared" si="8"/>
        <v>0.32834231172008471</v>
      </c>
      <c r="BL32" s="11">
        <f t="shared" si="9"/>
        <v>0.32834231172008471</v>
      </c>
      <c r="BM32" s="12" t="str">
        <f t="shared" si="10"/>
        <v xml:space="preserve"> CUMPLE </v>
      </c>
      <c r="BO32" s="49">
        <v>21</v>
      </c>
      <c r="BP32" s="113" t="str">
        <f t="shared" si="11"/>
        <v>A</v>
      </c>
      <c r="BQ32" s="111">
        <f t="shared" si="12"/>
        <v>0.71714285714285719</v>
      </c>
      <c r="BZ32" s="69">
        <f t="shared" si="13"/>
        <v>21</v>
      </c>
      <c r="CA32" s="41" t="str">
        <f t="shared" si="14"/>
        <v>A</v>
      </c>
      <c r="CB32" s="42">
        <f t="shared" si="15"/>
        <v>0.71714285714285719</v>
      </c>
      <c r="CC32" s="163"/>
    </row>
    <row r="33" spans="2:81" ht="15" customHeight="1" x14ac:dyDescent="0.25">
      <c r="C33" s="123">
        <v>22</v>
      </c>
      <c r="D33" s="124" t="s">
        <v>92</v>
      </c>
      <c r="E33" s="124" t="s">
        <v>34</v>
      </c>
      <c r="F33" s="125">
        <v>2</v>
      </c>
      <c r="G33" s="153">
        <v>16.38</v>
      </c>
      <c r="H33" s="127">
        <v>2.2000000000000002</v>
      </c>
      <c r="I33" s="127">
        <v>3.8</v>
      </c>
      <c r="J33" s="127">
        <v>3.1</v>
      </c>
      <c r="K33" s="127">
        <v>3.7</v>
      </c>
      <c r="L33" s="127">
        <v>3.6</v>
      </c>
      <c r="M33" s="127">
        <v>8.1999999999999993</v>
      </c>
      <c r="N33" s="154">
        <v>5.2</v>
      </c>
      <c r="P33" s="123">
        <v>22</v>
      </c>
      <c r="Q33" s="124" t="s">
        <v>92</v>
      </c>
      <c r="R33" s="124" t="s">
        <v>34</v>
      </c>
      <c r="S33" s="125">
        <v>2</v>
      </c>
      <c r="T33" s="126">
        <v>16.38</v>
      </c>
      <c r="U33" s="127">
        <v>2.2000000000000002</v>
      </c>
      <c r="V33" s="127">
        <v>3.8</v>
      </c>
      <c r="W33" s="127">
        <v>3.1</v>
      </c>
      <c r="X33" s="127">
        <v>3.7</v>
      </c>
      <c r="Y33" s="127">
        <v>3.6</v>
      </c>
      <c r="Z33" s="127">
        <v>8.1999999999999993</v>
      </c>
      <c r="AA33" s="127">
        <v>5.2</v>
      </c>
      <c r="AB33" s="128" t="str">
        <f t="shared" si="0"/>
        <v>OK</v>
      </c>
      <c r="AD33" s="123">
        <v>22</v>
      </c>
      <c r="AE33" s="124" t="s">
        <v>92</v>
      </c>
      <c r="AF33" s="124" t="s">
        <v>34</v>
      </c>
      <c r="AG33" s="125">
        <v>2</v>
      </c>
      <c r="AH33" s="126">
        <v>16.38</v>
      </c>
      <c r="AI33" s="127">
        <v>2.2000000000000002</v>
      </c>
      <c r="AJ33" s="127">
        <v>3.8</v>
      </c>
      <c r="AK33" s="127">
        <v>3.1</v>
      </c>
      <c r="AL33" s="127">
        <v>3.7</v>
      </c>
      <c r="AM33" s="127">
        <v>3.6</v>
      </c>
      <c r="AN33" s="127">
        <v>8.1999999999999993</v>
      </c>
      <c r="AO33" s="127">
        <v>5.2</v>
      </c>
      <c r="AP33" s="128" t="str">
        <f t="shared" si="1"/>
        <v>OK</v>
      </c>
      <c r="AR33" s="123">
        <v>22</v>
      </c>
      <c r="AS33" s="124" t="s">
        <v>92</v>
      </c>
      <c r="AT33" s="124" t="s">
        <v>34</v>
      </c>
      <c r="AU33" s="125">
        <v>2</v>
      </c>
      <c r="AV33" s="126">
        <v>16.38</v>
      </c>
      <c r="AW33" s="127">
        <v>2.2000000000000002</v>
      </c>
      <c r="AX33" s="127">
        <v>3.8</v>
      </c>
      <c r="AY33" s="127">
        <v>3.1</v>
      </c>
      <c r="AZ33" s="127">
        <v>3.7</v>
      </c>
      <c r="BA33" s="127">
        <v>3.6</v>
      </c>
      <c r="BB33" s="127">
        <v>8.1999999999999993</v>
      </c>
      <c r="BC33" s="127">
        <v>5.2</v>
      </c>
      <c r="BD33" s="148" t="str">
        <f t="shared" si="16"/>
        <v>OK</v>
      </c>
      <c r="BE33" s="6">
        <f t="shared" si="3"/>
        <v>2.1285714285714286</v>
      </c>
      <c r="BG33" s="49">
        <f t="shared" si="4"/>
        <v>22</v>
      </c>
      <c r="BH33" s="41" t="str">
        <f t="shared" si="5"/>
        <v>A</v>
      </c>
      <c r="BI33" s="66">
        <f t="shared" si="6"/>
        <v>2.1285714285714286</v>
      </c>
      <c r="BJ33" s="9">
        <f t="shared" si="7"/>
        <v>-1.4990392820171548</v>
      </c>
      <c r="BK33" s="10">
        <f t="shared" si="8"/>
        <v>5.6180119977347527</v>
      </c>
      <c r="BL33" s="11">
        <f t="shared" si="9"/>
        <v>5.6180119977347527</v>
      </c>
      <c r="BM33" s="12" t="str">
        <f>IF(BL33&gt;1.96, "SE DESCARTA EL VALOR", " CUMPLE " )</f>
        <v>SE DESCARTA EL VALOR</v>
      </c>
      <c r="BO33" s="50"/>
      <c r="BP33" s="114"/>
      <c r="BQ33" s="64"/>
      <c r="BZ33" s="118"/>
      <c r="CA33" s="116"/>
      <c r="CB33" s="44"/>
      <c r="CC33" s="163"/>
    </row>
    <row r="34" spans="2:81" ht="15" customHeight="1" x14ac:dyDescent="0.25">
      <c r="C34" s="123">
        <v>23</v>
      </c>
      <c r="D34" s="124" t="s">
        <v>92</v>
      </c>
      <c r="E34" s="124" t="s">
        <v>35</v>
      </c>
      <c r="F34" s="125">
        <v>2</v>
      </c>
      <c r="G34" s="153">
        <v>10.199999999999999</v>
      </c>
      <c r="H34" s="127">
        <v>6.7</v>
      </c>
      <c r="I34" s="127">
        <v>6.1</v>
      </c>
      <c r="J34" s="127">
        <v>3.4</v>
      </c>
      <c r="K34" s="127">
        <v>4.5999999999999996</v>
      </c>
      <c r="L34" s="127">
        <v>5.5</v>
      </c>
      <c r="M34" s="127">
        <v>4.8</v>
      </c>
      <c r="N34" s="154">
        <v>8.1</v>
      </c>
      <c r="P34" s="123">
        <v>23</v>
      </c>
      <c r="Q34" s="124" t="s">
        <v>92</v>
      </c>
      <c r="R34" s="124" t="s">
        <v>35</v>
      </c>
      <c r="S34" s="125">
        <v>2</v>
      </c>
      <c r="T34" s="126">
        <v>10.199999999999999</v>
      </c>
      <c r="U34" s="127">
        <v>6.7</v>
      </c>
      <c r="V34" s="127">
        <v>6.1</v>
      </c>
      <c r="W34" s="127">
        <v>3.4</v>
      </c>
      <c r="X34" s="127">
        <v>4.5999999999999996</v>
      </c>
      <c r="Y34" s="127">
        <v>5.5</v>
      </c>
      <c r="Z34" s="127">
        <v>4.8</v>
      </c>
      <c r="AA34" s="127">
        <v>8.1</v>
      </c>
      <c r="AB34" s="128" t="str">
        <f t="shared" si="0"/>
        <v>OK</v>
      </c>
      <c r="AD34" s="123">
        <v>23</v>
      </c>
      <c r="AE34" s="124" t="s">
        <v>92</v>
      </c>
      <c r="AF34" s="124" t="s">
        <v>35</v>
      </c>
      <c r="AG34" s="125">
        <v>2</v>
      </c>
      <c r="AH34" s="126">
        <v>10.199999999999999</v>
      </c>
      <c r="AI34" s="127">
        <v>6.7</v>
      </c>
      <c r="AJ34" s="127">
        <v>6.1</v>
      </c>
      <c r="AK34" s="127">
        <v>3.4</v>
      </c>
      <c r="AL34" s="127">
        <v>4.5999999999999996</v>
      </c>
      <c r="AM34" s="127">
        <v>5.5</v>
      </c>
      <c r="AN34" s="127">
        <v>4.8</v>
      </c>
      <c r="AO34" s="127">
        <v>8.1</v>
      </c>
      <c r="AP34" s="128" t="str">
        <f t="shared" si="1"/>
        <v>OK</v>
      </c>
      <c r="AR34" s="123">
        <v>23</v>
      </c>
      <c r="AS34" s="124" t="s">
        <v>92</v>
      </c>
      <c r="AT34" s="124" t="s">
        <v>35</v>
      </c>
      <c r="AU34" s="125">
        <v>2</v>
      </c>
      <c r="AV34" s="126">
        <v>10.199999999999999</v>
      </c>
      <c r="AW34" s="127">
        <v>6.7</v>
      </c>
      <c r="AX34" s="127">
        <v>6.1</v>
      </c>
      <c r="AY34" s="127">
        <v>3.4</v>
      </c>
      <c r="AZ34" s="127">
        <v>4.5999999999999996</v>
      </c>
      <c r="BA34" s="127">
        <v>5.5</v>
      </c>
      <c r="BB34" s="127">
        <v>4.8</v>
      </c>
      <c r="BC34" s="127">
        <v>8.1</v>
      </c>
      <c r="BD34" s="148" t="str">
        <f t="shared" si="16"/>
        <v>OK</v>
      </c>
      <c r="BE34" s="6">
        <f t="shared" si="3"/>
        <v>2.8</v>
      </c>
      <c r="BG34" s="49">
        <f t="shared" si="4"/>
        <v>23</v>
      </c>
      <c r="BH34" s="41" t="str">
        <f t="shared" si="5"/>
        <v>A</v>
      </c>
      <c r="BI34" s="66">
        <f t="shared" si="6"/>
        <v>2.8</v>
      </c>
      <c r="BJ34" s="9">
        <f t="shared" si="7"/>
        <v>-2.170467853445726</v>
      </c>
      <c r="BK34" s="10">
        <f t="shared" si="8"/>
        <v>8.1343528402720935</v>
      </c>
      <c r="BL34" s="11">
        <f t="shared" si="9"/>
        <v>8.1343528402720935</v>
      </c>
      <c r="BM34" s="12" t="str">
        <f t="shared" si="10"/>
        <v>SE DESCARTA EL VALOR</v>
      </c>
      <c r="BO34" s="50"/>
      <c r="BP34" s="114"/>
      <c r="BQ34" s="64"/>
      <c r="BZ34" s="118"/>
      <c r="CA34" s="116"/>
      <c r="CB34" s="44"/>
      <c r="CC34" s="163"/>
    </row>
    <row r="35" spans="2:81" ht="15" customHeight="1" x14ac:dyDescent="0.25">
      <c r="C35" s="123">
        <v>24</v>
      </c>
      <c r="D35" s="124" t="s">
        <v>92</v>
      </c>
      <c r="E35" s="124" t="s">
        <v>36</v>
      </c>
      <c r="F35" s="125">
        <v>3</v>
      </c>
      <c r="G35" s="153">
        <v>8.51</v>
      </c>
      <c r="H35" s="127">
        <v>1.28</v>
      </c>
      <c r="I35" s="127">
        <v>0.72</v>
      </c>
      <c r="J35" s="127">
        <v>2.59</v>
      </c>
      <c r="K35" s="127">
        <v>1.88</v>
      </c>
      <c r="L35" s="127">
        <v>2.04</v>
      </c>
      <c r="M35" s="127">
        <v>2.0699999999999998</v>
      </c>
      <c r="N35" s="154">
        <v>3.5</v>
      </c>
      <c r="P35" s="123">
        <v>24</v>
      </c>
      <c r="Q35" s="124" t="s">
        <v>92</v>
      </c>
      <c r="R35" s="124" t="s">
        <v>36</v>
      </c>
      <c r="S35" s="125">
        <v>3</v>
      </c>
      <c r="T35" s="126">
        <v>8.51</v>
      </c>
      <c r="U35" s="127">
        <v>1.28</v>
      </c>
      <c r="V35" s="127">
        <v>0.72</v>
      </c>
      <c r="W35" s="127">
        <v>2.59</v>
      </c>
      <c r="X35" s="127">
        <v>1.88</v>
      </c>
      <c r="Y35" s="127">
        <v>2.04</v>
      </c>
      <c r="Z35" s="127">
        <v>2.0699999999999998</v>
      </c>
      <c r="AA35" s="127">
        <v>3.5</v>
      </c>
      <c r="AB35" s="128" t="str">
        <f t="shared" si="0"/>
        <v>OK</v>
      </c>
      <c r="AD35" s="123">
        <v>24</v>
      </c>
      <c r="AE35" s="124" t="s">
        <v>92</v>
      </c>
      <c r="AF35" s="124" t="s">
        <v>36</v>
      </c>
      <c r="AG35" s="125">
        <v>3</v>
      </c>
      <c r="AH35" s="126">
        <v>8.51</v>
      </c>
      <c r="AI35" s="127">
        <v>1.28</v>
      </c>
      <c r="AJ35" s="127">
        <v>0.72</v>
      </c>
      <c r="AK35" s="127">
        <v>2.59</v>
      </c>
      <c r="AL35" s="127">
        <v>1.88</v>
      </c>
      <c r="AM35" s="127">
        <v>2.04</v>
      </c>
      <c r="AN35" s="127">
        <v>2.0699999999999998</v>
      </c>
      <c r="AO35" s="127">
        <v>3.5</v>
      </c>
      <c r="AP35" s="128" t="str">
        <f t="shared" si="1"/>
        <v>OK</v>
      </c>
      <c r="AR35" s="123">
        <v>24</v>
      </c>
      <c r="AS35" s="124" t="s">
        <v>92</v>
      </c>
      <c r="AT35" s="124" t="s">
        <v>36</v>
      </c>
      <c r="AU35" s="125">
        <v>3</v>
      </c>
      <c r="AV35" s="126">
        <v>8.51</v>
      </c>
      <c r="AW35" s="127">
        <v>1.28</v>
      </c>
      <c r="AX35" s="127">
        <v>0.72</v>
      </c>
      <c r="AY35" s="127">
        <v>2.59</v>
      </c>
      <c r="AZ35" s="127">
        <v>1.88</v>
      </c>
      <c r="BA35" s="127">
        <v>2.04</v>
      </c>
      <c r="BB35" s="127">
        <v>2.0699999999999998</v>
      </c>
      <c r="BC35" s="127">
        <v>3.5</v>
      </c>
      <c r="BD35" s="148" t="str">
        <f t="shared" si="16"/>
        <v>OK</v>
      </c>
      <c r="BE35" s="6">
        <f t="shared" si="3"/>
        <v>0.67047619047619056</v>
      </c>
      <c r="BG35" s="49">
        <f t="shared" si="4"/>
        <v>24</v>
      </c>
      <c r="BH35" s="41" t="str">
        <f t="shared" si="5"/>
        <v>A</v>
      </c>
      <c r="BI35" s="66">
        <f t="shared" si="6"/>
        <v>0.67047619047619056</v>
      </c>
      <c r="BJ35" s="9">
        <f t="shared" si="7"/>
        <v>-4.0944043921916751E-2</v>
      </c>
      <c r="BK35" s="10">
        <f t="shared" si="8"/>
        <v>0.15344769996926247</v>
      </c>
      <c r="BL35" s="11">
        <f t="shared" si="9"/>
        <v>0.15344769996926247</v>
      </c>
      <c r="BM35" s="12" t="str">
        <f t="shared" si="10"/>
        <v xml:space="preserve"> CUMPLE </v>
      </c>
      <c r="BO35" s="49">
        <v>24</v>
      </c>
      <c r="BP35" s="113" t="str">
        <f t="shared" si="11"/>
        <v>A</v>
      </c>
      <c r="BQ35" s="111">
        <f t="shared" si="12"/>
        <v>0.67047619047619056</v>
      </c>
      <c r="BZ35" s="69">
        <f t="shared" si="13"/>
        <v>24</v>
      </c>
      <c r="CA35" s="41" t="str">
        <f t="shared" si="14"/>
        <v>A</v>
      </c>
      <c r="CB35" s="42">
        <f t="shared" si="15"/>
        <v>0.67047619047619056</v>
      </c>
      <c r="CC35" s="163"/>
    </row>
    <row r="36" spans="2:81" ht="15" customHeight="1" x14ac:dyDescent="0.25">
      <c r="C36" s="123">
        <v>25</v>
      </c>
      <c r="D36" s="124" t="s">
        <v>92</v>
      </c>
      <c r="E36" s="124" t="s">
        <v>37</v>
      </c>
      <c r="F36" s="125">
        <v>6</v>
      </c>
      <c r="G36" s="153">
        <v>3.69</v>
      </c>
      <c r="H36" s="127">
        <v>1.9</v>
      </c>
      <c r="I36" s="127">
        <v>2.4</v>
      </c>
      <c r="J36" s="127">
        <v>1.5</v>
      </c>
      <c r="K36" s="127">
        <v>2.6</v>
      </c>
      <c r="L36" s="127">
        <v>3.6</v>
      </c>
      <c r="M36" s="127">
        <v>3.5</v>
      </c>
      <c r="N36" s="154">
        <v>5.4</v>
      </c>
      <c r="P36" s="123">
        <v>25</v>
      </c>
      <c r="Q36" s="124" t="s">
        <v>92</v>
      </c>
      <c r="R36" s="124" t="s">
        <v>37</v>
      </c>
      <c r="S36" s="125">
        <v>6</v>
      </c>
      <c r="T36" s="126">
        <v>3.69</v>
      </c>
      <c r="U36" s="127">
        <v>1.9</v>
      </c>
      <c r="V36" s="127">
        <v>2.4</v>
      </c>
      <c r="W36" s="127">
        <v>1.5</v>
      </c>
      <c r="X36" s="127">
        <v>2.6</v>
      </c>
      <c r="Y36" s="127">
        <v>3.6</v>
      </c>
      <c r="Z36" s="127">
        <v>3.5</v>
      </c>
      <c r="AA36" s="127">
        <v>5.4</v>
      </c>
      <c r="AB36" s="128" t="str">
        <f t="shared" si="0"/>
        <v>OK</v>
      </c>
      <c r="AD36" s="123">
        <v>25</v>
      </c>
      <c r="AE36" s="124" t="s">
        <v>92</v>
      </c>
      <c r="AF36" s="124" t="s">
        <v>37</v>
      </c>
      <c r="AG36" s="125">
        <v>6</v>
      </c>
      <c r="AH36" s="126">
        <v>3.69</v>
      </c>
      <c r="AI36" s="127">
        <v>1.9</v>
      </c>
      <c r="AJ36" s="127">
        <v>2.4</v>
      </c>
      <c r="AK36" s="127">
        <v>1.5</v>
      </c>
      <c r="AL36" s="127">
        <v>2.6</v>
      </c>
      <c r="AM36" s="127">
        <v>3.6</v>
      </c>
      <c r="AN36" s="127">
        <v>3.5</v>
      </c>
      <c r="AO36" s="127">
        <v>5.4</v>
      </c>
      <c r="AP36" s="128" t="str">
        <f t="shared" si="1"/>
        <v>OK</v>
      </c>
      <c r="AR36" s="123">
        <v>25</v>
      </c>
      <c r="AS36" s="124" t="s">
        <v>92</v>
      </c>
      <c r="AT36" s="124" t="s">
        <v>37</v>
      </c>
      <c r="AU36" s="125">
        <v>6</v>
      </c>
      <c r="AV36" s="126">
        <v>3.69</v>
      </c>
      <c r="AW36" s="127">
        <v>1.9</v>
      </c>
      <c r="AX36" s="127">
        <v>2.4</v>
      </c>
      <c r="AY36" s="127">
        <v>1.5</v>
      </c>
      <c r="AZ36" s="127">
        <v>2.6</v>
      </c>
      <c r="BA36" s="127">
        <v>3.6</v>
      </c>
      <c r="BB36" s="127">
        <v>3.5</v>
      </c>
      <c r="BC36" s="127">
        <v>5.4</v>
      </c>
      <c r="BD36" s="148" t="str">
        <f t="shared" si="16"/>
        <v>OK</v>
      </c>
      <c r="BE36" s="6">
        <f t="shared" si="3"/>
        <v>0.49761904761904757</v>
      </c>
      <c r="BG36" s="49">
        <f t="shared" si="4"/>
        <v>25</v>
      </c>
      <c r="BH36" s="41" t="str">
        <f t="shared" si="5"/>
        <v>A</v>
      </c>
      <c r="BI36" s="66">
        <f t="shared" si="6"/>
        <v>0.49761904761904757</v>
      </c>
      <c r="BJ36" s="9">
        <f t="shared" si="7"/>
        <v>0.13191309893522624</v>
      </c>
      <c r="BK36" s="10">
        <f t="shared" si="8"/>
        <v>0.4943762190669474</v>
      </c>
      <c r="BL36" s="11">
        <f t="shared" si="9"/>
        <v>0.4943762190669474</v>
      </c>
      <c r="BM36" s="12" t="str">
        <f t="shared" si="10"/>
        <v xml:space="preserve"> CUMPLE </v>
      </c>
      <c r="BO36" s="49">
        <v>25</v>
      </c>
      <c r="BP36" s="113" t="str">
        <f t="shared" si="11"/>
        <v>A</v>
      </c>
      <c r="BQ36" s="111">
        <f t="shared" si="12"/>
        <v>0.49761904761904757</v>
      </c>
      <c r="BZ36" s="69">
        <f t="shared" si="13"/>
        <v>25</v>
      </c>
      <c r="CA36" s="41" t="str">
        <f t="shared" si="14"/>
        <v>A</v>
      </c>
      <c r="CB36" s="42">
        <f t="shared" si="15"/>
        <v>0.49761904761904757</v>
      </c>
      <c r="CC36" s="163"/>
    </row>
    <row r="37" spans="2:81" ht="15" customHeight="1" x14ac:dyDescent="0.25">
      <c r="C37" s="123">
        <v>26</v>
      </c>
      <c r="D37" s="124" t="s">
        <v>92</v>
      </c>
      <c r="E37" s="124" t="s">
        <v>38</v>
      </c>
      <c r="F37" s="125">
        <v>6</v>
      </c>
      <c r="G37" s="153">
        <v>5.88</v>
      </c>
      <c r="H37" s="127">
        <v>1.97</v>
      </c>
      <c r="I37" s="127">
        <v>4.8</v>
      </c>
      <c r="J37" s="127">
        <v>4.5</v>
      </c>
      <c r="K37" s="127">
        <v>2.2200000000000002</v>
      </c>
      <c r="L37" s="127">
        <v>3.5</v>
      </c>
      <c r="M37" s="127">
        <v>1.5</v>
      </c>
      <c r="N37" s="154">
        <v>2.5</v>
      </c>
      <c r="P37" s="123">
        <v>26</v>
      </c>
      <c r="Q37" s="124" t="s">
        <v>92</v>
      </c>
      <c r="R37" s="124" t="s">
        <v>38</v>
      </c>
      <c r="S37" s="125">
        <v>6</v>
      </c>
      <c r="T37" s="126">
        <v>5.88</v>
      </c>
      <c r="U37" s="127">
        <v>1.97</v>
      </c>
      <c r="V37" s="127">
        <v>4.8</v>
      </c>
      <c r="W37" s="127">
        <v>4.5</v>
      </c>
      <c r="X37" s="127">
        <v>2.2200000000000002</v>
      </c>
      <c r="Y37" s="127">
        <v>3.5</v>
      </c>
      <c r="Z37" s="127">
        <v>1.5</v>
      </c>
      <c r="AA37" s="127">
        <v>2.5</v>
      </c>
      <c r="AB37" s="128" t="str">
        <f t="shared" si="0"/>
        <v>OK</v>
      </c>
      <c r="AD37" s="123">
        <v>26</v>
      </c>
      <c r="AE37" s="124" t="s">
        <v>92</v>
      </c>
      <c r="AF37" s="124" t="s">
        <v>38</v>
      </c>
      <c r="AG37" s="125">
        <v>6</v>
      </c>
      <c r="AH37" s="126">
        <v>5.88</v>
      </c>
      <c r="AI37" s="127">
        <v>1.97</v>
      </c>
      <c r="AJ37" s="127">
        <v>4.8</v>
      </c>
      <c r="AK37" s="127">
        <v>4.5</v>
      </c>
      <c r="AL37" s="127">
        <v>2.2200000000000002</v>
      </c>
      <c r="AM37" s="127">
        <v>3.5</v>
      </c>
      <c r="AN37" s="127">
        <v>1.5</v>
      </c>
      <c r="AO37" s="127">
        <v>2.5</v>
      </c>
      <c r="AP37" s="128" t="str">
        <f t="shared" si="1"/>
        <v>OK</v>
      </c>
      <c r="AR37" s="123">
        <v>26</v>
      </c>
      <c r="AS37" s="124" t="s">
        <v>92</v>
      </c>
      <c r="AT37" s="124" t="s">
        <v>38</v>
      </c>
      <c r="AU37" s="125">
        <v>6</v>
      </c>
      <c r="AV37" s="126">
        <v>5.88</v>
      </c>
      <c r="AW37" s="127">
        <v>1.97</v>
      </c>
      <c r="AX37" s="127">
        <v>4.8</v>
      </c>
      <c r="AY37" s="127">
        <v>4.5</v>
      </c>
      <c r="AZ37" s="127">
        <v>2.2200000000000002</v>
      </c>
      <c r="BA37" s="127">
        <v>3.5</v>
      </c>
      <c r="BB37" s="127">
        <v>1.5</v>
      </c>
      <c r="BC37" s="127">
        <v>2.5</v>
      </c>
      <c r="BD37" s="148" t="str">
        <f t="shared" si="16"/>
        <v>OK</v>
      </c>
      <c r="BE37" s="6">
        <f t="shared" si="3"/>
        <v>0.4997619047619048</v>
      </c>
      <c r="BG37" s="49">
        <f t="shared" si="4"/>
        <v>26</v>
      </c>
      <c r="BH37" s="41" t="str">
        <f t="shared" si="5"/>
        <v>A</v>
      </c>
      <c r="BI37" s="66">
        <f t="shared" si="6"/>
        <v>0.4997619047619048</v>
      </c>
      <c r="BJ37" s="9">
        <f t="shared" si="7"/>
        <v>0.12977024179236901</v>
      </c>
      <c r="BK37" s="10">
        <f t="shared" si="8"/>
        <v>0.48634534403757257</v>
      </c>
      <c r="BL37" s="11">
        <f t="shared" si="9"/>
        <v>0.48634534403757257</v>
      </c>
      <c r="BM37" s="12" t="str">
        <f t="shared" si="10"/>
        <v xml:space="preserve"> CUMPLE </v>
      </c>
      <c r="BO37" s="49">
        <v>26</v>
      </c>
      <c r="BP37" s="113" t="str">
        <f t="shared" si="11"/>
        <v>A</v>
      </c>
      <c r="BQ37" s="111">
        <f t="shared" si="12"/>
        <v>0.4997619047619048</v>
      </c>
      <c r="BZ37" s="69">
        <f t="shared" si="13"/>
        <v>26</v>
      </c>
      <c r="CA37" s="41" t="str">
        <f t="shared" si="14"/>
        <v>A</v>
      </c>
      <c r="CB37" s="42">
        <f t="shared" si="15"/>
        <v>0.4997619047619048</v>
      </c>
      <c r="CC37" s="163"/>
    </row>
    <row r="38" spans="2:81" ht="15" customHeight="1" x14ac:dyDescent="0.25">
      <c r="C38" s="123">
        <v>27</v>
      </c>
      <c r="D38" s="124" t="s">
        <v>92</v>
      </c>
      <c r="E38" s="124" t="s">
        <v>121</v>
      </c>
      <c r="F38" s="125">
        <v>5</v>
      </c>
      <c r="G38" s="153">
        <f>0.56*5</f>
        <v>2.8000000000000003</v>
      </c>
      <c r="H38" s="127">
        <v>2.7</v>
      </c>
      <c r="I38" s="127">
        <v>2.6</v>
      </c>
      <c r="J38" s="127">
        <v>2.9</v>
      </c>
      <c r="K38" s="127">
        <v>2.5</v>
      </c>
      <c r="L38" s="127">
        <v>2.63</v>
      </c>
      <c r="M38" s="127">
        <v>2.8</v>
      </c>
      <c r="N38" s="154">
        <v>2.5</v>
      </c>
      <c r="P38" s="123">
        <v>27</v>
      </c>
      <c r="Q38" s="124" t="s">
        <v>92</v>
      </c>
      <c r="R38" s="124" t="s">
        <v>121</v>
      </c>
      <c r="S38" s="125">
        <v>5</v>
      </c>
      <c r="T38" s="126">
        <f>0.56*5</f>
        <v>2.8000000000000003</v>
      </c>
      <c r="U38" s="127">
        <v>2.7</v>
      </c>
      <c r="V38" s="127">
        <v>2.6</v>
      </c>
      <c r="W38" s="127">
        <v>2.9</v>
      </c>
      <c r="X38" s="127">
        <v>2.5</v>
      </c>
      <c r="Y38" s="127">
        <v>2.63</v>
      </c>
      <c r="Z38" s="127">
        <v>2.8</v>
      </c>
      <c r="AA38" s="127">
        <v>2.5</v>
      </c>
      <c r="AB38" s="128" t="str">
        <f t="shared" si="0"/>
        <v>OK</v>
      </c>
      <c r="AD38" s="123">
        <v>27</v>
      </c>
      <c r="AE38" s="124" t="s">
        <v>92</v>
      </c>
      <c r="AF38" s="124" t="s">
        <v>121</v>
      </c>
      <c r="AG38" s="125">
        <v>5</v>
      </c>
      <c r="AH38" s="126">
        <f>0.56*5</f>
        <v>2.8000000000000003</v>
      </c>
      <c r="AI38" s="127">
        <v>2.7</v>
      </c>
      <c r="AJ38" s="127">
        <v>2.6</v>
      </c>
      <c r="AK38" s="127">
        <v>2.9</v>
      </c>
      <c r="AL38" s="127">
        <v>2.5</v>
      </c>
      <c r="AM38" s="127">
        <v>2.63</v>
      </c>
      <c r="AN38" s="127">
        <v>2.8</v>
      </c>
      <c r="AO38" s="127">
        <v>2.5</v>
      </c>
      <c r="AP38" s="128" t="str">
        <f t="shared" si="1"/>
        <v>OK</v>
      </c>
      <c r="AR38" s="123">
        <v>27</v>
      </c>
      <c r="AS38" s="124" t="s">
        <v>92</v>
      </c>
      <c r="AT38" s="124" t="s">
        <v>121</v>
      </c>
      <c r="AU38" s="125">
        <v>5</v>
      </c>
      <c r="AV38" s="126">
        <f>0.56*5</f>
        <v>2.8000000000000003</v>
      </c>
      <c r="AW38" s="127">
        <v>2.7</v>
      </c>
      <c r="AX38" s="127">
        <v>2.6</v>
      </c>
      <c r="AY38" s="127">
        <v>2.9</v>
      </c>
      <c r="AZ38" s="127">
        <v>2.5</v>
      </c>
      <c r="BA38" s="127">
        <v>2.63</v>
      </c>
      <c r="BB38" s="127">
        <v>2.8</v>
      </c>
      <c r="BC38" s="127">
        <v>2.5</v>
      </c>
      <c r="BD38" s="148" t="str">
        <f t="shared" si="16"/>
        <v>OK</v>
      </c>
      <c r="BE38" s="6">
        <f t="shared" si="3"/>
        <v>0.53228571428571436</v>
      </c>
      <c r="BG38" s="49">
        <f t="shared" si="4"/>
        <v>27</v>
      </c>
      <c r="BH38" s="41" t="str">
        <f t="shared" si="5"/>
        <v>A</v>
      </c>
      <c r="BI38" s="66">
        <f t="shared" si="6"/>
        <v>0.53228571428571436</v>
      </c>
      <c r="BJ38" s="9">
        <f t="shared" si="7"/>
        <v>9.7246432268559446E-2</v>
      </c>
      <c r="BK38" s="10">
        <f t="shared" si="8"/>
        <v>0.36445450748062175</v>
      </c>
      <c r="BL38" s="11">
        <f t="shared" si="9"/>
        <v>0.36445450748062175</v>
      </c>
      <c r="BM38" s="12" t="str">
        <f t="shared" si="10"/>
        <v xml:space="preserve"> CUMPLE </v>
      </c>
      <c r="BO38" s="49">
        <v>27</v>
      </c>
      <c r="BP38" s="113" t="str">
        <f t="shared" si="11"/>
        <v>A</v>
      </c>
      <c r="BQ38" s="111">
        <f t="shared" si="12"/>
        <v>0.53228571428571436</v>
      </c>
      <c r="BZ38" s="69">
        <f t="shared" si="13"/>
        <v>27</v>
      </c>
      <c r="CA38" s="41" t="str">
        <f t="shared" si="14"/>
        <v>A</v>
      </c>
      <c r="CB38" s="42">
        <f t="shared" si="15"/>
        <v>0.53228571428571436</v>
      </c>
      <c r="CC38" s="163"/>
    </row>
    <row r="39" spans="2:81" ht="15" customHeight="1" x14ac:dyDescent="0.25">
      <c r="C39" s="123">
        <v>28</v>
      </c>
      <c r="D39" s="124" t="s">
        <v>92</v>
      </c>
      <c r="E39" s="124" t="s">
        <v>122</v>
      </c>
      <c r="F39" s="125">
        <v>4</v>
      </c>
      <c r="G39" s="153">
        <f>F39*0.56</f>
        <v>2.2400000000000002</v>
      </c>
      <c r="H39" s="127">
        <v>2.2400000000000002</v>
      </c>
      <c r="I39" s="127">
        <v>2.23</v>
      </c>
      <c r="J39" s="127">
        <v>2.5</v>
      </c>
      <c r="K39" s="127">
        <v>2.7</v>
      </c>
      <c r="L39" s="127">
        <v>2.6</v>
      </c>
      <c r="M39" s="127">
        <v>2.2000000000000002</v>
      </c>
      <c r="N39" s="154">
        <v>2.2999999999999998</v>
      </c>
      <c r="P39" s="123">
        <v>28</v>
      </c>
      <c r="Q39" s="124" t="s">
        <v>92</v>
      </c>
      <c r="R39" s="124" t="s">
        <v>122</v>
      </c>
      <c r="S39" s="125">
        <v>4</v>
      </c>
      <c r="T39" s="126">
        <f>S39*0.56</f>
        <v>2.2400000000000002</v>
      </c>
      <c r="U39" s="127">
        <v>2.2400000000000002</v>
      </c>
      <c r="V39" s="127">
        <v>2.23</v>
      </c>
      <c r="W39" s="127">
        <v>2.5</v>
      </c>
      <c r="X39" s="127">
        <v>2.7</v>
      </c>
      <c r="Y39" s="127">
        <v>2.6</v>
      </c>
      <c r="Z39" s="127">
        <v>2.2000000000000002</v>
      </c>
      <c r="AA39" s="127">
        <v>2.2999999999999998</v>
      </c>
      <c r="AB39" s="128" t="str">
        <f t="shared" si="0"/>
        <v>OK</v>
      </c>
      <c r="AD39" s="123">
        <v>28</v>
      </c>
      <c r="AE39" s="124" t="s">
        <v>92</v>
      </c>
      <c r="AF39" s="124" t="s">
        <v>122</v>
      </c>
      <c r="AG39" s="125">
        <v>4</v>
      </c>
      <c r="AH39" s="126">
        <f>AG39*0.56</f>
        <v>2.2400000000000002</v>
      </c>
      <c r="AI39" s="127">
        <v>2.2400000000000002</v>
      </c>
      <c r="AJ39" s="127">
        <v>2.23</v>
      </c>
      <c r="AK39" s="127">
        <v>2.5</v>
      </c>
      <c r="AL39" s="127">
        <v>2.7</v>
      </c>
      <c r="AM39" s="127">
        <v>2.6</v>
      </c>
      <c r="AN39" s="127">
        <v>2.2000000000000002</v>
      </c>
      <c r="AO39" s="127">
        <v>2.2999999999999998</v>
      </c>
      <c r="AP39" s="128" t="str">
        <f t="shared" si="1"/>
        <v>OK</v>
      </c>
      <c r="AR39" s="123">
        <v>28</v>
      </c>
      <c r="AS39" s="124" t="s">
        <v>92</v>
      </c>
      <c r="AT39" s="124" t="s">
        <v>122</v>
      </c>
      <c r="AU39" s="125">
        <v>4</v>
      </c>
      <c r="AV39" s="126">
        <f>AU39*0.56</f>
        <v>2.2400000000000002</v>
      </c>
      <c r="AW39" s="127">
        <v>2.2400000000000002</v>
      </c>
      <c r="AX39" s="127">
        <v>2.23</v>
      </c>
      <c r="AY39" s="127">
        <v>2.5</v>
      </c>
      <c r="AZ39" s="127">
        <v>2.7</v>
      </c>
      <c r="BA39" s="127">
        <v>2.6</v>
      </c>
      <c r="BB39" s="127">
        <v>2.2000000000000002</v>
      </c>
      <c r="BC39" s="127">
        <v>2.2999999999999998</v>
      </c>
      <c r="BD39" s="148" t="str">
        <f t="shared" si="16"/>
        <v>OK</v>
      </c>
      <c r="BE39" s="6">
        <f t="shared" si="3"/>
        <v>0.59892857142857159</v>
      </c>
      <c r="BG39" s="49">
        <f t="shared" si="4"/>
        <v>28</v>
      </c>
      <c r="BH39" s="41" t="str">
        <f t="shared" si="5"/>
        <v>A</v>
      </c>
      <c r="BI39" s="66">
        <f t="shared" si="6"/>
        <v>0.59892857142857159</v>
      </c>
      <c r="BJ39" s="9">
        <f t="shared" si="7"/>
        <v>3.060357512570222E-2</v>
      </c>
      <c r="BK39" s="10">
        <f t="shared" si="8"/>
        <v>0.1146942940670746</v>
      </c>
      <c r="BL39" s="11">
        <f t="shared" si="9"/>
        <v>0.1146942940670746</v>
      </c>
      <c r="BM39" s="12" t="str">
        <f t="shared" si="10"/>
        <v xml:space="preserve"> CUMPLE </v>
      </c>
      <c r="BO39" s="49">
        <v>28</v>
      </c>
      <c r="BP39" s="113" t="str">
        <f t="shared" si="11"/>
        <v>A</v>
      </c>
      <c r="BQ39" s="111">
        <f t="shared" si="12"/>
        <v>0.59892857142857159</v>
      </c>
      <c r="BZ39" s="69">
        <f t="shared" si="13"/>
        <v>28</v>
      </c>
      <c r="CA39" s="41" t="str">
        <f t="shared" si="14"/>
        <v>A</v>
      </c>
      <c r="CB39" s="42">
        <f t="shared" si="15"/>
        <v>0.59892857142857159</v>
      </c>
      <c r="CC39" s="163"/>
    </row>
    <row r="40" spans="2:81" ht="15" customHeight="1" x14ac:dyDescent="0.25">
      <c r="C40" s="123">
        <v>29</v>
      </c>
      <c r="D40" s="124" t="s">
        <v>92</v>
      </c>
      <c r="E40" s="124" t="s">
        <v>123</v>
      </c>
      <c r="F40" s="125">
        <v>3</v>
      </c>
      <c r="G40" s="153">
        <f>0.56*3</f>
        <v>1.6800000000000002</v>
      </c>
      <c r="H40" s="127">
        <v>1.5</v>
      </c>
      <c r="I40" s="127">
        <v>1.7</v>
      </c>
      <c r="J40" s="127">
        <v>1.6</v>
      </c>
      <c r="K40" s="127">
        <v>1.4</v>
      </c>
      <c r="L40" s="127">
        <v>1.8</v>
      </c>
      <c r="M40" s="127">
        <v>1.3</v>
      </c>
      <c r="N40" s="154">
        <v>1.5</v>
      </c>
      <c r="P40" s="123">
        <v>29</v>
      </c>
      <c r="Q40" s="124" t="s">
        <v>92</v>
      </c>
      <c r="R40" s="124" t="s">
        <v>123</v>
      </c>
      <c r="S40" s="125">
        <v>3</v>
      </c>
      <c r="T40" s="126">
        <f>0.56*3</f>
        <v>1.6800000000000002</v>
      </c>
      <c r="U40" s="127">
        <v>1.5</v>
      </c>
      <c r="V40" s="127">
        <v>1.7</v>
      </c>
      <c r="W40" s="127">
        <v>1.6</v>
      </c>
      <c r="X40" s="127">
        <v>1.4</v>
      </c>
      <c r="Y40" s="127">
        <v>1.8</v>
      </c>
      <c r="Z40" s="127">
        <v>1.3</v>
      </c>
      <c r="AA40" s="127">
        <v>1.5</v>
      </c>
      <c r="AB40" s="128" t="str">
        <f t="shared" si="0"/>
        <v>OK</v>
      </c>
      <c r="AD40" s="123">
        <v>29</v>
      </c>
      <c r="AE40" s="124" t="s">
        <v>92</v>
      </c>
      <c r="AF40" s="124" t="s">
        <v>123</v>
      </c>
      <c r="AG40" s="125">
        <v>3</v>
      </c>
      <c r="AH40" s="126">
        <f>0.56*3</f>
        <v>1.6800000000000002</v>
      </c>
      <c r="AI40" s="127">
        <v>1.5</v>
      </c>
      <c r="AJ40" s="127">
        <v>1.7</v>
      </c>
      <c r="AK40" s="127">
        <v>1.6</v>
      </c>
      <c r="AL40" s="127">
        <v>1.4</v>
      </c>
      <c r="AM40" s="127">
        <v>1.8</v>
      </c>
      <c r="AN40" s="127">
        <v>1.3</v>
      </c>
      <c r="AO40" s="127">
        <v>1.5</v>
      </c>
      <c r="AP40" s="128" t="str">
        <f t="shared" si="1"/>
        <v>OK</v>
      </c>
      <c r="AR40" s="123">
        <v>29</v>
      </c>
      <c r="AS40" s="124" t="s">
        <v>92</v>
      </c>
      <c r="AT40" s="124" t="s">
        <v>123</v>
      </c>
      <c r="AU40" s="125">
        <v>3</v>
      </c>
      <c r="AV40" s="126">
        <f>0.56*3</f>
        <v>1.6800000000000002</v>
      </c>
      <c r="AW40" s="127">
        <v>1.5</v>
      </c>
      <c r="AX40" s="127">
        <v>1.7</v>
      </c>
      <c r="AY40" s="127">
        <v>1.6</v>
      </c>
      <c r="AZ40" s="127">
        <v>1.4</v>
      </c>
      <c r="BA40" s="127">
        <v>1.8</v>
      </c>
      <c r="BB40" s="127">
        <v>1.3</v>
      </c>
      <c r="BC40" s="127">
        <v>1.5</v>
      </c>
      <c r="BD40" s="148" t="str">
        <f t="shared" si="16"/>
        <v>OK</v>
      </c>
      <c r="BE40" s="6">
        <f t="shared" si="3"/>
        <v>0.51428571428571435</v>
      </c>
      <c r="BG40" s="49">
        <f t="shared" si="4"/>
        <v>29</v>
      </c>
      <c r="BH40" s="41" t="str">
        <f t="shared" si="5"/>
        <v>A</v>
      </c>
      <c r="BI40" s="66">
        <f t="shared" si="6"/>
        <v>0.51428571428571435</v>
      </c>
      <c r="BJ40" s="9">
        <f t="shared" si="7"/>
        <v>0.11524643226855946</v>
      </c>
      <c r="BK40" s="10">
        <f t="shared" si="8"/>
        <v>0.43191385772736757</v>
      </c>
      <c r="BL40" s="11">
        <f t="shared" si="9"/>
        <v>0.43191385772736757</v>
      </c>
      <c r="BM40" s="12" t="str">
        <f t="shared" si="10"/>
        <v xml:space="preserve"> CUMPLE </v>
      </c>
      <c r="BO40" s="49">
        <v>29</v>
      </c>
      <c r="BP40" s="113" t="str">
        <f t="shared" si="11"/>
        <v>A</v>
      </c>
      <c r="BQ40" s="111">
        <f t="shared" si="12"/>
        <v>0.51428571428571435</v>
      </c>
      <c r="BZ40" s="69">
        <f t="shared" si="13"/>
        <v>29</v>
      </c>
      <c r="CA40" s="41" t="str">
        <f t="shared" si="14"/>
        <v>A</v>
      </c>
      <c r="CB40" s="42">
        <f t="shared" si="15"/>
        <v>0.51428571428571435</v>
      </c>
      <c r="CC40" s="163"/>
    </row>
    <row r="41" spans="2:81" ht="15" customHeight="1" x14ac:dyDescent="0.25">
      <c r="C41" s="123">
        <v>30</v>
      </c>
      <c r="D41" s="124" t="s">
        <v>92</v>
      </c>
      <c r="E41" s="124" t="s">
        <v>124</v>
      </c>
      <c r="F41" s="125">
        <v>2</v>
      </c>
      <c r="G41" s="153">
        <v>6</v>
      </c>
      <c r="H41" s="127"/>
      <c r="I41" s="127"/>
      <c r="J41" s="127"/>
      <c r="K41" s="127"/>
      <c r="L41" s="127"/>
      <c r="M41" s="127">
        <v>1</v>
      </c>
      <c r="N41" s="154"/>
      <c r="P41" s="123">
        <v>30</v>
      </c>
      <c r="Q41" s="124" t="s">
        <v>92</v>
      </c>
      <c r="R41" s="124" t="s">
        <v>124</v>
      </c>
      <c r="S41" s="125">
        <v>2</v>
      </c>
      <c r="T41" s="126">
        <v>6</v>
      </c>
      <c r="U41" s="152"/>
      <c r="V41" s="152"/>
      <c r="W41" s="152"/>
      <c r="X41" s="152"/>
      <c r="Y41" s="152"/>
      <c r="Z41" s="127">
        <v>1</v>
      </c>
      <c r="AA41" s="152"/>
      <c r="AB41" s="128" t="str">
        <f t="shared" si="0"/>
        <v>FD</v>
      </c>
      <c r="AD41" s="130"/>
      <c r="AE41" s="131"/>
      <c r="AF41" s="131"/>
      <c r="AG41" s="132"/>
      <c r="AH41" s="133"/>
      <c r="AI41" s="134"/>
      <c r="AJ41" s="134"/>
      <c r="AK41" s="134"/>
      <c r="AL41" s="134"/>
      <c r="AM41" s="134"/>
      <c r="AN41" s="134"/>
      <c r="AO41" s="134"/>
      <c r="AP41" s="135"/>
      <c r="AR41" s="130"/>
      <c r="AS41" s="131"/>
      <c r="AT41" s="131"/>
      <c r="AU41" s="132"/>
      <c r="AV41" s="133"/>
      <c r="AW41" s="134"/>
      <c r="AX41" s="134"/>
      <c r="AY41" s="134"/>
      <c r="AZ41" s="134"/>
      <c r="BA41" s="134"/>
      <c r="BB41" s="134"/>
      <c r="BC41" s="134"/>
      <c r="BD41" s="149"/>
      <c r="BE41" s="39"/>
      <c r="BG41" s="50"/>
      <c r="BH41" s="43"/>
      <c r="BI41" s="116"/>
      <c r="BJ41" s="45"/>
      <c r="BK41" s="46"/>
      <c r="BL41" s="47"/>
      <c r="BM41" s="48"/>
      <c r="BO41" s="50"/>
      <c r="BP41" s="114"/>
      <c r="BQ41" s="64"/>
      <c r="BZ41" s="118"/>
      <c r="CA41" s="116"/>
      <c r="CB41" s="44"/>
      <c r="CC41" s="163"/>
    </row>
    <row r="42" spans="2:81" ht="15" customHeight="1" x14ac:dyDescent="0.25">
      <c r="C42" s="123">
        <v>31</v>
      </c>
      <c r="D42" s="124" t="s">
        <v>92</v>
      </c>
      <c r="E42" s="124" t="s">
        <v>125</v>
      </c>
      <c r="F42" s="125">
        <v>1</v>
      </c>
      <c r="G42" s="153">
        <v>0.56000000000000005</v>
      </c>
      <c r="H42" s="127">
        <v>0.7</v>
      </c>
      <c r="I42" s="127">
        <v>0.4</v>
      </c>
      <c r="J42" s="127">
        <v>0.5</v>
      </c>
      <c r="K42" s="127">
        <v>0.6</v>
      </c>
      <c r="L42" s="127">
        <v>0.7</v>
      </c>
      <c r="M42" s="127">
        <v>0.65</v>
      </c>
      <c r="N42" s="154">
        <v>0.56000000000000005</v>
      </c>
      <c r="P42" s="123">
        <v>31</v>
      </c>
      <c r="Q42" s="124" t="s">
        <v>92</v>
      </c>
      <c r="R42" s="124" t="s">
        <v>125</v>
      </c>
      <c r="S42" s="125">
        <v>1</v>
      </c>
      <c r="T42" s="126">
        <v>0.56000000000000005</v>
      </c>
      <c r="U42" s="127">
        <v>0.7</v>
      </c>
      <c r="V42" s="127">
        <v>0.4</v>
      </c>
      <c r="W42" s="127">
        <v>0.5</v>
      </c>
      <c r="X42" s="127">
        <v>0.6</v>
      </c>
      <c r="Y42" s="127">
        <v>0.7</v>
      </c>
      <c r="Z42" s="127">
        <v>0.65</v>
      </c>
      <c r="AA42" s="127">
        <v>0.56000000000000005</v>
      </c>
      <c r="AB42" s="128" t="str">
        <f t="shared" si="0"/>
        <v>OK</v>
      </c>
      <c r="AD42" s="123">
        <v>31</v>
      </c>
      <c r="AE42" s="124" t="s">
        <v>92</v>
      </c>
      <c r="AF42" s="124" t="s">
        <v>125</v>
      </c>
      <c r="AG42" s="125">
        <v>1</v>
      </c>
      <c r="AH42" s="126">
        <v>0.56000000000000005</v>
      </c>
      <c r="AI42" s="127">
        <v>0.7</v>
      </c>
      <c r="AJ42" s="127">
        <v>0.4</v>
      </c>
      <c r="AK42" s="127">
        <v>0.5</v>
      </c>
      <c r="AL42" s="127">
        <v>0.6</v>
      </c>
      <c r="AM42" s="127">
        <v>0.7</v>
      </c>
      <c r="AN42" s="127">
        <v>0.65</v>
      </c>
      <c r="AO42" s="127">
        <v>0.56000000000000005</v>
      </c>
      <c r="AP42" s="128" t="str">
        <f t="shared" si="1"/>
        <v>OK</v>
      </c>
      <c r="AR42" s="123">
        <v>31</v>
      </c>
      <c r="AS42" s="124" t="s">
        <v>92</v>
      </c>
      <c r="AT42" s="124" t="s">
        <v>125</v>
      </c>
      <c r="AU42" s="125">
        <v>1</v>
      </c>
      <c r="AV42" s="126">
        <v>0.56000000000000005</v>
      </c>
      <c r="AW42" s="127">
        <v>0.7</v>
      </c>
      <c r="AX42" s="127">
        <v>0.4</v>
      </c>
      <c r="AY42" s="127">
        <v>0.5</v>
      </c>
      <c r="AZ42" s="127">
        <v>0.6</v>
      </c>
      <c r="BA42" s="127">
        <v>0.7</v>
      </c>
      <c r="BB42" s="127">
        <v>0.65</v>
      </c>
      <c r="BC42" s="127">
        <v>0.56000000000000005</v>
      </c>
      <c r="BD42" s="148" t="str">
        <f t="shared" ref="BD42:BD105" si="17">IF(AND(COUNT(AW42:BC42)&gt;(0.5*7),AU42&gt;=1),"OK","FD")</f>
        <v>OK</v>
      </c>
      <c r="BE42" s="6">
        <f t="shared" si="3"/>
        <v>0.58714285714285719</v>
      </c>
      <c r="BG42" s="49">
        <f t="shared" si="4"/>
        <v>31</v>
      </c>
      <c r="BH42" s="41" t="str">
        <f t="shared" si="5"/>
        <v>A</v>
      </c>
      <c r="BI42" s="66">
        <f t="shared" si="6"/>
        <v>0.58714285714285719</v>
      </c>
      <c r="BJ42" s="9">
        <f t="shared" si="7"/>
        <v>4.238928941141662E-2</v>
      </c>
      <c r="BK42" s="10">
        <f t="shared" si="8"/>
        <v>0.15886410672863474</v>
      </c>
      <c r="BL42" s="11">
        <f t="shared" si="9"/>
        <v>0.15886410672863474</v>
      </c>
      <c r="BM42" s="12" t="str">
        <f t="shared" si="10"/>
        <v xml:space="preserve"> CUMPLE </v>
      </c>
      <c r="BO42" s="49">
        <v>31</v>
      </c>
      <c r="BP42" s="113" t="str">
        <f t="shared" si="11"/>
        <v>A</v>
      </c>
      <c r="BQ42" s="111">
        <f t="shared" si="12"/>
        <v>0.58714285714285719</v>
      </c>
      <c r="BZ42" s="69">
        <f t="shared" si="13"/>
        <v>31</v>
      </c>
      <c r="CA42" s="41" t="str">
        <f t="shared" si="14"/>
        <v>A</v>
      </c>
      <c r="CB42" s="42">
        <f t="shared" si="15"/>
        <v>0.58714285714285719</v>
      </c>
      <c r="CC42" s="163"/>
    </row>
    <row r="43" spans="2:81" ht="15" customHeight="1" x14ac:dyDescent="0.25">
      <c r="C43" s="123">
        <v>32</v>
      </c>
      <c r="D43" s="124" t="s">
        <v>92</v>
      </c>
      <c r="E43" s="124" t="s">
        <v>126</v>
      </c>
      <c r="F43" s="125">
        <v>5</v>
      </c>
      <c r="G43" s="153">
        <f>0.56*5</f>
        <v>2.8000000000000003</v>
      </c>
      <c r="H43" s="127">
        <v>2.7</v>
      </c>
      <c r="I43" s="127">
        <v>2.6</v>
      </c>
      <c r="J43" s="127">
        <v>2.9</v>
      </c>
      <c r="K43" s="127">
        <v>2.5</v>
      </c>
      <c r="L43" s="127">
        <v>2.63</v>
      </c>
      <c r="M43" s="127">
        <v>2.8</v>
      </c>
      <c r="N43" s="154">
        <v>2.5</v>
      </c>
      <c r="P43" s="123">
        <v>32</v>
      </c>
      <c r="Q43" s="124" t="s">
        <v>92</v>
      </c>
      <c r="R43" s="124" t="s">
        <v>126</v>
      </c>
      <c r="S43" s="125">
        <v>5</v>
      </c>
      <c r="T43" s="126">
        <f>0.56*5</f>
        <v>2.8000000000000003</v>
      </c>
      <c r="U43" s="127">
        <v>2.7</v>
      </c>
      <c r="V43" s="127">
        <v>2.6</v>
      </c>
      <c r="W43" s="127">
        <v>2.9</v>
      </c>
      <c r="X43" s="127">
        <v>2.5</v>
      </c>
      <c r="Y43" s="127">
        <v>2.63</v>
      </c>
      <c r="Z43" s="127">
        <v>2.8</v>
      </c>
      <c r="AA43" s="127">
        <v>2.5</v>
      </c>
      <c r="AB43" s="128" t="str">
        <f t="shared" si="0"/>
        <v>OK</v>
      </c>
      <c r="AD43" s="123">
        <v>32</v>
      </c>
      <c r="AE43" s="124" t="s">
        <v>92</v>
      </c>
      <c r="AF43" s="124" t="s">
        <v>126</v>
      </c>
      <c r="AG43" s="125">
        <v>5</v>
      </c>
      <c r="AH43" s="126">
        <f>0.56*5</f>
        <v>2.8000000000000003</v>
      </c>
      <c r="AI43" s="127">
        <v>2.7</v>
      </c>
      <c r="AJ43" s="127">
        <v>2.6</v>
      </c>
      <c r="AK43" s="127">
        <v>2.9</v>
      </c>
      <c r="AL43" s="127">
        <v>2.5</v>
      </c>
      <c r="AM43" s="127">
        <v>2.63</v>
      </c>
      <c r="AN43" s="127">
        <v>2.8</v>
      </c>
      <c r="AO43" s="127">
        <v>2.5</v>
      </c>
      <c r="AP43" s="128" t="str">
        <f t="shared" si="1"/>
        <v>OK</v>
      </c>
      <c r="AR43" s="123">
        <v>32</v>
      </c>
      <c r="AS43" s="124" t="s">
        <v>92</v>
      </c>
      <c r="AT43" s="124" t="s">
        <v>126</v>
      </c>
      <c r="AU43" s="125">
        <v>5</v>
      </c>
      <c r="AV43" s="126">
        <f>0.56*5</f>
        <v>2.8000000000000003</v>
      </c>
      <c r="AW43" s="127">
        <v>2.7</v>
      </c>
      <c r="AX43" s="127">
        <v>2.6</v>
      </c>
      <c r="AY43" s="127">
        <v>2.9</v>
      </c>
      <c r="AZ43" s="127">
        <v>2.5</v>
      </c>
      <c r="BA43" s="127">
        <v>2.63</v>
      </c>
      <c r="BB43" s="127">
        <v>2.8</v>
      </c>
      <c r="BC43" s="127">
        <v>2.5</v>
      </c>
      <c r="BD43" s="148" t="str">
        <f t="shared" si="17"/>
        <v>OK</v>
      </c>
      <c r="BE43" s="6">
        <f t="shared" si="3"/>
        <v>0.53228571428571436</v>
      </c>
      <c r="BG43" s="49">
        <f t="shared" si="4"/>
        <v>32</v>
      </c>
      <c r="BH43" s="41" t="str">
        <f t="shared" si="5"/>
        <v>A</v>
      </c>
      <c r="BI43" s="66">
        <f t="shared" si="6"/>
        <v>0.53228571428571436</v>
      </c>
      <c r="BJ43" s="9">
        <f t="shared" si="7"/>
        <v>9.7246432268559446E-2</v>
      </c>
      <c r="BK43" s="10">
        <f t="shared" si="8"/>
        <v>0.36445450748062175</v>
      </c>
      <c r="BL43" s="11">
        <f t="shared" si="9"/>
        <v>0.36445450748062175</v>
      </c>
      <c r="BM43" s="12" t="str">
        <f t="shared" si="10"/>
        <v xml:space="preserve"> CUMPLE </v>
      </c>
      <c r="BO43" s="49">
        <v>32</v>
      </c>
      <c r="BP43" s="113" t="str">
        <f t="shared" si="11"/>
        <v>A</v>
      </c>
      <c r="BQ43" s="111">
        <f t="shared" si="12"/>
        <v>0.53228571428571436</v>
      </c>
      <c r="BZ43" s="69">
        <f t="shared" si="13"/>
        <v>32</v>
      </c>
      <c r="CA43" s="41" t="str">
        <f t="shared" si="14"/>
        <v>A</v>
      </c>
      <c r="CB43" s="42">
        <f t="shared" si="15"/>
        <v>0.53228571428571436</v>
      </c>
      <c r="CC43" s="163"/>
    </row>
    <row r="44" spans="2:81" ht="15" customHeight="1" x14ac:dyDescent="0.25">
      <c r="C44" s="123">
        <v>33</v>
      </c>
      <c r="D44" s="124" t="s">
        <v>92</v>
      </c>
      <c r="E44" s="124" t="s">
        <v>127</v>
      </c>
      <c r="F44" s="125">
        <v>4</v>
      </c>
      <c r="G44" s="153">
        <f>F44*0.56</f>
        <v>2.2400000000000002</v>
      </c>
      <c r="H44" s="127">
        <v>2.25</v>
      </c>
      <c r="I44" s="127">
        <v>2.2599999999999998</v>
      </c>
      <c r="J44" s="127">
        <v>2.5099999999999998</v>
      </c>
      <c r="K44" s="127">
        <v>2.78</v>
      </c>
      <c r="L44" s="127">
        <v>2.65</v>
      </c>
      <c r="M44" s="127">
        <v>2.2400000000000002</v>
      </c>
      <c r="N44" s="154">
        <v>2.34</v>
      </c>
      <c r="P44" s="123">
        <v>33</v>
      </c>
      <c r="Q44" s="124" t="s">
        <v>92</v>
      </c>
      <c r="R44" s="124" t="s">
        <v>127</v>
      </c>
      <c r="S44" s="125">
        <v>4</v>
      </c>
      <c r="T44" s="126">
        <f>S44*0.56</f>
        <v>2.2400000000000002</v>
      </c>
      <c r="U44" s="127">
        <v>2.25</v>
      </c>
      <c r="V44" s="127">
        <v>2.2599999999999998</v>
      </c>
      <c r="W44" s="127">
        <v>2.5099999999999998</v>
      </c>
      <c r="X44" s="127">
        <v>2.78</v>
      </c>
      <c r="Y44" s="127">
        <v>2.65</v>
      </c>
      <c r="Z44" s="127">
        <v>2.2400000000000002</v>
      </c>
      <c r="AA44" s="127">
        <v>2.34</v>
      </c>
      <c r="AB44" s="128" t="str">
        <f t="shared" si="0"/>
        <v>OK</v>
      </c>
      <c r="AD44" s="123">
        <v>33</v>
      </c>
      <c r="AE44" s="124" t="s">
        <v>92</v>
      </c>
      <c r="AF44" s="124" t="s">
        <v>127</v>
      </c>
      <c r="AG44" s="125">
        <v>4</v>
      </c>
      <c r="AH44" s="126">
        <f>AG44*0.56</f>
        <v>2.2400000000000002</v>
      </c>
      <c r="AI44" s="127">
        <v>2.25</v>
      </c>
      <c r="AJ44" s="127">
        <v>2.2599999999999998</v>
      </c>
      <c r="AK44" s="127">
        <v>2.5099999999999998</v>
      </c>
      <c r="AL44" s="127">
        <v>2.78</v>
      </c>
      <c r="AM44" s="127">
        <v>2.65</v>
      </c>
      <c r="AN44" s="127">
        <v>2.2400000000000002</v>
      </c>
      <c r="AO44" s="127">
        <v>2.34</v>
      </c>
      <c r="AP44" s="128" t="str">
        <f t="shared" si="1"/>
        <v>OK</v>
      </c>
      <c r="AR44" s="123">
        <v>33</v>
      </c>
      <c r="AS44" s="124" t="s">
        <v>92</v>
      </c>
      <c r="AT44" s="124" t="s">
        <v>127</v>
      </c>
      <c r="AU44" s="125">
        <v>4</v>
      </c>
      <c r="AV44" s="126">
        <f>AU44*0.56</f>
        <v>2.2400000000000002</v>
      </c>
      <c r="AW44" s="127">
        <v>2.25</v>
      </c>
      <c r="AX44" s="127">
        <v>2.2599999999999998</v>
      </c>
      <c r="AY44" s="127">
        <v>2.5099999999999998</v>
      </c>
      <c r="AZ44" s="127">
        <v>2.78</v>
      </c>
      <c r="BA44" s="127">
        <v>2.65</v>
      </c>
      <c r="BB44" s="127">
        <v>2.2400000000000002</v>
      </c>
      <c r="BC44" s="127">
        <v>2.34</v>
      </c>
      <c r="BD44" s="148" t="str">
        <f t="shared" si="17"/>
        <v>OK</v>
      </c>
      <c r="BE44" s="6">
        <f t="shared" si="3"/>
        <v>0.60821428571428571</v>
      </c>
      <c r="BG44" s="49">
        <f t="shared" si="4"/>
        <v>33</v>
      </c>
      <c r="BH44" s="41" t="str">
        <f t="shared" si="5"/>
        <v>A</v>
      </c>
      <c r="BI44" s="66">
        <f t="shared" si="6"/>
        <v>0.60821428571428571</v>
      </c>
      <c r="BJ44" s="9">
        <f t="shared" si="7"/>
        <v>2.1317860839988101E-2</v>
      </c>
      <c r="BK44" s="10">
        <f t="shared" si="8"/>
        <v>7.9893835606452399E-2</v>
      </c>
      <c r="BL44" s="11">
        <f t="shared" si="9"/>
        <v>7.9893835606452399E-2</v>
      </c>
      <c r="BM44" s="12" t="str">
        <f t="shared" si="10"/>
        <v xml:space="preserve"> CUMPLE </v>
      </c>
      <c r="BO44" s="49">
        <v>33</v>
      </c>
      <c r="BP44" s="113" t="str">
        <f t="shared" si="11"/>
        <v>A</v>
      </c>
      <c r="BQ44" s="111">
        <f t="shared" si="12"/>
        <v>0.60821428571428571</v>
      </c>
      <c r="BZ44" s="69">
        <f t="shared" si="13"/>
        <v>33</v>
      </c>
      <c r="CA44" s="41" t="str">
        <f t="shared" si="14"/>
        <v>A</v>
      </c>
      <c r="CB44" s="42">
        <f t="shared" si="15"/>
        <v>0.60821428571428571</v>
      </c>
      <c r="CC44" s="163"/>
    </row>
    <row r="45" spans="2:81" ht="15" customHeight="1" x14ac:dyDescent="0.25">
      <c r="C45" s="123">
        <v>34</v>
      </c>
      <c r="D45" s="124" t="s">
        <v>92</v>
      </c>
      <c r="E45" s="124" t="s">
        <v>128</v>
      </c>
      <c r="F45" s="125">
        <v>4</v>
      </c>
      <c r="G45" s="153">
        <f>F45*0.56</f>
        <v>2.2400000000000002</v>
      </c>
      <c r="H45" s="127">
        <v>2.2799999999999998</v>
      </c>
      <c r="I45" s="127">
        <v>2.29</v>
      </c>
      <c r="J45" s="127">
        <v>2.7</v>
      </c>
      <c r="K45" s="127">
        <v>2.88</v>
      </c>
      <c r="L45" s="127">
        <v>2.67</v>
      </c>
      <c r="M45" s="127">
        <v>2.25</v>
      </c>
      <c r="N45" s="154">
        <v>2.35</v>
      </c>
      <c r="P45" s="123">
        <v>34</v>
      </c>
      <c r="Q45" s="124" t="s">
        <v>92</v>
      </c>
      <c r="R45" s="124" t="s">
        <v>128</v>
      </c>
      <c r="S45" s="125">
        <v>4</v>
      </c>
      <c r="T45" s="126">
        <f>S45*0.56</f>
        <v>2.2400000000000002</v>
      </c>
      <c r="U45" s="127">
        <v>2.2799999999999998</v>
      </c>
      <c r="V45" s="127">
        <v>2.29</v>
      </c>
      <c r="W45" s="127">
        <v>2.7</v>
      </c>
      <c r="X45" s="127">
        <v>2.88</v>
      </c>
      <c r="Y45" s="127">
        <v>2.67</v>
      </c>
      <c r="Z45" s="127">
        <v>2.25</v>
      </c>
      <c r="AA45" s="127">
        <v>2.35</v>
      </c>
      <c r="AB45" s="128" t="str">
        <f t="shared" si="0"/>
        <v>OK</v>
      </c>
      <c r="AD45" s="123">
        <v>34</v>
      </c>
      <c r="AE45" s="124" t="s">
        <v>92</v>
      </c>
      <c r="AF45" s="124" t="s">
        <v>128</v>
      </c>
      <c r="AG45" s="125">
        <v>4</v>
      </c>
      <c r="AH45" s="126">
        <f>AG45*0.56</f>
        <v>2.2400000000000002</v>
      </c>
      <c r="AI45" s="127">
        <v>2.2799999999999998</v>
      </c>
      <c r="AJ45" s="127">
        <v>2.29</v>
      </c>
      <c r="AK45" s="127">
        <v>2.7</v>
      </c>
      <c r="AL45" s="127">
        <v>2.88</v>
      </c>
      <c r="AM45" s="127">
        <v>2.67</v>
      </c>
      <c r="AN45" s="127">
        <v>2.25</v>
      </c>
      <c r="AO45" s="127">
        <v>2.35</v>
      </c>
      <c r="AP45" s="128" t="str">
        <f t="shared" si="1"/>
        <v>OK</v>
      </c>
      <c r="AR45" s="123">
        <v>34</v>
      </c>
      <c r="AS45" s="124" t="s">
        <v>92</v>
      </c>
      <c r="AT45" s="124" t="s">
        <v>128</v>
      </c>
      <c r="AU45" s="125">
        <v>4</v>
      </c>
      <c r="AV45" s="126">
        <f>AU45*0.56</f>
        <v>2.2400000000000002</v>
      </c>
      <c r="AW45" s="127">
        <v>2.2799999999999998</v>
      </c>
      <c r="AX45" s="127">
        <v>2.29</v>
      </c>
      <c r="AY45" s="127">
        <v>2.7</v>
      </c>
      <c r="AZ45" s="127">
        <v>2.88</v>
      </c>
      <c r="BA45" s="127">
        <v>2.67</v>
      </c>
      <c r="BB45" s="127">
        <v>2.25</v>
      </c>
      <c r="BC45" s="127">
        <v>2.35</v>
      </c>
      <c r="BD45" s="148" t="str">
        <f t="shared" si="17"/>
        <v>OK</v>
      </c>
      <c r="BE45" s="6">
        <f t="shared" si="3"/>
        <v>0.62214285714285722</v>
      </c>
      <c r="BG45" s="49">
        <f t="shared" si="4"/>
        <v>34</v>
      </c>
      <c r="BH45" s="41" t="str">
        <f t="shared" si="5"/>
        <v>A</v>
      </c>
      <c r="BI45" s="66">
        <f t="shared" si="6"/>
        <v>0.62214285714285722</v>
      </c>
      <c r="BJ45" s="9">
        <f t="shared" si="7"/>
        <v>7.3892894114165886E-3</v>
      </c>
      <c r="BK45" s="10">
        <f t="shared" si="8"/>
        <v>2.7693147915517864E-2</v>
      </c>
      <c r="BL45" s="11">
        <f t="shared" si="9"/>
        <v>2.7693147915517864E-2</v>
      </c>
      <c r="BM45" s="12" t="str">
        <f t="shared" si="10"/>
        <v xml:space="preserve"> CUMPLE </v>
      </c>
      <c r="BO45" s="49">
        <v>34</v>
      </c>
      <c r="BP45" s="113" t="str">
        <f t="shared" si="11"/>
        <v>A</v>
      </c>
      <c r="BQ45" s="111">
        <f t="shared" si="12"/>
        <v>0.62214285714285722</v>
      </c>
      <c r="BZ45" s="69">
        <f t="shared" si="13"/>
        <v>34</v>
      </c>
      <c r="CA45" s="41" t="str">
        <f t="shared" si="14"/>
        <v>A</v>
      </c>
      <c r="CB45" s="42">
        <f t="shared" si="15"/>
        <v>0.62214285714285722</v>
      </c>
      <c r="CC45" s="163"/>
    </row>
    <row r="46" spans="2:81" ht="15" customHeight="1" x14ac:dyDescent="0.25">
      <c r="C46" s="123">
        <v>35</v>
      </c>
      <c r="D46" s="124" t="s">
        <v>92</v>
      </c>
      <c r="E46" s="124" t="s">
        <v>129</v>
      </c>
      <c r="F46" s="125">
        <v>3</v>
      </c>
      <c r="G46" s="153">
        <f>0.56*3</f>
        <v>1.6800000000000002</v>
      </c>
      <c r="H46" s="127">
        <v>1.5</v>
      </c>
      <c r="I46" s="127">
        <v>1.7</v>
      </c>
      <c r="J46" s="127">
        <v>1.6</v>
      </c>
      <c r="K46" s="127">
        <v>1.4</v>
      </c>
      <c r="L46" s="127">
        <v>1.8</v>
      </c>
      <c r="M46" s="127">
        <v>1.3</v>
      </c>
      <c r="N46" s="154">
        <v>1.5</v>
      </c>
      <c r="P46" s="123">
        <v>35</v>
      </c>
      <c r="Q46" s="124" t="s">
        <v>92</v>
      </c>
      <c r="R46" s="124" t="s">
        <v>129</v>
      </c>
      <c r="S46" s="125">
        <v>3</v>
      </c>
      <c r="T46" s="126">
        <f>0.56*3</f>
        <v>1.6800000000000002</v>
      </c>
      <c r="U46" s="127">
        <v>1.5</v>
      </c>
      <c r="V46" s="127">
        <v>1.7</v>
      </c>
      <c r="W46" s="127">
        <v>1.6</v>
      </c>
      <c r="X46" s="127">
        <v>1.4</v>
      </c>
      <c r="Y46" s="127">
        <v>1.8</v>
      </c>
      <c r="Z46" s="127">
        <v>1.3</v>
      </c>
      <c r="AA46" s="127">
        <v>1.5</v>
      </c>
      <c r="AB46" s="128" t="str">
        <f t="shared" si="0"/>
        <v>OK</v>
      </c>
      <c r="AD46" s="123">
        <v>35</v>
      </c>
      <c r="AE46" s="124" t="s">
        <v>92</v>
      </c>
      <c r="AF46" s="124" t="s">
        <v>129</v>
      </c>
      <c r="AG46" s="125">
        <v>3</v>
      </c>
      <c r="AH46" s="126">
        <f>0.56*3</f>
        <v>1.6800000000000002</v>
      </c>
      <c r="AI46" s="127">
        <v>1.5</v>
      </c>
      <c r="AJ46" s="127">
        <v>1.7</v>
      </c>
      <c r="AK46" s="127">
        <v>1.6</v>
      </c>
      <c r="AL46" s="127">
        <v>1.4</v>
      </c>
      <c r="AM46" s="127">
        <v>1.8</v>
      </c>
      <c r="AN46" s="127">
        <v>1.3</v>
      </c>
      <c r="AO46" s="127">
        <v>1.5</v>
      </c>
      <c r="AP46" s="128" t="str">
        <f t="shared" si="1"/>
        <v>OK</v>
      </c>
      <c r="AR46" s="123">
        <v>35</v>
      </c>
      <c r="AS46" s="124" t="s">
        <v>92</v>
      </c>
      <c r="AT46" s="124" t="s">
        <v>129</v>
      </c>
      <c r="AU46" s="125">
        <v>3</v>
      </c>
      <c r="AV46" s="126">
        <f>0.56*3</f>
        <v>1.6800000000000002</v>
      </c>
      <c r="AW46" s="127">
        <v>1.5</v>
      </c>
      <c r="AX46" s="127">
        <v>1.7</v>
      </c>
      <c r="AY46" s="127">
        <v>1.6</v>
      </c>
      <c r="AZ46" s="127">
        <v>1.4</v>
      </c>
      <c r="BA46" s="127">
        <v>1.8</v>
      </c>
      <c r="BB46" s="127">
        <v>1.3</v>
      </c>
      <c r="BC46" s="127">
        <v>1.5</v>
      </c>
      <c r="BD46" s="148" t="str">
        <f t="shared" si="17"/>
        <v>OK</v>
      </c>
      <c r="BE46" s="6">
        <f t="shared" si="3"/>
        <v>0.51428571428571435</v>
      </c>
      <c r="BG46" s="49">
        <f t="shared" si="4"/>
        <v>35</v>
      </c>
      <c r="BH46" s="41" t="str">
        <f t="shared" si="5"/>
        <v>A</v>
      </c>
      <c r="BI46" s="66">
        <f t="shared" si="6"/>
        <v>0.51428571428571435</v>
      </c>
      <c r="BJ46" s="9">
        <f t="shared" si="7"/>
        <v>0.11524643226855946</v>
      </c>
      <c r="BK46" s="10">
        <f t="shared" si="8"/>
        <v>0.43191385772736757</v>
      </c>
      <c r="BL46" s="11">
        <f t="shared" si="9"/>
        <v>0.43191385772736757</v>
      </c>
      <c r="BM46" s="12" t="str">
        <f t="shared" si="10"/>
        <v xml:space="preserve"> CUMPLE </v>
      </c>
      <c r="BO46" s="49">
        <v>35</v>
      </c>
      <c r="BP46" s="113" t="str">
        <f t="shared" si="11"/>
        <v>A</v>
      </c>
      <c r="BQ46" s="111">
        <f t="shared" si="12"/>
        <v>0.51428571428571435</v>
      </c>
      <c r="BZ46" s="69">
        <f t="shared" si="13"/>
        <v>35</v>
      </c>
      <c r="CA46" s="41" t="str">
        <f t="shared" si="14"/>
        <v>A</v>
      </c>
      <c r="CB46" s="42">
        <f t="shared" si="15"/>
        <v>0.51428571428571435</v>
      </c>
      <c r="CC46" s="163"/>
    </row>
    <row r="47" spans="2:81" ht="15" customHeight="1" x14ac:dyDescent="0.25">
      <c r="C47" s="123">
        <v>36</v>
      </c>
      <c r="D47" s="124" t="s">
        <v>92</v>
      </c>
      <c r="E47" s="124" t="s">
        <v>130</v>
      </c>
      <c r="F47" s="125">
        <v>5</v>
      </c>
      <c r="G47" s="153">
        <f>0.56*5</f>
        <v>2.8000000000000003</v>
      </c>
      <c r="H47" s="127">
        <v>2.7</v>
      </c>
      <c r="I47" s="127">
        <v>2.6</v>
      </c>
      <c r="J47" s="127">
        <v>2.9</v>
      </c>
      <c r="K47" s="127">
        <v>2.5</v>
      </c>
      <c r="L47" s="127">
        <v>2.63</v>
      </c>
      <c r="M47" s="127">
        <v>2.8</v>
      </c>
      <c r="N47" s="154">
        <v>2.5</v>
      </c>
      <c r="P47" s="123">
        <v>36</v>
      </c>
      <c r="Q47" s="124" t="s">
        <v>92</v>
      </c>
      <c r="R47" s="124" t="s">
        <v>130</v>
      </c>
      <c r="S47" s="125">
        <v>5</v>
      </c>
      <c r="T47" s="126">
        <f>0.56*5</f>
        <v>2.8000000000000003</v>
      </c>
      <c r="U47" s="127">
        <v>2.7</v>
      </c>
      <c r="V47" s="127">
        <v>2.6</v>
      </c>
      <c r="W47" s="127">
        <v>2.9</v>
      </c>
      <c r="X47" s="127">
        <v>2.5</v>
      </c>
      <c r="Y47" s="127">
        <v>2.63</v>
      </c>
      <c r="Z47" s="127">
        <v>2.8</v>
      </c>
      <c r="AA47" s="127">
        <v>2.5</v>
      </c>
      <c r="AB47" s="128" t="str">
        <f t="shared" si="0"/>
        <v>OK</v>
      </c>
      <c r="AD47" s="123">
        <v>36</v>
      </c>
      <c r="AE47" s="124" t="s">
        <v>92</v>
      </c>
      <c r="AF47" s="124" t="s">
        <v>130</v>
      </c>
      <c r="AG47" s="125">
        <v>5</v>
      </c>
      <c r="AH47" s="126">
        <f>0.56*5</f>
        <v>2.8000000000000003</v>
      </c>
      <c r="AI47" s="127">
        <v>2.7</v>
      </c>
      <c r="AJ47" s="127">
        <v>2.6</v>
      </c>
      <c r="AK47" s="127">
        <v>2.9</v>
      </c>
      <c r="AL47" s="127">
        <v>2.5</v>
      </c>
      <c r="AM47" s="127">
        <v>2.63</v>
      </c>
      <c r="AN47" s="127">
        <v>2.8</v>
      </c>
      <c r="AO47" s="127">
        <v>2.5</v>
      </c>
      <c r="AP47" s="128" t="str">
        <f t="shared" si="1"/>
        <v>OK</v>
      </c>
      <c r="AR47" s="123">
        <v>36</v>
      </c>
      <c r="AS47" s="124" t="s">
        <v>92</v>
      </c>
      <c r="AT47" s="124" t="s">
        <v>130</v>
      </c>
      <c r="AU47" s="125">
        <v>5</v>
      </c>
      <c r="AV47" s="126">
        <f>0.56*5</f>
        <v>2.8000000000000003</v>
      </c>
      <c r="AW47" s="127">
        <v>2.7</v>
      </c>
      <c r="AX47" s="127">
        <v>2.6</v>
      </c>
      <c r="AY47" s="127">
        <v>2.9</v>
      </c>
      <c r="AZ47" s="127">
        <v>2.5</v>
      </c>
      <c r="BA47" s="127">
        <v>2.63</v>
      </c>
      <c r="BB47" s="127">
        <v>2.8</v>
      </c>
      <c r="BC47" s="127">
        <v>2.5</v>
      </c>
      <c r="BD47" s="148" t="str">
        <f t="shared" si="17"/>
        <v>OK</v>
      </c>
      <c r="BE47" s="6">
        <f t="shared" si="3"/>
        <v>0.53228571428571436</v>
      </c>
      <c r="BG47" s="49">
        <f t="shared" si="4"/>
        <v>36</v>
      </c>
      <c r="BH47" s="41" t="str">
        <f t="shared" si="5"/>
        <v>A</v>
      </c>
      <c r="BI47" s="66">
        <f t="shared" si="6"/>
        <v>0.53228571428571436</v>
      </c>
      <c r="BJ47" s="9">
        <f t="shared" si="7"/>
        <v>9.7246432268559446E-2</v>
      </c>
      <c r="BK47" s="10">
        <f t="shared" si="8"/>
        <v>0.36445450748062175</v>
      </c>
      <c r="BL47" s="11">
        <f t="shared" si="9"/>
        <v>0.36445450748062175</v>
      </c>
      <c r="BM47" s="12" t="str">
        <f t="shared" si="10"/>
        <v xml:space="preserve"> CUMPLE </v>
      </c>
      <c r="BO47" s="49">
        <v>36</v>
      </c>
      <c r="BP47" s="113" t="str">
        <f t="shared" si="11"/>
        <v>A</v>
      </c>
      <c r="BQ47" s="111">
        <f t="shared" si="12"/>
        <v>0.53228571428571436</v>
      </c>
      <c r="BZ47" s="69">
        <f t="shared" si="13"/>
        <v>36</v>
      </c>
      <c r="CA47" s="41" t="str">
        <f t="shared" si="14"/>
        <v>A</v>
      </c>
      <c r="CB47" s="42">
        <f t="shared" si="15"/>
        <v>0.53228571428571436</v>
      </c>
      <c r="CC47" s="163"/>
    </row>
    <row r="48" spans="2:81" ht="15" customHeight="1" x14ac:dyDescent="0.25">
      <c r="B48" s="65"/>
      <c r="C48" s="136">
        <v>37</v>
      </c>
      <c r="D48" s="137" t="s">
        <v>93</v>
      </c>
      <c r="E48" s="138" t="s">
        <v>121</v>
      </c>
      <c r="F48" s="138">
        <v>2</v>
      </c>
      <c r="G48" s="140">
        <v>6.35</v>
      </c>
      <c r="H48" s="139">
        <v>1.3</v>
      </c>
      <c r="I48" s="139">
        <v>0.96</v>
      </c>
      <c r="J48" s="139">
        <v>1.2</v>
      </c>
      <c r="K48" s="139">
        <v>0.62</v>
      </c>
      <c r="L48" s="139">
        <v>2.27</v>
      </c>
      <c r="M48" s="139">
        <v>0.71</v>
      </c>
      <c r="N48" s="155">
        <v>2.38</v>
      </c>
      <c r="P48" s="136">
        <v>37</v>
      </c>
      <c r="Q48" s="137" t="s">
        <v>93</v>
      </c>
      <c r="R48" s="138" t="s">
        <v>121</v>
      </c>
      <c r="S48" s="138">
        <v>2</v>
      </c>
      <c r="T48" s="126">
        <v>6.35</v>
      </c>
      <c r="U48" s="139">
        <v>1.3</v>
      </c>
      <c r="V48" s="139">
        <v>0.96</v>
      </c>
      <c r="W48" s="139">
        <v>1.2</v>
      </c>
      <c r="X48" s="139">
        <v>0.62</v>
      </c>
      <c r="Y48" s="139">
        <v>2.27</v>
      </c>
      <c r="Z48" s="139">
        <v>0.71</v>
      </c>
      <c r="AA48" s="139">
        <v>2.38</v>
      </c>
      <c r="AB48" s="128" t="str">
        <f t="shared" si="0"/>
        <v>OK</v>
      </c>
      <c r="AD48" s="136">
        <v>37</v>
      </c>
      <c r="AE48" s="137" t="s">
        <v>93</v>
      </c>
      <c r="AF48" s="138" t="s">
        <v>121</v>
      </c>
      <c r="AG48" s="138">
        <v>2</v>
      </c>
      <c r="AH48" s="126">
        <v>6.35</v>
      </c>
      <c r="AI48" s="139">
        <v>1.3</v>
      </c>
      <c r="AJ48" s="139">
        <v>0.96</v>
      </c>
      <c r="AK48" s="139">
        <v>1.2</v>
      </c>
      <c r="AL48" s="139">
        <v>0.62</v>
      </c>
      <c r="AM48" s="139">
        <v>2.27</v>
      </c>
      <c r="AN48" s="139">
        <v>0.71</v>
      </c>
      <c r="AO48" s="139">
        <v>2.38</v>
      </c>
      <c r="AP48" s="128" t="str">
        <f t="shared" si="1"/>
        <v>OK</v>
      </c>
      <c r="AR48" s="136">
        <v>37</v>
      </c>
      <c r="AS48" s="137" t="s">
        <v>93</v>
      </c>
      <c r="AT48" s="138" t="s">
        <v>121</v>
      </c>
      <c r="AU48" s="138">
        <v>2</v>
      </c>
      <c r="AV48" s="126">
        <v>6.35</v>
      </c>
      <c r="AW48" s="139">
        <v>1.3</v>
      </c>
      <c r="AX48" s="139">
        <v>0.96</v>
      </c>
      <c r="AY48" s="139">
        <v>1.2</v>
      </c>
      <c r="AZ48" s="139">
        <v>0.62</v>
      </c>
      <c r="BA48" s="139">
        <v>2.27</v>
      </c>
      <c r="BB48" s="139">
        <v>0.71</v>
      </c>
      <c r="BC48" s="139">
        <v>2.38</v>
      </c>
      <c r="BD48" s="148" t="str">
        <f t="shared" si="17"/>
        <v>OK</v>
      </c>
      <c r="BE48" s="6">
        <f t="shared" si="3"/>
        <v>0.67428571428571427</v>
      </c>
      <c r="BG48" s="49">
        <f t="shared" si="4"/>
        <v>37</v>
      </c>
      <c r="BH48" s="41" t="str">
        <f t="shared" si="5"/>
        <v>B</v>
      </c>
      <c r="BI48" s="66">
        <f t="shared" si="6"/>
        <v>0.67428571428571427</v>
      </c>
      <c r="BJ48" s="9">
        <f t="shared" si="7"/>
        <v>-4.4753567731440458E-2</v>
      </c>
      <c r="BK48" s="10">
        <f t="shared" si="8"/>
        <v>0.16772481113259452</v>
      </c>
      <c r="BL48" s="11">
        <f t="shared" si="9"/>
        <v>0.16772481113259452</v>
      </c>
      <c r="BM48" s="12" t="str">
        <f t="shared" si="10"/>
        <v xml:space="preserve"> CUMPLE </v>
      </c>
      <c r="BO48" s="49">
        <v>37</v>
      </c>
      <c r="BP48" s="113" t="str">
        <f t="shared" si="11"/>
        <v>B</v>
      </c>
      <c r="BQ48" s="111">
        <f t="shared" si="12"/>
        <v>0.67428571428571427</v>
      </c>
      <c r="BZ48" s="69">
        <f t="shared" si="13"/>
        <v>37</v>
      </c>
      <c r="CA48" s="41" t="str">
        <f t="shared" si="14"/>
        <v>B</v>
      </c>
      <c r="CB48" s="42">
        <f t="shared" si="15"/>
        <v>0.67428571428571427</v>
      </c>
      <c r="CC48" s="201">
        <f>AVERAGE(CB48:CB82)</f>
        <v>0.57005320699708451</v>
      </c>
    </row>
    <row r="49" spans="3:81" ht="15" customHeight="1" x14ac:dyDescent="0.25">
      <c r="C49" s="136">
        <v>38</v>
      </c>
      <c r="D49" s="137" t="s">
        <v>93</v>
      </c>
      <c r="E49" s="138" t="s">
        <v>122</v>
      </c>
      <c r="F49" s="138">
        <v>6</v>
      </c>
      <c r="G49" s="140">
        <v>13.02</v>
      </c>
      <c r="H49" s="139">
        <v>1.76</v>
      </c>
      <c r="I49" s="139">
        <v>2.56</v>
      </c>
      <c r="J49" s="139">
        <v>3.98</v>
      </c>
      <c r="K49" s="140">
        <v>1.52</v>
      </c>
      <c r="L49" s="140">
        <v>4</v>
      </c>
      <c r="M49" s="139">
        <v>2.8</v>
      </c>
      <c r="N49" s="156">
        <v>5</v>
      </c>
      <c r="P49" s="136">
        <v>38</v>
      </c>
      <c r="Q49" s="137" t="s">
        <v>93</v>
      </c>
      <c r="R49" s="138" t="s">
        <v>122</v>
      </c>
      <c r="S49" s="138">
        <v>6</v>
      </c>
      <c r="T49" s="126">
        <v>13.02</v>
      </c>
      <c r="U49" s="139">
        <v>1.76</v>
      </c>
      <c r="V49" s="139">
        <v>2.56</v>
      </c>
      <c r="W49" s="139">
        <v>3.98</v>
      </c>
      <c r="X49" s="140">
        <v>1.52</v>
      </c>
      <c r="Y49" s="140">
        <v>4</v>
      </c>
      <c r="Z49" s="139">
        <v>2.8</v>
      </c>
      <c r="AA49" s="140">
        <v>5</v>
      </c>
      <c r="AB49" s="128" t="str">
        <f t="shared" si="0"/>
        <v>OK</v>
      </c>
      <c r="AD49" s="136">
        <v>38</v>
      </c>
      <c r="AE49" s="137" t="s">
        <v>93</v>
      </c>
      <c r="AF49" s="138" t="s">
        <v>122</v>
      </c>
      <c r="AG49" s="138">
        <v>6</v>
      </c>
      <c r="AH49" s="126">
        <v>13.02</v>
      </c>
      <c r="AI49" s="139">
        <v>1.76</v>
      </c>
      <c r="AJ49" s="139">
        <v>2.56</v>
      </c>
      <c r="AK49" s="139">
        <v>3.98</v>
      </c>
      <c r="AL49" s="140">
        <v>1.52</v>
      </c>
      <c r="AM49" s="140">
        <v>4</v>
      </c>
      <c r="AN49" s="139">
        <v>2.8</v>
      </c>
      <c r="AO49" s="140">
        <v>5</v>
      </c>
      <c r="AP49" s="128" t="str">
        <f t="shared" si="1"/>
        <v>OK</v>
      </c>
      <c r="AR49" s="136">
        <v>38</v>
      </c>
      <c r="AS49" s="137" t="s">
        <v>93</v>
      </c>
      <c r="AT49" s="138" t="s">
        <v>122</v>
      </c>
      <c r="AU49" s="138">
        <v>6</v>
      </c>
      <c r="AV49" s="126">
        <v>13.02</v>
      </c>
      <c r="AW49" s="139">
        <v>1.76</v>
      </c>
      <c r="AX49" s="139">
        <v>2.56</v>
      </c>
      <c r="AY49" s="139">
        <v>3.98</v>
      </c>
      <c r="AZ49" s="140">
        <v>1.52</v>
      </c>
      <c r="BA49" s="140">
        <v>4</v>
      </c>
      <c r="BB49" s="139">
        <v>2.8</v>
      </c>
      <c r="BC49" s="140">
        <v>5</v>
      </c>
      <c r="BD49" s="148" t="str">
        <f t="shared" si="17"/>
        <v>OK</v>
      </c>
      <c r="BE49" s="6">
        <f t="shared" si="3"/>
        <v>0.51476190476190475</v>
      </c>
      <c r="BG49" s="49">
        <f t="shared" si="4"/>
        <v>38</v>
      </c>
      <c r="BH49" s="41" t="str">
        <f t="shared" si="5"/>
        <v>B</v>
      </c>
      <c r="BI49" s="66">
        <f t="shared" si="6"/>
        <v>0.51476190476190475</v>
      </c>
      <c r="BJ49" s="9">
        <f t="shared" si="7"/>
        <v>0.11477024179236905</v>
      </c>
      <c r="BK49" s="10">
        <f t="shared" si="8"/>
        <v>0.43012921883195127</v>
      </c>
      <c r="BL49" s="11">
        <f t="shared" si="9"/>
        <v>0.43012921883195127</v>
      </c>
      <c r="BM49" s="12" t="str">
        <f t="shared" si="10"/>
        <v xml:space="preserve"> CUMPLE </v>
      </c>
      <c r="BO49" s="49">
        <v>38</v>
      </c>
      <c r="BP49" s="113" t="str">
        <f t="shared" si="11"/>
        <v>B</v>
      </c>
      <c r="BQ49" s="111">
        <f t="shared" si="12"/>
        <v>0.51476190476190475</v>
      </c>
      <c r="BZ49" s="69">
        <f t="shared" si="13"/>
        <v>38</v>
      </c>
      <c r="CA49" s="41" t="str">
        <f t="shared" si="14"/>
        <v>B</v>
      </c>
      <c r="CB49" s="42">
        <f t="shared" si="15"/>
        <v>0.51476190476190475</v>
      </c>
      <c r="CC49" s="201"/>
    </row>
    <row r="50" spans="3:81" ht="15" customHeight="1" x14ac:dyDescent="0.25">
      <c r="C50" s="136">
        <v>39</v>
      </c>
      <c r="D50" s="137" t="s">
        <v>93</v>
      </c>
      <c r="E50" s="138" t="s">
        <v>123</v>
      </c>
      <c r="F50" s="138">
        <v>4</v>
      </c>
      <c r="G50" s="140">
        <v>11.309999999999999</v>
      </c>
      <c r="H50" s="139">
        <v>2.85</v>
      </c>
      <c r="I50" s="139">
        <v>1.33</v>
      </c>
      <c r="J50" s="139">
        <v>1.08</v>
      </c>
      <c r="K50" s="139">
        <v>2.38</v>
      </c>
      <c r="L50" s="139">
        <v>3.67</v>
      </c>
      <c r="M50" s="139">
        <v>4.24</v>
      </c>
      <c r="N50" s="155">
        <v>2.02</v>
      </c>
      <c r="P50" s="136">
        <v>39</v>
      </c>
      <c r="Q50" s="137" t="s">
        <v>93</v>
      </c>
      <c r="R50" s="138" t="s">
        <v>123</v>
      </c>
      <c r="S50" s="138">
        <v>4</v>
      </c>
      <c r="T50" s="126">
        <v>11.309999999999999</v>
      </c>
      <c r="U50" s="139">
        <v>2.85</v>
      </c>
      <c r="V50" s="139">
        <v>1.33</v>
      </c>
      <c r="W50" s="139">
        <v>1.08</v>
      </c>
      <c r="X50" s="139">
        <v>2.38</v>
      </c>
      <c r="Y50" s="139">
        <v>3.67</v>
      </c>
      <c r="Z50" s="139">
        <v>4.24</v>
      </c>
      <c r="AA50" s="139">
        <v>2.02</v>
      </c>
      <c r="AB50" s="128" t="str">
        <f t="shared" si="0"/>
        <v>OK</v>
      </c>
      <c r="AD50" s="136">
        <v>39</v>
      </c>
      <c r="AE50" s="137" t="s">
        <v>93</v>
      </c>
      <c r="AF50" s="138" t="s">
        <v>123</v>
      </c>
      <c r="AG50" s="138">
        <v>4</v>
      </c>
      <c r="AH50" s="126">
        <v>11.309999999999999</v>
      </c>
      <c r="AI50" s="139">
        <v>2.85</v>
      </c>
      <c r="AJ50" s="139">
        <v>1.33</v>
      </c>
      <c r="AK50" s="139">
        <v>1.08</v>
      </c>
      <c r="AL50" s="139">
        <v>2.38</v>
      </c>
      <c r="AM50" s="139">
        <v>3.67</v>
      </c>
      <c r="AN50" s="139">
        <v>4.24</v>
      </c>
      <c r="AO50" s="139">
        <v>2.02</v>
      </c>
      <c r="AP50" s="128" t="str">
        <f t="shared" si="1"/>
        <v>OK</v>
      </c>
      <c r="AR50" s="136">
        <v>39</v>
      </c>
      <c r="AS50" s="137" t="s">
        <v>93</v>
      </c>
      <c r="AT50" s="138" t="s">
        <v>123</v>
      </c>
      <c r="AU50" s="138">
        <v>4</v>
      </c>
      <c r="AV50" s="126">
        <v>11.309999999999999</v>
      </c>
      <c r="AW50" s="139">
        <v>2.85</v>
      </c>
      <c r="AX50" s="139">
        <v>1.33</v>
      </c>
      <c r="AY50" s="139">
        <v>1.08</v>
      </c>
      <c r="AZ50" s="139">
        <v>2.38</v>
      </c>
      <c r="BA50" s="139">
        <v>3.67</v>
      </c>
      <c r="BB50" s="139">
        <v>4.24</v>
      </c>
      <c r="BC50" s="139">
        <v>2.02</v>
      </c>
      <c r="BD50" s="148" t="str">
        <f t="shared" si="17"/>
        <v>OK</v>
      </c>
      <c r="BE50" s="6">
        <f t="shared" si="3"/>
        <v>0.62750000000000006</v>
      </c>
      <c r="BG50" s="49">
        <f t="shared" si="4"/>
        <v>39</v>
      </c>
      <c r="BH50" s="41" t="str">
        <f t="shared" si="5"/>
        <v>B</v>
      </c>
      <c r="BI50" s="66">
        <f t="shared" si="6"/>
        <v>0.62750000000000006</v>
      </c>
      <c r="BJ50" s="9">
        <f t="shared" si="7"/>
        <v>2.0321465542737505E-3</v>
      </c>
      <c r="BK50" s="10">
        <f t="shared" si="8"/>
        <v>7.6159603420816943E-3</v>
      </c>
      <c r="BL50" s="11">
        <f t="shared" si="9"/>
        <v>7.6159603420816943E-3</v>
      </c>
      <c r="BM50" s="12" t="str">
        <f t="shared" si="10"/>
        <v xml:space="preserve"> CUMPLE </v>
      </c>
      <c r="BO50" s="49">
        <v>39</v>
      </c>
      <c r="BP50" s="113" t="str">
        <f t="shared" si="11"/>
        <v>B</v>
      </c>
      <c r="BQ50" s="111">
        <f t="shared" si="12"/>
        <v>0.62750000000000006</v>
      </c>
      <c r="BZ50" s="69">
        <f t="shared" si="13"/>
        <v>39</v>
      </c>
      <c r="CA50" s="41" t="str">
        <f t="shared" si="14"/>
        <v>B</v>
      </c>
      <c r="CB50" s="42">
        <f t="shared" si="15"/>
        <v>0.62750000000000006</v>
      </c>
      <c r="CC50" s="201"/>
    </row>
    <row r="51" spans="3:81" ht="15" customHeight="1" x14ac:dyDescent="0.25">
      <c r="C51" s="136">
        <v>40</v>
      </c>
      <c r="D51" s="137" t="s">
        <v>93</v>
      </c>
      <c r="E51" s="138" t="s">
        <v>124</v>
      </c>
      <c r="F51" s="137">
        <v>7</v>
      </c>
      <c r="G51" s="140">
        <v>5.52</v>
      </c>
      <c r="H51" s="139">
        <v>1.2</v>
      </c>
      <c r="I51" s="139">
        <v>7.5</v>
      </c>
      <c r="J51" s="139">
        <v>1.95</v>
      </c>
      <c r="K51" s="140">
        <v>0.76</v>
      </c>
      <c r="L51" s="140">
        <v>5.6</v>
      </c>
      <c r="M51" s="140">
        <v>6.54</v>
      </c>
      <c r="N51" s="156">
        <v>2.5</v>
      </c>
      <c r="P51" s="136">
        <v>40</v>
      </c>
      <c r="Q51" s="137" t="s">
        <v>93</v>
      </c>
      <c r="R51" s="138" t="s">
        <v>124</v>
      </c>
      <c r="S51" s="137">
        <v>7</v>
      </c>
      <c r="T51" s="126">
        <v>5.52</v>
      </c>
      <c r="U51" s="139">
        <v>1.2</v>
      </c>
      <c r="V51" s="139">
        <v>7.5</v>
      </c>
      <c r="W51" s="139">
        <v>1.95</v>
      </c>
      <c r="X51" s="140">
        <v>0.76</v>
      </c>
      <c r="Y51" s="140">
        <v>5.6</v>
      </c>
      <c r="Z51" s="140">
        <v>6.54</v>
      </c>
      <c r="AA51" s="140">
        <v>2.5</v>
      </c>
      <c r="AB51" s="128" t="str">
        <f t="shared" si="0"/>
        <v>OK</v>
      </c>
      <c r="AD51" s="136">
        <v>40</v>
      </c>
      <c r="AE51" s="137" t="s">
        <v>93</v>
      </c>
      <c r="AF51" s="138" t="s">
        <v>124</v>
      </c>
      <c r="AG51" s="137">
        <v>7</v>
      </c>
      <c r="AH51" s="126">
        <v>5.52</v>
      </c>
      <c r="AI51" s="139">
        <v>1.2</v>
      </c>
      <c r="AJ51" s="139">
        <v>7.5</v>
      </c>
      <c r="AK51" s="139">
        <v>1.95</v>
      </c>
      <c r="AL51" s="140">
        <v>0.76</v>
      </c>
      <c r="AM51" s="140">
        <v>5.6</v>
      </c>
      <c r="AN51" s="140">
        <v>6.54</v>
      </c>
      <c r="AO51" s="140">
        <v>2.5</v>
      </c>
      <c r="AP51" s="128" t="str">
        <f t="shared" si="1"/>
        <v>OK</v>
      </c>
      <c r="AR51" s="136">
        <v>40</v>
      </c>
      <c r="AS51" s="137" t="s">
        <v>93</v>
      </c>
      <c r="AT51" s="138" t="s">
        <v>124</v>
      </c>
      <c r="AU51" s="137">
        <v>7</v>
      </c>
      <c r="AV51" s="126">
        <v>5.52</v>
      </c>
      <c r="AW51" s="139">
        <v>1.2</v>
      </c>
      <c r="AX51" s="139">
        <v>7.5</v>
      </c>
      <c r="AY51" s="139">
        <v>1.95</v>
      </c>
      <c r="AZ51" s="140">
        <v>0.76</v>
      </c>
      <c r="BA51" s="140">
        <v>5.6</v>
      </c>
      <c r="BB51" s="140">
        <v>6.54</v>
      </c>
      <c r="BC51" s="140">
        <v>2.5</v>
      </c>
      <c r="BD51" s="148" t="str">
        <f t="shared" si="17"/>
        <v>OK</v>
      </c>
      <c r="BE51" s="6">
        <f t="shared" si="3"/>
        <v>0.53163265306122442</v>
      </c>
      <c r="BG51" s="49">
        <f t="shared" si="4"/>
        <v>40</v>
      </c>
      <c r="BH51" s="41" t="str">
        <f t="shared" si="5"/>
        <v>B</v>
      </c>
      <c r="BI51" s="66">
        <f t="shared" si="6"/>
        <v>0.53163265306122442</v>
      </c>
      <c r="BJ51" s="9">
        <f t="shared" si="7"/>
        <v>9.7899493493049383E-2</v>
      </c>
      <c r="BK51" s="10">
        <f t="shared" si="8"/>
        <v>0.36690201225147928</v>
      </c>
      <c r="BL51" s="11">
        <f t="shared" si="9"/>
        <v>0.36690201225147928</v>
      </c>
      <c r="BM51" s="12" t="str">
        <f t="shared" si="10"/>
        <v xml:space="preserve"> CUMPLE </v>
      </c>
      <c r="BO51" s="49">
        <v>40</v>
      </c>
      <c r="BP51" s="113" t="str">
        <f t="shared" si="11"/>
        <v>B</v>
      </c>
      <c r="BQ51" s="111">
        <f t="shared" si="12"/>
        <v>0.53163265306122442</v>
      </c>
      <c r="BZ51" s="69">
        <f t="shared" si="13"/>
        <v>40</v>
      </c>
      <c r="CA51" s="41" t="str">
        <f t="shared" si="14"/>
        <v>B</v>
      </c>
      <c r="CB51" s="42">
        <f t="shared" si="15"/>
        <v>0.53163265306122442</v>
      </c>
      <c r="CC51" s="201"/>
    </row>
    <row r="52" spans="3:81" ht="15" customHeight="1" x14ac:dyDescent="0.25">
      <c r="C52" s="136">
        <v>41</v>
      </c>
      <c r="D52" s="137" t="s">
        <v>93</v>
      </c>
      <c r="E52" s="138" t="s">
        <v>125</v>
      </c>
      <c r="F52" s="137">
        <v>8</v>
      </c>
      <c r="G52" s="140">
        <v>12.61</v>
      </c>
      <c r="H52" s="139">
        <v>2</v>
      </c>
      <c r="I52" s="139">
        <v>8</v>
      </c>
      <c r="J52" s="139">
        <v>4</v>
      </c>
      <c r="K52" s="140">
        <v>2.5299999999999998</v>
      </c>
      <c r="L52" s="140">
        <v>3.5</v>
      </c>
      <c r="M52" s="140">
        <v>5.4</v>
      </c>
      <c r="N52" s="156">
        <v>6</v>
      </c>
      <c r="P52" s="136">
        <v>41</v>
      </c>
      <c r="Q52" s="137" t="s">
        <v>93</v>
      </c>
      <c r="R52" s="138" t="s">
        <v>125</v>
      </c>
      <c r="S52" s="137">
        <v>8</v>
      </c>
      <c r="T52" s="126">
        <v>12.61</v>
      </c>
      <c r="U52" s="139">
        <v>2</v>
      </c>
      <c r="V52" s="139">
        <v>8</v>
      </c>
      <c r="W52" s="139">
        <v>4</v>
      </c>
      <c r="X52" s="140">
        <v>2.5299999999999998</v>
      </c>
      <c r="Y52" s="140">
        <v>3.5</v>
      </c>
      <c r="Z52" s="140">
        <v>5.4</v>
      </c>
      <c r="AA52" s="140">
        <v>6</v>
      </c>
      <c r="AB52" s="128" t="str">
        <f t="shared" si="0"/>
        <v>OK</v>
      </c>
      <c r="AD52" s="136">
        <v>41</v>
      </c>
      <c r="AE52" s="137" t="s">
        <v>93</v>
      </c>
      <c r="AF52" s="138" t="s">
        <v>125</v>
      </c>
      <c r="AG52" s="137">
        <v>8</v>
      </c>
      <c r="AH52" s="126">
        <v>12.61</v>
      </c>
      <c r="AI52" s="139">
        <v>2</v>
      </c>
      <c r="AJ52" s="139">
        <v>8</v>
      </c>
      <c r="AK52" s="139">
        <v>4</v>
      </c>
      <c r="AL52" s="140">
        <v>2.5299999999999998</v>
      </c>
      <c r="AM52" s="140">
        <v>3.5</v>
      </c>
      <c r="AN52" s="140">
        <v>5.4</v>
      </c>
      <c r="AO52" s="140">
        <v>6</v>
      </c>
      <c r="AP52" s="128" t="str">
        <f t="shared" si="1"/>
        <v>OK</v>
      </c>
      <c r="AR52" s="136">
        <v>41</v>
      </c>
      <c r="AS52" s="137" t="s">
        <v>93</v>
      </c>
      <c r="AT52" s="138" t="s">
        <v>125</v>
      </c>
      <c r="AU52" s="137">
        <v>8</v>
      </c>
      <c r="AV52" s="126">
        <v>12.61</v>
      </c>
      <c r="AW52" s="139">
        <v>2</v>
      </c>
      <c r="AX52" s="139">
        <v>8</v>
      </c>
      <c r="AY52" s="139">
        <v>4</v>
      </c>
      <c r="AZ52" s="140">
        <v>2.5299999999999998</v>
      </c>
      <c r="BA52" s="140">
        <v>3.5</v>
      </c>
      <c r="BB52" s="140">
        <v>5.4</v>
      </c>
      <c r="BC52" s="140">
        <v>6</v>
      </c>
      <c r="BD52" s="148" t="str">
        <f t="shared" si="17"/>
        <v>OK</v>
      </c>
      <c r="BE52" s="6">
        <f t="shared" si="3"/>
        <v>0.56125000000000003</v>
      </c>
      <c r="BG52" s="49">
        <f t="shared" si="4"/>
        <v>41</v>
      </c>
      <c r="BH52" s="41" t="str">
        <f t="shared" si="5"/>
        <v>B</v>
      </c>
      <c r="BI52" s="66">
        <f t="shared" si="6"/>
        <v>0.56125000000000003</v>
      </c>
      <c r="BJ52" s="9">
        <f t="shared" si="7"/>
        <v>6.8282146554273782E-2</v>
      </c>
      <c r="BK52" s="10">
        <f t="shared" si="8"/>
        <v>0.25590384666690996</v>
      </c>
      <c r="BL52" s="11">
        <f t="shared" si="9"/>
        <v>0.25590384666690996</v>
      </c>
      <c r="BM52" s="12" t="str">
        <f t="shared" si="10"/>
        <v xml:space="preserve"> CUMPLE </v>
      </c>
      <c r="BO52" s="49">
        <v>41</v>
      </c>
      <c r="BP52" s="113" t="str">
        <f t="shared" si="11"/>
        <v>B</v>
      </c>
      <c r="BQ52" s="111">
        <f t="shared" si="12"/>
        <v>0.56125000000000003</v>
      </c>
      <c r="BZ52" s="69">
        <f t="shared" si="13"/>
        <v>41</v>
      </c>
      <c r="CA52" s="41" t="str">
        <f t="shared" si="14"/>
        <v>B</v>
      </c>
      <c r="CB52" s="42">
        <f t="shared" si="15"/>
        <v>0.56125000000000003</v>
      </c>
      <c r="CC52" s="201"/>
    </row>
    <row r="53" spans="3:81" ht="15" customHeight="1" x14ac:dyDescent="0.25">
      <c r="C53" s="136">
        <v>42</v>
      </c>
      <c r="D53" s="137" t="s">
        <v>93</v>
      </c>
      <c r="E53" s="138" t="s">
        <v>126</v>
      </c>
      <c r="F53" s="137">
        <v>5</v>
      </c>
      <c r="G53" s="140">
        <v>8.5500000000000007</v>
      </c>
      <c r="H53" s="139">
        <v>2.66</v>
      </c>
      <c r="I53" s="139">
        <v>2.5</v>
      </c>
      <c r="J53" s="139">
        <v>3.18</v>
      </c>
      <c r="K53" s="140">
        <v>1.01</v>
      </c>
      <c r="L53" s="140">
        <v>1.42</v>
      </c>
      <c r="M53" s="140">
        <v>3.5</v>
      </c>
      <c r="N53" s="156">
        <v>4.5</v>
      </c>
      <c r="P53" s="136">
        <v>42</v>
      </c>
      <c r="Q53" s="137" t="s">
        <v>93</v>
      </c>
      <c r="R53" s="138" t="s">
        <v>126</v>
      </c>
      <c r="S53" s="137">
        <v>5</v>
      </c>
      <c r="T53" s="126">
        <v>8.5500000000000007</v>
      </c>
      <c r="U53" s="139">
        <v>2.66</v>
      </c>
      <c r="V53" s="139">
        <v>2.5</v>
      </c>
      <c r="W53" s="139">
        <v>3.18</v>
      </c>
      <c r="X53" s="140">
        <v>1.01</v>
      </c>
      <c r="Y53" s="140">
        <v>1.42</v>
      </c>
      <c r="Z53" s="140">
        <v>3.5</v>
      </c>
      <c r="AA53" s="140">
        <v>4.5</v>
      </c>
      <c r="AB53" s="128" t="str">
        <f t="shared" si="0"/>
        <v>OK</v>
      </c>
      <c r="AD53" s="136">
        <v>42</v>
      </c>
      <c r="AE53" s="137" t="s">
        <v>93</v>
      </c>
      <c r="AF53" s="138" t="s">
        <v>126</v>
      </c>
      <c r="AG53" s="137">
        <v>5</v>
      </c>
      <c r="AH53" s="126">
        <v>8.5500000000000007</v>
      </c>
      <c r="AI53" s="139">
        <v>2.66</v>
      </c>
      <c r="AJ53" s="139">
        <v>2.5</v>
      </c>
      <c r="AK53" s="139">
        <v>3.18</v>
      </c>
      <c r="AL53" s="140">
        <v>1.01</v>
      </c>
      <c r="AM53" s="140">
        <v>1.42</v>
      </c>
      <c r="AN53" s="140">
        <v>3.5</v>
      </c>
      <c r="AO53" s="140">
        <v>4.5</v>
      </c>
      <c r="AP53" s="128" t="str">
        <f t="shared" si="1"/>
        <v>OK</v>
      </c>
      <c r="AR53" s="136">
        <v>42</v>
      </c>
      <c r="AS53" s="137" t="s">
        <v>93</v>
      </c>
      <c r="AT53" s="138" t="s">
        <v>126</v>
      </c>
      <c r="AU53" s="137">
        <v>5</v>
      </c>
      <c r="AV53" s="126">
        <v>8.5500000000000007</v>
      </c>
      <c r="AW53" s="139">
        <v>2.66</v>
      </c>
      <c r="AX53" s="139">
        <v>2.5</v>
      </c>
      <c r="AY53" s="139">
        <v>3.18</v>
      </c>
      <c r="AZ53" s="140">
        <v>1.01</v>
      </c>
      <c r="BA53" s="140">
        <v>1.42</v>
      </c>
      <c r="BB53" s="140">
        <v>3.5</v>
      </c>
      <c r="BC53" s="140">
        <v>4.5</v>
      </c>
      <c r="BD53" s="148" t="str">
        <f t="shared" si="17"/>
        <v>OK</v>
      </c>
      <c r="BE53" s="6">
        <f t="shared" si="3"/>
        <v>0.53628571428571425</v>
      </c>
      <c r="BG53" s="49">
        <f t="shared" si="4"/>
        <v>42</v>
      </c>
      <c r="BH53" s="41" t="str">
        <f t="shared" si="5"/>
        <v>B</v>
      </c>
      <c r="BI53" s="66">
        <f t="shared" si="6"/>
        <v>0.53628571428571425</v>
      </c>
      <c r="BJ53" s="9">
        <f t="shared" si="7"/>
        <v>9.3246432268559554E-2</v>
      </c>
      <c r="BK53" s="10">
        <f t="shared" si="8"/>
        <v>0.34946354075912306</v>
      </c>
      <c r="BL53" s="11">
        <f t="shared" si="9"/>
        <v>0.34946354075912306</v>
      </c>
      <c r="BM53" s="12" t="str">
        <f t="shared" si="10"/>
        <v xml:space="preserve"> CUMPLE </v>
      </c>
      <c r="BO53" s="49">
        <v>42</v>
      </c>
      <c r="BP53" s="113" t="str">
        <f t="shared" si="11"/>
        <v>B</v>
      </c>
      <c r="BQ53" s="111">
        <f t="shared" si="12"/>
        <v>0.53628571428571425</v>
      </c>
      <c r="BZ53" s="69">
        <f t="shared" si="13"/>
        <v>42</v>
      </c>
      <c r="CA53" s="41" t="str">
        <f t="shared" si="14"/>
        <v>B</v>
      </c>
      <c r="CB53" s="42">
        <f t="shared" si="15"/>
        <v>0.53628571428571425</v>
      </c>
      <c r="CC53" s="201"/>
    </row>
    <row r="54" spans="3:81" ht="15" customHeight="1" x14ac:dyDescent="0.25">
      <c r="C54" s="136">
        <v>43</v>
      </c>
      <c r="D54" s="137" t="s">
        <v>93</v>
      </c>
      <c r="E54" s="138" t="s">
        <v>127</v>
      </c>
      <c r="F54" s="137">
        <v>5</v>
      </c>
      <c r="G54" s="140">
        <v>26.169999999999998</v>
      </c>
      <c r="H54" s="139">
        <v>2.6</v>
      </c>
      <c r="I54" s="139">
        <v>2.62</v>
      </c>
      <c r="J54" s="139">
        <v>3.57</v>
      </c>
      <c r="K54" s="140">
        <v>1.7</v>
      </c>
      <c r="L54" s="140">
        <v>3.68</v>
      </c>
      <c r="M54" s="140">
        <v>1.31</v>
      </c>
      <c r="N54" s="156">
        <v>3.55</v>
      </c>
      <c r="P54" s="136">
        <v>43</v>
      </c>
      <c r="Q54" s="137" t="s">
        <v>93</v>
      </c>
      <c r="R54" s="138" t="s">
        <v>127</v>
      </c>
      <c r="S54" s="137">
        <v>5</v>
      </c>
      <c r="T54" s="126">
        <v>26.169999999999998</v>
      </c>
      <c r="U54" s="139">
        <v>2.6</v>
      </c>
      <c r="V54" s="139">
        <v>2.62</v>
      </c>
      <c r="W54" s="139">
        <v>3.57</v>
      </c>
      <c r="X54" s="140">
        <v>1.7</v>
      </c>
      <c r="Y54" s="140">
        <v>3.68</v>
      </c>
      <c r="Z54" s="140">
        <v>1.31</v>
      </c>
      <c r="AA54" s="140">
        <v>3.55</v>
      </c>
      <c r="AB54" s="128" t="str">
        <f t="shared" si="0"/>
        <v>OK</v>
      </c>
      <c r="AD54" s="136">
        <v>43</v>
      </c>
      <c r="AE54" s="137" t="s">
        <v>93</v>
      </c>
      <c r="AF54" s="138" t="s">
        <v>127</v>
      </c>
      <c r="AG54" s="137">
        <v>5</v>
      </c>
      <c r="AH54" s="126">
        <v>26.169999999999998</v>
      </c>
      <c r="AI54" s="139">
        <v>2.6</v>
      </c>
      <c r="AJ54" s="139">
        <v>2.62</v>
      </c>
      <c r="AK54" s="139">
        <v>3.57</v>
      </c>
      <c r="AL54" s="140">
        <v>1.7</v>
      </c>
      <c r="AM54" s="140">
        <v>3.68</v>
      </c>
      <c r="AN54" s="140">
        <v>1.31</v>
      </c>
      <c r="AO54" s="140">
        <v>3.55</v>
      </c>
      <c r="AP54" s="128" t="str">
        <f t="shared" si="1"/>
        <v>OK</v>
      </c>
      <c r="AR54" s="136">
        <v>43</v>
      </c>
      <c r="AS54" s="137" t="s">
        <v>93</v>
      </c>
      <c r="AT54" s="138" t="s">
        <v>127</v>
      </c>
      <c r="AU54" s="137">
        <v>5</v>
      </c>
      <c r="AV54" s="126">
        <v>26.169999999999998</v>
      </c>
      <c r="AW54" s="139">
        <v>2.6</v>
      </c>
      <c r="AX54" s="139">
        <v>2.62</v>
      </c>
      <c r="AY54" s="139">
        <v>3.57</v>
      </c>
      <c r="AZ54" s="140">
        <v>1.7</v>
      </c>
      <c r="BA54" s="140">
        <v>3.68</v>
      </c>
      <c r="BB54" s="140">
        <v>1.31</v>
      </c>
      <c r="BC54" s="140">
        <v>3.55</v>
      </c>
      <c r="BD54" s="148" t="str">
        <f t="shared" si="17"/>
        <v>OK</v>
      </c>
      <c r="BE54" s="6">
        <f t="shared" si="3"/>
        <v>0.54371428571428582</v>
      </c>
      <c r="BG54" s="49">
        <f t="shared" si="4"/>
        <v>43</v>
      </c>
      <c r="BH54" s="41" t="str">
        <f t="shared" si="5"/>
        <v>B</v>
      </c>
      <c r="BI54" s="66">
        <f t="shared" si="6"/>
        <v>0.54371428571428582</v>
      </c>
      <c r="BJ54" s="9">
        <f t="shared" si="7"/>
        <v>8.5817860839987992E-2</v>
      </c>
      <c r="BK54" s="10">
        <f t="shared" si="8"/>
        <v>0.32162317399062434</v>
      </c>
      <c r="BL54" s="11">
        <f t="shared" si="9"/>
        <v>0.32162317399062434</v>
      </c>
      <c r="BM54" s="12" t="str">
        <f t="shared" si="10"/>
        <v xml:space="preserve"> CUMPLE </v>
      </c>
      <c r="BO54" s="49">
        <v>43</v>
      </c>
      <c r="BP54" s="113" t="str">
        <f t="shared" si="11"/>
        <v>B</v>
      </c>
      <c r="BQ54" s="111">
        <f t="shared" si="12"/>
        <v>0.54371428571428582</v>
      </c>
      <c r="BZ54" s="69">
        <f t="shared" si="13"/>
        <v>43</v>
      </c>
      <c r="CA54" s="41" t="str">
        <f t="shared" si="14"/>
        <v>B</v>
      </c>
      <c r="CB54" s="42">
        <f t="shared" si="15"/>
        <v>0.54371428571428582</v>
      </c>
      <c r="CC54" s="201"/>
    </row>
    <row r="55" spans="3:81" ht="15" customHeight="1" x14ac:dyDescent="0.25">
      <c r="C55" s="136">
        <v>44</v>
      </c>
      <c r="D55" s="137" t="s">
        <v>93</v>
      </c>
      <c r="E55" s="137" t="s">
        <v>39</v>
      </c>
      <c r="F55" s="137">
        <v>7</v>
      </c>
      <c r="G55" s="140">
        <v>19.86</v>
      </c>
      <c r="H55" s="139">
        <v>9.6</v>
      </c>
      <c r="I55" s="139">
        <v>2.59</v>
      </c>
      <c r="J55" s="139">
        <v>0.48</v>
      </c>
      <c r="K55" s="140">
        <v>5.91</v>
      </c>
      <c r="L55" s="140">
        <v>1.28</v>
      </c>
      <c r="M55" s="140">
        <v>0.56000000000000005</v>
      </c>
      <c r="N55" s="156">
        <v>2.2799999999999998</v>
      </c>
      <c r="P55" s="136">
        <v>44</v>
      </c>
      <c r="Q55" s="137" t="s">
        <v>93</v>
      </c>
      <c r="R55" s="137" t="s">
        <v>39</v>
      </c>
      <c r="S55" s="137">
        <v>7</v>
      </c>
      <c r="T55" s="126">
        <v>19.86</v>
      </c>
      <c r="U55" s="139">
        <v>9.6</v>
      </c>
      <c r="V55" s="139">
        <v>2.59</v>
      </c>
      <c r="W55" s="139">
        <v>0.48</v>
      </c>
      <c r="X55" s="140">
        <v>5.91</v>
      </c>
      <c r="Y55" s="140">
        <v>1.28</v>
      </c>
      <c r="Z55" s="140">
        <v>0.56000000000000005</v>
      </c>
      <c r="AA55" s="140">
        <v>2.2799999999999998</v>
      </c>
      <c r="AB55" s="128" t="str">
        <f t="shared" si="0"/>
        <v>OK</v>
      </c>
      <c r="AD55" s="136">
        <v>44</v>
      </c>
      <c r="AE55" s="137" t="s">
        <v>93</v>
      </c>
      <c r="AF55" s="137" t="s">
        <v>39</v>
      </c>
      <c r="AG55" s="137">
        <v>7</v>
      </c>
      <c r="AH55" s="126">
        <v>19.86</v>
      </c>
      <c r="AI55" s="139">
        <v>9.6</v>
      </c>
      <c r="AJ55" s="139">
        <v>2.59</v>
      </c>
      <c r="AK55" s="139">
        <v>0.48</v>
      </c>
      <c r="AL55" s="140">
        <v>5.91</v>
      </c>
      <c r="AM55" s="140">
        <v>1.28</v>
      </c>
      <c r="AN55" s="140">
        <v>0.56000000000000005</v>
      </c>
      <c r="AO55" s="140">
        <v>2.2799999999999998</v>
      </c>
      <c r="AP55" s="128" t="str">
        <f t="shared" si="1"/>
        <v>OK</v>
      </c>
      <c r="AR55" s="136">
        <v>44</v>
      </c>
      <c r="AS55" s="137" t="s">
        <v>93</v>
      </c>
      <c r="AT55" s="137" t="s">
        <v>39</v>
      </c>
      <c r="AU55" s="137">
        <v>7</v>
      </c>
      <c r="AV55" s="126">
        <v>19.86</v>
      </c>
      <c r="AW55" s="139">
        <v>9.6</v>
      </c>
      <c r="AX55" s="139">
        <v>2.59</v>
      </c>
      <c r="AY55" s="139">
        <v>0.48</v>
      </c>
      <c r="AZ55" s="140">
        <v>5.91</v>
      </c>
      <c r="BA55" s="140">
        <v>1.28</v>
      </c>
      <c r="BB55" s="140">
        <v>0.56000000000000005</v>
      </c>
      <c r="BC55" s="140">
        <v>2.2799999999999998</v>
      </c>
      <c r="BD55" s="148" t="str">
        <f t="shared" si="17"/>
        <v>OK</v>
      </c>
      <c r="BE55" s="6">
        <f t="shared" si="3"/>
        <v>0.46326530612244898</v>
      </c>
      <c r="BG55" s="49">
        <f t="shared" si="4"/>
        <v>44</v>
      </c>
      <c r="BH55" s="41" t="str">
        <f t="shared" si="5"/>
        <v>B</v>
      </c>
      <c r="BI55" s="66">
        <f t="shared" si="6"/>
        <v>0.46326530612244898</v>
      </c>
      <c r="BJ55" s="9">
        <f t="shared" si="7"/>
        <v>0.16626684043182482</v>
      </c>
      <c r="BK55" s="10">
        <f t="shared" si="8"/>
        <v>0.62312516795057005</v>
      </c>
      <c r="BL55" s="11">
        <f t="shared" si="9"/>
        <v>0.62312516795057005</v>
      </c>
      <c r="BM55" s="12" t="str">
        <f t="shared" si="10"/>
        <v xml:space="preserve"> CUMPLE </v>
      </c>
      <c r="BO55" s="49">
        <v>44</v>
      </c>
      <c r="BP55" s="113" t="str">
        <f t="shared" si="11"/>
        <v>B</v>
      </c>
      <c r="BQ55" s="111">
        <f t="shared" si="12"/>
        <v>0.46326530612244898</v>
      </c>
      <c r="BZ55" s="69">
        <f t="shared" si="13"/>
        <v>44</v>
      </c>
      <c r="CA55" s="41" t="str">
        <f t="shared" si="14"/>
        <v>B</v>
      </c>
      <c r="CB55" s="42">
        <f t="shared" si="15"/>
        <v>0.46326530612244898</v>
      </c>
      <c r="CC55" s="201"/>
    </row>
    <row r="56" spans="3:81" ht="15" customHeight="1" x14ac:dyDescent="0.25">
      <c r="C56" s="136">
        <v>45</v>
      </c>
      <c r="D56" s="137" t="s">
        <v>93</v>
      </c>
      <c r="E56" s="137" t="s">
        <v>40</v>
      </c>
      <c r="F56" s="137">
        <v>4</v>
      </c>
      <c r="G56" s="140">
        <v>7.3</v>
      </c>
      <c r="H56" s="139">
        <v>3.5</v>
      </c>
      <c r="I56" s="139">
        <v>1.8</v>
      </c>
      <c r="J56" s="139">
        <v>2</v>
      </c>
      <c r="K56" s="140">
        <v>2.16</v>
      </c>
      <c r="L56" s="140">
        <v>1.1399999999999999</v>
      </c>
      <c r="M56" s="140">
        <v>2.5</v>
      </c>
      <c r="N56" s="156">
        <v>0.82</v>
      </c>
      <c r="P56" s="136">
        <v>45</v>
      </c>
      <c r="Q56" s="137" t="s">
        <v>93</v>
      </c>
      <c r="R56" s="137" t="s">
        <v>40</v>
      </c>
      <c r="S56" s="137">
        <v>4</v>
      </c>
      <c r="T56" s="126">
        <v>7.3</v>
      </c>
      <c r="U56" s="139">
        <v>3.5</v>
      </c>
      <c r="V56" s="139">
        <v>1.8</v>
      </c>
      <c r="W56" s="139">
        <v>2</v>
      </c>
      <c r="X56" s="140">
        <v>2.16</v>
      </c>
      <c r="Y56" s="140">
        <v>1.1399999999999999</v>
      </c>
      <c r="Z56" s="140">
        <v>2.5</v>
      </c>
      <c r="AA56" s="140">
        <v>0.82</v>
      </c>
      <c r="AB56" s="128" t="str">
        <f t="shared" si="0"/>
        <v>OK</v>
      </c>
      <c r="AD56" s="136">
        <v>45</v>
      </c>
      <c r="AE56" s="137" t="s">
        <v>93</v>
      </c>
      <c r="AF56" s="137" t="s">
        <v>40</v>
      </c>
      <c r="AG56" s="137">
        <v>4</v>
      </c>
      <c r="AH56" s="126">
        <v>7.3</v>
      </c>
      <c r="AI56" s="139">
        <v>3.5</v>
      </c>
      <c r="AJ56" s="139">
        <v>1.8</v>
      </c>
      <c r="AK56" s="139">
        <v>2</v>
      </c>
      <c r="AL56" s="140">
        <v>2.16</v>
      </c>
      <c r="AM56" s="140">
        <v>1.1399999999999999</v>
      </c>
      <c r="AN56" s="140">
        <v>2.5</v>
      </c>
      <c r="AO56" s="140">
        <v>0.82</v>
      </c>
      <c r="AP56" s="128" t="str">
        <f t="shared" si="1"/>
        <v>OK</v>
      </c>
      <c r="AR56" s="136">
        <v>45</v>
      </c>
      <c r="AS56" s="137" t="s">
        <v>93</v>
      </c>
      <c r="AT56" s="137" t="s">
        <v>40</v>
      </c>
      <c r="AU56" s="137">
        <v>4</v>
      </c>
      <c r="AV56" s="126">
        <v>7.3</v>
      </c>
      <c r="AW56" s="139">
        <v>3.5</v>
      </c>
      <c r="AX56" s="139">
        <v>1.8</v>
      </c>
      <c r="AY56" s="139">
        <v>2</v>
      </c>
      <c r="AZ56" s="140">
        <v>2.16</v>
      </c>
      <c r="BA56" s="140">
        <v>1.1399999999999999</v>
      </c>
      <c r="BB56" s="140">
        <v>2.5</v>
      </c>
      <c r="BC56" s="140">
        <v>0.82</v>
      </c>
      <c r="BD56" s="148" t="str">
        <f t="shared" si="17"/>
        <v>OK</v>
      </c>
      <c r="BE56" s="6">
        <f t="shared" si="3"/>
        <v>0.49714285714285722</v>
      </c>
      <c r="BG56" s="49">
        <f t="shared" si="4"/>
        <v>45</v>
      </c>
      <c r="BH56" s="41" t="str">
        <f t="shared" si="5"/>
        <v>B</v>
      </c>
      <c r="BI56" s="66">
        <f t="shared" si="6"/>
        <v>0.49714285714285722</v>
      </c>
      <c r="BJ56" s="9">
        <f t="shared" si="7"/>
        <v>0.13238928941141659</v>
      </c>
      <c r="BK56" s="10">
        <f t="shared" si="8"/>
        <v>0.49616085796236348</v>
      </c>
      <c r="BL56" s="11">
        <f t="shared" si="9"/>
        <v>0.49616085796236348</v>
      </c>
      <c r="BM56" s="12" t="str">
        <f t="shared" si="10"/>
        <v xml:space="preserve"> CUMPLE </v>
      </c>
      <c r="BO56" s="49">
        <v>45</v>
      </c>
      <c r="BP56" s="113" t="str">
        <f t="shared" si="11"/>
        <v>B</v>
      </c>
      <c r="BQ56" s="111">
        <f t="shared" si="12"/>
        <v>0.49714285714285722</v>
      </c>
      <c r="BZ56" s="69">
        <f t="shared" si="13"/>
        <v>45</v>
      </c>
      <c r="CA56" s="41" t="str">
        <f t="shared" si="14"/>
        <v>B</v>
      </c>
      <c r="CB56" s="42">
        <f t="shared" si="15"/>
        <v>0.49714285714285722</v>
      </c>
      <c r="CC56" s="201"/>
    </row>
    <row r="57" spans="3:81" ht="15" customHeight="1" x14ac:dyDescent="0.25">
      <c r="C57" s="136">
        <v>46</v>
      </c>
      <c r="D57" s="137" t="s">
        <v>93</v>
      </c>
      <c r="E57" s="137" t="s">
        <v>41</v>
      </c>
      <c r="F57" s="137">
        <v>3</v>
      </c>
      <c r="G57" s="140">
        <v>5.4700000000000006</v>
      </c>
      <c r="H57" s="139">
        <v>0.5</v>
      </c>
      <c r="I57" s="139">
        <v>1.62</v>
      </c>
      <c r="J57" s="139">
        <v>3.2</v>
      </c>
      <c r="K57" s="140">
        <v>2.5</v>
      </c>
      <c r="L57" s="140">
        <v>0.95</v>
      </c>
      <c r="M57" s="140">
        <v>1.3</v>
      </c>
      <c r="N57" s="156">
        <v>1</v>
      </c>
      <c r="P57" s="136">
        <v>46</v>
      </c>
      <c r="Q57" s="137" t="s">
        <v>93</v>
      </c>
      <c r="R57" s="137" t="s">
        <v>41</v>
      </c>
      <c r="S57" s="137">
        <v>3</v>
      </c>
      <c r="T57" s="126">
        <v>5.4700000000000006</v>
      </c>
      <c r="U57" s="139">
        <v>0.5</v>
      </c>
      <c r="V57" s="139">
        <v>1.62</v>
      </c>
      <c r="W57" s="139">
        <v>3.2</v>
      </c>
      <c r="X57" s="140">
        <v>2.5</v>
      </c>
      <c r="Y57" s="140">
        <v>0.95</v>
      </c>
      <c r="Z57" s="140">
        <v>1.3</v>
      </c>
      <c r="AA57" s="140">
        <v>1</v>
      </c>
      <c r="AB57" s="128" t="str">
        <f t="shared" si="0"/>
        <v>OK</v>
      </c>
      <c r="AD57" s="136">
        <v>46</v>
      </c>
      <c r="AE57" s="137" t="s">
        <v>93</v>
      </c>
      <c r="AF57" s="137" t="s">
        <v>41</v>
      </c>
      <c r="AG57" s="137">
        <v>3</v>
      </c>
      <c r="AH57" s="126">
        <v>5.4700000000000006</v>
      </c>
      <c r="AI57" s="139">
        <v>0.5</v>
      </c>
      <c r="AJ57" s="139">
        <v>1.62</v>
      </c>
      <c r="AK57" s="139">
        <v>3.2</v>
      </c>
      <c r="AL57" s="140">
        <v>2.5</v>
      </c>
      <c r="AM57" s="140">
        <v>0.95</v>
      </c>
      <c r="AN57" s="140">
        <v>1.3</v>
      </c>
      <c r="AO57" s="140">
        <v>1</v>
      </c>
      <c r="AP57" s="128" t="str">
        <f t="shared" si="1"/>
        <v>OK</v>
      </c>
      <c r="AR57" s="136">
        <v>46</v>
      </c>
      <c r="AS57" s="137" t="s">
        <v>93</v>
      </c>
      <c r="AT57" s="137" t="s">
        <v>41</v>
      </c>
      <c r="AU57" s="137">
        <v>3</v>
      </c>
      <c r="AV57" s="126">
        <v>5.4700000000000006</v>
      </c>
      <c r="AW57" s="139">
        <v>0.5</v>
      </c>
      <c r="AX57" s="139">
        <v>1.62</v>
      </c>
      <c r="AY57" s="139">
        <v>3.2</v>
      </c>
      <c r="AZ57" s="140">
        <v>2.5</v>
      </c>
      <c r="BA57" s="140">
        <v>0.95</v>
      </c>
      <c r="BB57" s="140">
        <v>1.3</v>
      </c>
      <c r="BC57" s="140">
        <v>1</v>
      </c>
      <c r="BD57" s="148" t="str">
        <f t="shared" si="17"/>
        <v>OK</v>
      </c>
      <c r="BE57" s="6">
        <f t="shared" si="3"/>
        <v>0.52714285714285714</v>
      </c>
      <c r="BG57" s="49">
        <f t="shared" si="4"/>
        <v>46</v>
      </c>
      <c r="BH57" s="41" t="str">
        <f t="shared" si="5"/>
        <v>B</v>
      </c>
      <c r="BI57" s="66">
        <f t="shared" si="6"/>
        <v>0.52714285714285714</v>
      </c>
      <c r="BJ57" s="9">
        <f t="shared" si="7"/>
        <v>0.10238928941141667</v>
      </c>
      <c r="BK57" s="10">
        <f t="shared" si="8"/>
        <v>0.38372860755112087</v>
      </c>
      <c r="BL57" s="11">
        <f t="shared" si="9"/>
        <v>0.38372860755112087</v>
      </c>
      <c r="BM57" s="12" t="str">
        <f t="shared" si="10"/>
        <v xml:space="preserve"> CUMPLE </v>
      </c>
      <c r="BO57" s="49">
        <v>46</v>
      </c>
      <c r="BP57" s="113" t="str">
        <f t="shared" si="11"/>
        <v>B</v>
      </c>
      <c r="BQ57" s="111">
        <f t="shared" si="12"/>
        <v>0.52714285714285714</v>
      </c>
      <c r="BZ57" s="69">
        <f t="shared" si="13"/>
        <v>46</v>
      </c>
      <c r="CA57" s="41" t="str">
        <f t="shared" si="14"/>
        <v>B</v>
      </c>
      <c r="CB57" s="42">
        <f t="shared" si="15"/>
        <v>0.52714285714285714</v>
      </c>
      <c r="CC57" s="201"/>
    </row>
    <row r="58" spans="3:81" ht="15" customHeight="1" x14ac:dyDescent="0.25">
      <c r="C58" s="136">
        <v>47</v>
      </c>
      <c r="D58" s="137" t="s">
        <v>93</v>
      </c>
      <c r="E58" s="137" t="s">
        <v>42</v>
      </c>
      <c r="F58" s="137">
        <v>6</v>
      </c>
      <c r="G58" s="140">
        <v>11.33</v>
      </c>
      <c r="H58" s="139">
        <v>3.4</v>
      </c>
      <c r="I58" s="139">
        <v>3.89</v>
      </c>
      <c r="J58" s="139">
        <v>2.0499999999999998</v>
      </c>
      <c r="K58" s="140">
        <v>1.87</v>
      </c>
      <c r="L58" s="140">
        <v>4.8</v>
      </c>
      <c r="M58" s="140">
        <v>2.1</v>
      </c>
      <c r="N58" s="156">
        <v>4.5</v>
      </c>
      <c r="P58" s="136">
        <v>47</v>
      </c>
      <c r="Q58" s="137" t="s">
        <v>93</v>
      </c>
      <c r="R58" s="137" t="s">
        <v>42</v>
      </c>
      <c r="S58" s="137">
        <v>6</v>
      </c>
      <c r="T58" s="126">
        <v>11.33</v>
      </c>
      <c r="U58" s="139">
        <v>3.4</v>
      </c>
      <c r="V58" s="139">
        <v>3.89</v>
      </c>
      <c r="W58" s="139">
        <v>2.0499999999999998</v>
      </c>
      <c r="X58" s="140">
        <v>1.87</v>
      </c>
      <c r="Y58" s="140">
        <v>4.8</v>
      </c>
      <c r="Z58" s="140">
        <v>2.1</v>
      </c>
      <c r="AA58" s="140">
        <v>4.5</v>
      </c>
      <c r="AB58" s="128" t="str">
        <f t="shared" si="0"/>
        <v>OK</v>
      </c>
      <c r="AD58" s="136">
        <v>47</v>
      </c>
      <c r="AE58" s="137" t="s">
        <v>93</v>
      </c>
      <c r="AF58" s="137" t="s">
        <v>42</v>
      </c>
      <c r="AG58" s="137">
        <v>6</v>
      </c>
      <c r="AH58" s="126">
        <v>11.33</v>
      </c>
      <c r="AI58" s="139">
        <v>3.4</v>
      </c>
      <c r="AJ58" s="139">
        <v>3.89</v>
      </c>
      <c r="AK58" s="139">
        <v>2.0499999999999998</v>
      </c>
      <c r="AL58" s="140">
        <v>1.87</v>
      </c>
      <c r="AM58" s="140">
        <v>4.8</v>
      </c>
      <c r="AN58" s="140">
        <v>2.1</v>
      </c>
      <c r="AO58" s="140">
        <v>4.5</v>
      </c>
      <c r="AP58" s="128" t="str">
        <f t="shared" si="1"/>
        <v>OK</v>
      </c>
      <c r="AR58" s="136">
        <v>47</v>
      </c>
      <c r="AS58" s="137" t="s">
        <v>93</v>
      </c>
      <c r="AT58" s="137" t="s">
        <v>42</v>
      </c>
      <c r="AU58" s="137">
        <v>6</v>
      </c>
      <c r="AV58" s="126">
        <v>11.33</v>
      </c>
      <c r="AW58" s="139">
        <v>3.4</v>
      </c>
      <c r="AX58" s="139">
        <v>3.89</v>
      </c>
      <c r="AY58" s="139">
        <v>2.0499999999999998</v>
      </c>
      <c r="AZ58" s="140">
        <v>1.87</v>
      </c>
      <c r="BA58" s="140">
        <v>4.8</v>
      </c>
      <c r="BB58" s="140">
        <v>2.1</v>
      </c>
      <c r="BC58" s="140">
        <v>4.5</v>
      </c>
      <c r="BD58" s="148" t="str">
        <f t="shared" si="17"/>
        <v>OK</v>
      </c>
      <c r="BE58" s="6">
        <f t="shared" si="3"/>
        <v>0.53833333333333344</v>
      </c>
      <c r="BG58" s="49">
        <f t="shared" si="4"/>
        <v>47</v>
      </c>
      <c r="BH58" s="41" t="str">
        <f t="shared" si="5"/>
        <v>B</v>
      </c>
      <c r="BI58" s="66">
        <f t="shared" si="6"/>
        <v>0.53833333333333344</v>
      </c>
      <c r="BJ58" s="9">
        <f t="shared" si="7"/>
        <v>9.1198813220940367E-2</v>
      </c>
      <c r="BK58" s="10">
        <f t="shared" si="8"/>
        <v>0.34178959350883137</v>
      </c>
      <c r="BL58" s="11">
        <f t="shared" si="9"/>
        <v>0.34178959350883137</v>
      </c>
      <c r="BM58" s="12" t="str">
        <f t="shared" si="10"/>
        <v xml:space="preserve"> CUMPLE </v>
      </c>
      <c r="BO58" s="49">
        <v>47</v>
      </c>
      <c r="BP58" s="113" t="str">
        <f t="shared" si="11"/>
        <v>B</v>
      </c>
      <c r="BQ58" s="111">
        <f t="shared" si="12"/>
        <v>0.53833333333333344</v>
      </c>
      <c r="BZ58" s="69">
        <f t="shared" si="13"/>
        <v>47</v>
      </c>
      <c r="CA58" s="41" t="str">
        <f t="shared" si="14"/>
        <v>B</v>
      </c>
      <c r="CB58" s="42">
        <f t="shared" si="15"/>
        <v>0.53833333333333344</v>
      </c>
      <c r="CC58" s="201"/>
    </row>
    <row r="59" spans="3:81" ht="15" customHeight="1" x14ac:dyDescent="0.25">
      <c r="C59" s="136">
        <v>48</v>
      </c>
      <c r="D59" s="137" t="s">
        <v>93</v>
      </c>
      <c r="E59" s="137" t="s">
        <v>43</v>
      </c>
      <c r="F59" s="137">
        <v>5</v>
      </c>
      <c r="G59" s="140">
        <v>4.62</v>
      </c>
      <c r="H59" s="139">
        <v>2.1</v>
      </c>
      <c r="I59" s="139">
        <v>2.58</v>
      </c>
      <c r="J59" s="139">
        <v>2.5</v>
      </c>
      <c r="K59" s="140">
        <v>2.9</v>
      </c>
      <c r="L59" s="140">
        <v>4.085</v>
      </c>
      <c r="M59" s="140">
        <v>2.5</v>
      </c>
      <c r="N59" s="156">
        <v>2.5</v>
      </c>
      <c r="P59" s="136">
        <v>48</v>
      </c>
      <c r="Q59" s="137" t="s">
        <v>93</v>
      </c>
      <c r="R59" s="137" t="s">
        <v>43</v>
      </c>
      <c r="S59" s="137">
        <v>5</v>
      </c>
      <c r="T59" s="126">
        <v>4.62</v>
      </c>
      <c r="U59" s="139">
        <v>2.1</v>
      </c>
      <c r="V59" s="139">
        <v>2.58</v>
      </c>
      <c r="W59" s="139">
        <v>2.5</v>
      </c>
      <c r="X59" s="140">
        <v>2.9</v>
      </c>
      <c r="Y59" s="140">
        <v>4.085</v>
      </c>
      <c r="Z59" s="140">
        <v>2.5</v>
      </c>
      <c r="AA59" s="140">
        <v>2.5</v>
      </c>
      <c r="AB59" s="128" t="str">
        <f t="shared" si="0"/>
        <v>OK</v>
      </c>
      <c r="AD59" s="136">
        <v>48</v>
      </c>
      <c r="AE59" s="137" t="s">
        <v>93</v>
      </c>
      <c r="AF59" s="137" t="s">
        <v>43</v>
      </c>
      <c r="AG59" s="137">
        <v>5</v>
      </c>
      <c r="AH59" s="126">
        <v>4.62</v>
      </c>
      <c r="AI59" s="139">
        <v>2.1</v>
      </c>
      <c r="AJ59" s="139">
        <v>2.58</v>
      </c>
      <c r="AK59" s="139">
        <v>2.5</v>
      </c>
      <c r="AL59" s="140">
        <v>2.9</v>
      </c>
      <c r="AM59" s="140">
        <v>4.085</v>
      </c>
      <c r="AN59" s="140">
        <v>2.5</v>
      </c>
      <c r="AO59" s="140">
        <v>2.5</v>
      </c>
      <c r="AP59" s="128" t="str">
        <f t="shared" si="1"/>
        <v>OK</v>
      </c>
      <c r="AR59" s="136">
        <v>48</v>
      </c>
      <c r="AS59" s="137" t="s">
        <v>93</v>
      </c>
      <c r="AT59" s="137" t="s">
        <v>43</v>
      </c>
      <c r="AU59" s="137">
        <v>5</v>
      </c>
      <c r="AV59" s="126">
        <v>4.62</v>
      </c>
      <c r="AW59" s="139">
        <v>2.1</v>
      </c>
      <c r="AX59" s="139">
        <v>2.58</v>
      </c>
      <c r="AY59" s="139">
        <v>2.5</v>
      </c>
      <c r="AZ59" s="140">
        <v>2.9</v>
      </c>
      <c r="BA59" s="140">
        <v>4.085</v>
      </c>
      <c r="BB59" s="140">
        <v>2.5</v>
      </c>
      <c r="BC59" s="140">
        <v>2.5</v>
      </c>
      <c r="BD59" s="148" t="str">
        <f t="shared" si="17"/>
        <v>OK</v>
      </c>
      <c r="BE59" s="6">
        <f t="shared" si="3"/>
        <v>0.54757142857142849</v>
      </c>
      <c r="BG59" s="49">
        <f t="shared" si="4"/>
        <v>48</v>
      </c>
      <c r="BH59" s="41" t="str">
        <f t="shared" si="5"/>
        <v>B</v>
      </c>
      <c r="BI59" s="66">
        <f t="shared" si="6"/>
        <v>0.54757142857142849</v>
      </c>
      <c r="BJ59" s="9">
        <f t="shared" si="7"/>
        <v>8.1960717982845321E-2</v>
      </c>
      <c r="BK59" s="10">
        <f t="shared" si="8"/>
        <v>0.30716759893775092</v>
      </c>
      <c r="BL59" s="11">
        <f t="shared" si="9"/>
        <v>0.30716759893775092</v>
      </c>
      <c r="BM59" s="12" t="str">
        <f t="shared" si="10"/>
        <v xml:space="preserve"> CUMPLE </v>
      </c>
      <c r="BO59" s="49">
        <v>48</v>
      </c>
      <c r="BP59" s="113" t="str">
        <f t="shared" si="11"/>
        <v>B</v>
      </c>
      <c r="BQ59" s="111">
        <f t="shared" si="12"/>
        <v>0.54757142857142849</v>
      </c>
      <c r="BZ59" s="69">
        <f t="shared" si="13"/>
        <v>48</v>
      </c>
      <c r="CA59" s="41" t="str">
        <f t="shared" si="14"/>
        <v>B</v>
      </c>
      <c r="CB59" s="42">
        <f t="shared" si="15"/>
        <v>0.54757142857142849</v>
      </c>
      <c r="CC59" s="201"/>
    </row>
    <row r="60" spans="3:81" ht="15" customHeight="1" x14ac:dyDescent="0.25">
      <c r="C60" s="136">
        <v>49</v>
      </c>
      <c r="D60" s="137" t="s">
        <v>93</v>
      </c>
      <c r="E60" s="137" t="s">
        <v>44</v>
      </c>
      <c r="F60" s="137">
        <v>2</v>
      </c>
      <c r="G60" s="140">
        <v>5.32</v>
      </c>
      <c r="H60" s="139">
        <v>0.13</v>
      </c>
      <c r="I60" s="139">
        <v>0.65</v>
      </c>
      <c r="J60" s="139">
        <v>1.1499999999999999</v>
      </c>
      <c r="K60" s="140">
        <v>0.42</v>
      </c>
      <c r="L60" s="140">
        <v>2.97</v>
      </c>
      <c r="M60" s="140">
        <v>0.54</v>
      </c>
      <c r="N60" s="156">
        <v>1.3</v>
      </c>
      <c r="P60" s="136">
        <v>49</v>
      </c>
      <c r="Q60" s="137" t="s">
        <v>93</v>
      </c>
      <c r="R60" s="137" t="s">
        <v>44</v>
      </c>
      <c r="S60" s="137">
        <v>2</v>
      </c>
      <c r="T60" s="126">
        <v>5.32</v>
      </c>
      <c r="U60" s="139">
        <v>0.13</v>
      </c>
      <c r="V60" s="139">
        <v>0.65</v>
      </c>
      <c r="W60" s="139">
        <v>1.1499999999999999</v>
      </c>
      <c r="X60" s="140">
        <v>0.42</v>
      </c>
      <c r="Y60" s="140">
        <v>2.97</v>
      </c>
      <c r="Z60" s="140">
        <v>0.54</v>
      </c>
      <c r="AA60" s="140">
        <v>1.3</v>
      </c>
      <c r="AB60" s="128" t="str">
        <f t="shared" si="0"/>
        <v>OK</v>
      </c>
      <c r="AD60" s="136">
        <v>49</v>
      </c>
      <c r="AE60" s="137" t="s">
        <v>93</v>
      </c>
      <c r="AF60" s="137" t="s">
        <v>44</v>
      </c>
      <c r="AG60" s="137">
        <v>2</v>
      </c>
      <c r="AH60" s="126">
        <v>5.32</v>
      </c>
      <c r="AI60" s="139">
        <v>0.13</v>
      </c>
      <c r="AJ60" s="139">
        <v>0.65</v>
      </c>
      <c r="AK60" s="139">
        <v>1.1499999999999999</v>
      </c>
      <c r="AL60" s="140">
        <v>0.42</v>
      </c>
      <c r="AM60" s="140">
        <v>2.97</v>
      </c>
      <c r="AN60" s="140">
        <v>0.54</v>
      </c>
      <c r="AO60" s="140">
        <v>1.3</v>
      </c>
      <c r="AP60" s="128" t="str">
        <f t="shared" si="1"/>
        <v>OK</v>
      </c>
      <c r="AR60" s="136">
        <v>49</v>
      </c>
      <c r="AS60" s="137" t="s">
        <v>93</v>
      </c>
      <c r="AT60" s="137" t="s">
        <v>44</v>
      </c>
      <c r="AU60" s="137">
        <v>2</v>
      </c>
      <c r="AV60" s="126">
        <v>5.32</v>
      </c>
      <c r="AW60" s="139">
        <v>0.13</v>
      </c>
      <c r="AX60" s="139">
        <v>0.65</v>
      </c>
      <c r="AY60" s="139">
        <v>1.1499999999999999</v>
      </c>
      <c r="AZ60" s="140">
        <v>0.42</v>
      </c>
      <c r="BA60" s="140">
        <v>2.97</v>
      </c>
      <c r="BB60" s="140">
        <v>0.54</v>
      </c>
      <c r="BC60" s="140">
        <v>1.3</v>
      </c>
      <c r="BD60" s="148" t="str">
        <f t="shared" si="17"/>
        <v>OK</v>
      </c>
      <c r="BE60" s="6">
        <f t="shared" si="3"/>
        <v>0.51142857142857145</v>
      </c>
      <c r="BG60" s="49">
        <f t="shared" si="4"/>
        <v>49</v>
      </c>
      <c r="BH60" s="41" t="str">
        <f t="shared" si="5"/>
        <v>B</v>
      </c>
      <c r="BI60" s="66">
        <f t="shared" si="6"/>
        <v>0.51142857142857145</v>
      </c>
      <c r="BJ60" s="9">
        <f t="shared" si="7"/>
        <v>0.11810357512570235</v>
      </c>
      <c r="BK60" s="10">
        <f t="shared" si="8"/>
        <v>0.44262169109986704</v>
      </c>
      <c r="BL60" s="11">
        <f t="shared" si="9"/>
        <v>0.44262169109986704</v>
      </c>
      <c r="BM60" s="12" t="str">
        <f t="shared" si="10"/>
        <v xml:space="preserve"> CUMPLE </v>
      </c>
      <c r="BO60" s="49">
        <v>49</v>
      </c>
      <c r="BP60" s="113" t="str">
        <f t="shared" si="11"/>
        <v>B</v>
      </c>
      <c r="BQ60" s="111">
        <f t="shared" si="12"/>
        <v>0.51142857142857145</v>
      </c>
      <c r="BZ60" s="69">
        <f t="shared" si="13"/>
        <v>49</v>
      </c>
      <c r="CA60" s="41" t="str">
        <f t="shared" si="14"/>
        <v>B</v>
      </c>
      <c r="CB60" s="42">
        <f t="shared" si="15"/>
        <v>0.51142857142857145</v>
      </c>
      <c r="CC60" s="201"/>
    </row>
    <row r="61" spans="3:81" ht="15" customHeight="1" x14ac:dyDescent="0.25">
      <c r="C61" s="136">
        <v>50</v>
      </c>
      <c r="D61" s="137" t="s">
        <v>93</v>
      </c>
      <c r="E61" s="137" t="s">
        <v>45</v>
      </c>
      <c r="F61" s="137">
        <v>3</v>
      </c>
      <c r="G61" s="140">
        <v>9.82</v>
      </c>
      <c r="H61" s="139">
        <v>0.28000000000000003</v>
      </c>
      <c r="I61" s="139">
        <v>0.62</v>
      </c>
      <c r="J61" s="139">
        <v>3.14</v>
      </c>
      <c r="K61" s="140">
        <v>4.04</v>
      </c>
      <c r="L61" s="140">
        <v>1.74</v>
      </c>
      <c r="M61" s="140">
        <v>2.74</v>
      </c>
      <c r="N61" s="156">
        <v>1.72</v>
      </c>
      <c r="P61" s="136">
        <v>50</v>
      </c>
      <c r="Q61" s="137" t="s">
        <v>93</v>
      </c>
      <c r="R61" s="137" t="s">
        <v>45</v>
      </c>
      <c r="S61" s="137">
        <v>3</v>
      </c>
      <c r="T61" s="126">
        <v>9.82</v>
      </c>
      <c r="U61" s="139">
        <v>0.28000000000000003</v>
      </c>
      <c r="V61" s="139">
        <v>0.62</v>
      </c>
      <c r="W61" s="139">
        <v>3.14</v>
      </c>
      <c r="X61" s="140">
        <v>4.04</v>
      </c>
      <c r="Y61" s="140">
        <v>1.74</v>
      </c>
      <c r="Z61" s="140">
        <v>2.74</v>
      </c>
      <c r="AA61" s="140">
        <v>1.72</v>
      </c>
      <c r="AB61" s="128" t="str">
        <f t="shared" si="0"/>
        <v>OK</v>
      </c>
      <c r="AD61" s="136">
        <v>50</v>
      </c>
      <c r="AE61" s="137" t="s">
        <v>93</v>
      </c>
      <c r="AF61" s="137" t="s">
        <v>45</v>
      </c>
      <c r="AG61" s="137">
        <v>3</v>
      </c>
      <c r="AH61" s="126">
        <v>9.82</v>
      </c>
      <c r="AI61" s="139">
        <v>0.28000000000000003</v>
      </c>
      <c r="AJ61" s="139">
        <v>0.62</v>
      </c>
      <c r="AK61" s="139">
        <v>3.14</v>
      </c>
      <c r="AL61" s="140">
        <v>4.04</v>
      </c>
      <c r="AM61" s="140">
        <v>1.74</v>
      </c>
      <c r="AN61" s="140">
        <v>2.74</v>
      </c>
      <c r="AO61" s="140">
        <v>1.72</v>
      </c>
      <c r="AP61" s="128" t="str">
        <f t="shared" si="1"/>
        <v>OK</v>
      </c>
      <c r="AR61" s="136">
        <v>50</v>
      </c>
      <c r="AS61" s="137" t="s">
        <v>93</v>
      </c>
      <c r="AT61" s="137" t="s">
        <v>45</v>
      </c>
      <c r="AU61" s="137">
        <v>3</v>
      </c>
      <c r="AV61" s="126">
        <v>9.82</v>
      </c>
      <c r="AW61" s="139">
        <v>0.28000000000000003</v>
      </c>
      <c r="AX61" s="139">
        <v>0.62</v>
      </c>
      <c r="AY61" s="139">
        <v>3.14</v>
      </c>
      <c r="AZ61" s="140">
        <v>4.04</v>
      </c>
      <c r="BA61" s="140">
        <v>1.74</v>
      </c>
      <c r="BB61" s="140">
        <v>2.74</v>
      </c>
      <c r="BC61" s="140">
        <v>1.72</v>
      </c>
      <c r="BD61" s="148" t="str">
        <f t="shared" si="17"/>
        <v>OK</v>
      </c>
      <c r="BE61" s="6">
        <f t="shared" si="3"/>
        <v>0.68</v>
      </c>
      <c r="BG61" s="49">
        <f t="shared" si="4"/>
        <v>50</v>
      </c>
      <c r="BH61" s="41" t="str">
        <f t="shared" si="5"/>
        <v>B</v>
      </c>
      <c r="BI61" s="66">
        <f t="shared" si="6"/>
        <v>0.68</v>
      </c>
      <c r="BJ61" s="9">
        <f t="shared" si="7"/>
        <v>-5.0467853445726241E-2</v>
      </c>
      <c r="BK61" s="10">
        <f t="shared" si="8"/>
        <v>0.18914047787759344</v>
      </c>
      <c r="BL61" s="11">
        <f t="shared" si="9"/>
        <v>0.18914047787759344</v>
      </c>
      <c r="BM61" s="12" t="str">
        <f t="shared" si="10"/>
        <v xml:space="preserve"> CUMPLE </v>
      </c>
      <c r="BO61" s="49">
        <v>50</v>
      </c>
      <c r="BP61" s="113" t="str">
        <f t="shared" si="11"/>
        <v>B</v>
      </c>
      <c r="BQ61" s="111">
        <f t="shared" si="12"/>
        <v>0.68</v>
      </c>
      <c r="BZ61" s="69">
        <f t="shared" si="13"/>
        <v>50</v>
      </c>
      <c r="CA61" s="41" t="str">
        <f t="shared" si="14"/>
        <v>B</v>
      </c>
      <c r="CB61" s="42">
        <f t="shared" si="15"/>
        <v>0.68</v>
      </c>
      <c r="CC61" s="201"/>
    </row>
    <row r="62" spans="3:81" ht="15" customHeight="1" x14ac:dyDescent="0.25">
      <c r="C62" s="136">
        <v>51</v>
      </c>
      <c r="D62" s="137" t="s">
        <v>93</v>
      </c>
      <c r="E62" s="137" t="s">
        <v>46</v>
      </c>
      <c r="F62" s="137">
        <v>3</v>
      </c>
      <c r="G62" s="140">
        <v>5.7799999999999994</v>
      </c>
      <c r="H62" s="139">
        <v>0.45</v>
      </c>
      <c r="I62" s="139">
        <v>2.33</v>
      </c>
      <c r="J62" s="139">
        <v>1.18</v>
      </c>
      <c r="K62" s="140">
        <v>1.48</v>
      </c>
      <c r="L62" s="140">
        <v>2.5</v>
      </c>
      <c r="M62" s="140">
        <v>1.85</v>
      </c>
      <c r="N62" s="156">
        <v>3.2</v>
      </c>
      <c r="P62" s="136">
        <v>51</v>
      </c>
      <c r="Q62" s="137" t="s">
        <v>93</v>
      </c>
      <c r="R62" s="137" t="s">
        <v>46</v>
      </c>
      <c r="S62" s="137">
        <v>3</v>
      </c>
      <c r="T62" s="126">
        <v>5.7799999999999994</v>
      </c>
      <c r="U62" s="139">
        <v>0.45</v>
      </c>
      <c r="V62" s="139">
        <v>2.33</v>
      </c>
      <c r="W62" s="139">
        <v>1.18</v>
      </c>
      <c r="X62" s="140">
        <v>1.48</v>
      </c>
      <c r="Y62" s="140">
        <v>2.5</v>
      </c>
      <c r="Z62" s="140">
        <v>1.85</v>
      </c>
      <c r="AA62" s="140">
        <v>3.2</v>
      </c>
      <c r="AB62" s="128" t="str">
        <f t="shared" si="0"/>
        <v>OK</v>
      </c>
      <c r="AD62" s="136">
        <v>51</v>
      </c>
      <c r="AE62" s="137" t="s">
        <v>93</v>
      </c>
      <c r="AF62" s="137" t="s">
        <v>46</v>
      </c>
      <c r="AG62" s="137">
        <v>3</v>
      </c>
      <c r="AH62" s="126">
        <v>5.7799999999999994</v>
      </c>
      <c r="AI62" s="139">
        <v>0.45</v>
      </c>
      <c r="AJ62" s="139">
        <v>2.33</v>
      </c>
      <c r="AK62" s="139">
        <v>1.18</v>
      </c>
      <c r="AL62" s="140">
        <v>1.48</v>
      </c>
      <c r="AM62" s="140">
        <v>2.5</v>
      </c>
      <c r="AN62" s="140">
        <v>1.85</v>
      </c>
      <c r="AO62" s="140">
        <v>3.2</v>
      </c>
      <c r="AP62" s="128" t="str">
        <f t="shared" si="1"/>
        <v>OK</v>
      </c>
      <c r="AR62" s="136">
        <v>51</v>
      </c>
      <c r="AS62" s="137" t="s">
        <v>93</v>
      </c>
      <c r="AT62" s="137" t="s">
        <v>46</v>
      </c>
      <c r="AU62" s="137">
        <v>3</v>
      </c>
      <c r="AV62" s="126">
        <v>5.7799999999999994</v>
      </c>
      <c r="AW62" s="139">
        <v>0.45</v>
      </c>
      <c r="AX62" s="139">
        <v>2.33</v>
      </c>
      <c r="AY62" s="139">
        <v>1.18</v>
      </c>
      <c r="AZ62" s="140">
        <v>1.48</v>
      </c>
      <c r="BA62" s="140">
        <v>2.5</v>
      </c>
      <c r="BB62" s="140">
        <v>1.85</v>
      </c>
      <c r="BC62" s="140">
        <v>3.2</v>
      </c>
      <c r="BD62" s="148" t="str">
        <f t="shared" si="17"/>
        <v>OK</v>
      </c>
      <c r="BE62" s="6">
        <f t="shared" si="3"/>
        <v>0.61857142857142844</v>
      </c>
      <c r="BG62" s="49">
        <f t="shared" si="4"/>
        <v>51</v>
      </c>
      <c r="BH62" s="41" t="str">
        <f t="shared" si="5"/>
        <v>B</v>
      </c>
      <c r="BI62" s="66">
        <f t="shared" si="6"/>
        <v>0.61857142857142844</v>
      </c>
      <c r="BJ62" s="9">
        <f t="shared" si="7"/>
        <v>1.0960717982845369E-2</v>
      </c>
      <c r="BK62" s="10">
        <f t="shared" si="8"/>
        <v>4.1077939631142805E-2</v>
      </c>
      <c r="BL62" s="11">
        <f t="shared" si="9"/>
        <v>4.1077939631142805E-2</v>
      </c>
      <c r="BM62" s="12" t="str">
        <f t="shared" si="10"/>
        <v xml:space="preserve"> CUMPLE </v>
      </c>
      <c r="BO62" s="49">
        <v>51</v>
      </c>
      <c r="BP62" s="113" t="str">
        <f t="shared" si="11"/>
        <v>B</v>
      </c>
      <c r="BQ62" s="111">
        <f t="shared" si="12"/>
        <v>0.61857142857142844</v>
      </c>
      <c r="BZ62" s="69">
        <f t="shared" si="13"/>
        <v>51</v>
      </c>
      <c r="CA62" s="41" t="str">
        <f t="shared" si="14"/>
        <v>B</v>
      </c>
      <c r="CB62" s="42">
        <f t="shared" si="15"/>
        <v>0.61857142857142844</v>
      </c>
      <c r="CC62" s="201"/>
    </row>
    <row r="63" spans="3:81" ht="15" customHeight="1" x14ac:dyDescent="0.25">
      <c r="C63" s="136">
        <v>52</v>
      </c>
      <c r="D63" s="137" t="s">
        <v>93</v>
      </c>
      <c r="E63" s="137" t="s">
        <v>47</v>
      </c>
      <c r="F63" s="137">
        <v>4</v>
      </c>
      <c r="G63" s="140">
        <v>11.98</v>
      </c>
      <c r="H63" s="139">
        <v>2.67</v>
      </c>
      <c r="I63" s="139">
        <v>2.77</v>
      </c>
      <c r="J63" s="139">
        <v>1.38</v>
      </c>
      <c r="K63" s="140">
        <v>3.36</v>
      </c>
      <c r="L63" s="140">
        <v>1.8</v>
      </c>
      <c r="M63" s="140">
        <v>1.93</v>
      </c>
      <c r="N63" s="156">
        <v>3.09</v>
      </c>
      <c r="P63" s="136">
        <v>52</v>
      </c>
      <c r="Q63" s="137" t="s">
        <v>93</v>
      </c>
      <c r="R63" s="137" t="s">
        <v>47</v>
      </c>
      <c r="S63" s="137">
        <v>4</v>
      </c>
      <c r="T63" s="126">
        <v>11.98</v>
      </c>
      <c r="U63" s="139">
        <v>2.67</v>
      </c>
      <c r="V63" s="139">
        <v>2.77</v>
      </c>
      <c r="W63" s="139">
        <v>1.38</v>
      </c>
      <c r="X63" s="140">
        <v>3.36</v>
      </c>
      <c r="Y63" s="140">
        <v>1.8</v>
      </c>
      <c r="Z63" s="140">
        <v>1.93</v>
      </c>
      <c r="AA63" s="140">
        <v>3.09</v>
      </c>
      <c r="AB63" s="128" t="str">
        <f t="shared" si="0"/>
        <v>OK</v>
      </c>
      <c r="AD63" s="136">
        <v>52</v>
      </c>
      <c r="AE63" s="137" t="s">
        <v>93</v>
      </c>
      <c r="AF63" s="137" t="s">
        <v>47</v>
      </c>
      <c r="AG63" s="137">
        <v>4</v>
      </c>
      <c r="AH63" s="126">
        <v>11.98</v>
      </c>
      <c r="AI63" s="139">
        <v>2.67</v>
      </c>
      <c r="AJ63" s="139">
        <v>2.77</v>
      </c>
      <c r="AK63" s="139">
        <v>1.38</v>
      </c>
      <c r="AL63" s="140">
        <v>3.36</v>
      </c>
      <c r="AM63" s="140">
        <v>1.8</v>
      </c>
      <c r="AN63" s="140">
        <v>1.93</v>
      </c>
      <c r="AO63" s="140">
        <v>3.09</v>
      </c>
      <c r="AP63" s="128" t="str">
        <f t="shared" si="1"/>
        <v>OK</v>
      </c>
      <c r="AR63" s="136">
        <v>52</v>
      </c>
      <c r="AS63" s="137" t="s">
        <v>93</v>
      </c>
      <c r="AT63" s="137" t="s">
        <v>47</v>
      </c>
      <c r="AU63" s="137">
        <v>4</v>
      </c>
      <c r="AV63" s="126">
        <v>11.98</v>
      </c>
      <c r="AW63" s="139">
        <v>2.67</v>
      </c>
      <c r="AX63" s="139">
        <v>2.77</v>
      </c>
      <c r="AY63" s="139">
        <v>1.38</v>
      </c>
      <c r="AZ63" s="140">
        <v>3.36</v>
      </c>
      <c r="BA63" s="140">
        <v>1.8</v>
      </c>
      <c r="BB63" s="140">
        <v>1.93</v>
      </c>
      <c r="BC63" s="140">
        <v>3.09</v>
      </c>
      <c r="BD63" s="148" t="str">
        <f t="shared" si="17"/>
        <v>OK</v>
      </c>
      <c r="BE63" s="6">
        <f t="shared" si="3"/>
        <v>0.6071428571428571</v>
      </c>
      <c r="BG63" s="49">
        <f t="shared" si="4"/>
        <v>52</v>
      </c>
      <c r="BH63" s="41" t="str">
        <f t="shared" si="5"/>
        <v>B</v>
      </c>
      <c r="BI63" s="66">
        <f t="shared" si="6"/>
        <v>0.6071428571428571</v>
      </c>
      <c r="BJ63" s="9">
        <f t="shared" si="7"/>
        <v>2.2389289411416713E-2</v>
      </c>
      <c r="BK63" s="10">
        <f t="shared" si="8"/>
        <v>8.3909273121139799E-2</v>
      </c>
      <c r="BL63" s="11">
        <f t="shared" si="9"/>
        <v>8.3909273121139799E-2</v>
      </c>
      <c r="BM63" s="12" t="str">
        <f t="shared" si="10"/>
        <v xml:space="preserve"> CUMPLE </v>
      </c>
      <c r="BO63" s="49">
        <v>52</v>
      </c>
      <c r="BP63" s="113" t="str">
        <f t="shared" si="11"/>
        <v>B</v>
      </c>
      <c r="BQ63" s="111">
        <f t="shared" si="12"/>
        <v>0.6071428571428571</v>
      </c>
      <c r="BZ63" s="69">
        <f t="shared" si="13"/>
        <v>52</v>
      </c>
      <c r="CA63" s="41" t="str">
        <f t="shared" si="14"/>
        <v>B</v>
      </c>
      <c r="CB63" s="42">
        <f t="shared" si="15"/>
        <v>0.6071428571428571</v>
      </c>
      <c r="CC63" s="201"/>
    </row>
    <row r="64" spans="3:81" ht="15" customHeight="1" x14ac:dyDescent="0.25">
      <c r="C64" s="136">
        <v>53</v>
      </c>
      <c r="D64" s="137" t="s">
        <v>93</v>
      </c>
      <c r="E64" s="137" t="s">
        <v>48</v>
      </c>
      <c r="F64" s="137">
        <v>5</v>
      </c>
      <c r="G64" s="140">
        <v>8.07</v>
      </c>
      <c r="H64" s="139">
        <v>3.2</v>
      </c>
      <c r="I64" s="139">
        <v>2.14</v>
      </c>
      <c r="J64" s="139">
        <v>1.9</v>
      </c>
      <c r="K64" s="140">
        <v>4.37</v>
      </c>
      <c r="L64" s="140">
        <v>3.5</v>
      </c>
      <c r="M64" s="140">
        <v>2</v>
      </c>
      <c r="N64" s="156">
        <v>3.39</v>
      </c>
      <c r="P64" s="136">
        <v>53</v>
      </c>
      <c r="Q64" s="137" t="s">
        <v>93</v>
      </c>
      <c r="R64" s="137" t="s">
        <v>48</v>
      </c>
      <c r="S64" s="137">
        <v>5</v>
      </c>
      <c r="T64" s="126">
        <v>8.07</v>
      </c>
      <c r="U64" s="139">
        <v>3.2</v>
      </c>
      <c r="V64" s="139">
        <v>2.14</v>
      </c>
      <c r="W64" s="139">
        <v>1.9</v>
      </c>
      <c r="X64" s="140">
        <v>4.37</v>
      </c>
      <c r="Y64" s="140">
        <v>3.5</v>
      </c>
      <c r="Z64" s="140">
        <v>2</v>
      </c>
      <c r="AA64" s="140">
        <v>3.39</v>
      </c>
      <c r="AB64" s="128" t="str">
        <f t="shared" si="0"/>
        <v>OK</v>
      </c>
      <c r="AD64" s="136">
        <v>53</v>
      </c>
      <c r="AE64" s="137" t="s">
        <v>93</v>
      </c>
      <c r="AF64" s="137" t="s">
        <v>48</v>
      </c>
      <c r="AG64" s="137">
        <v>5</v>
      </c>
      <c r="AH64" s="126">
        <v>8.07</v>
      </c>
      <c r="AI64" s="139">
        <v>3.2</v>
      </c>
      <c r="AJ64" s="139">
        <v>2.14</v>
      </c>
      <c r="AK64" s="139">
        <v>1.9</v>
      </c>
      <c r="AL64" s="140">
        <v>4.37</v>
      </c>
      <c r="AM64" s="140">
        <v>3.5</v>
      </c>
      <c r="AN64" s="140">
        <v>2</v>
      </c>
      <c r="AO64" s="140">
        <v>3.39</v>
      </c>
      <c r="AP64" s="128" t="str">
        <f t="shared" si="1"/>
        <v>OK</v>
      </c>
      <c r="AR64" s="136">
        <v>53</v>
      </c>
      <c r="AS64" s="137" t="s">
        <v>93</v>
      </c>
      <c r="AT64" s="137" t="s">
        <v>48</v>
      </c>
      <c r="AU64" s="137">
        <v>5</v>
      </c>
      <c r="AV64" s="126">
        <v>8.07</v>
      </c>
      <c r="AW64" s="139">
        <v>3.2</v>
      </c>
      <c r="AX64" s="139">
        <v>2.14</v>
      </c>
      <c r="AY64" s="139">
        <v>1.9</v>
      </c>
      <c r="AZ64" s="140">
        <v>4.37</v>
      </c>
      <c r="BA64" s="140">
        <v>3.5</v>
      </c>
      <c r="BB64" s="140">
        <v>2</v>
      </c>
      <c r="BC64" s="140">
        <v>3.39</v>
      </c>
      <c r="BD64" s="148" t="str">
        <f t="shared" si="17"/>
        <v>OK</v>
      </c>
      <c r="BE64" s="6">
        <f t="shared" si="3"/>
        <v>0.58571428571428563</v>
      </c>
      <c r="BG64" s="49">
        <f t="shared" si="4"/>
        <v>53</v>
      </c>
      <c r="BH64" s="41" t="str">
        <f t="shared" si="5"/>
        <v>B</v>
      </c>
      <c r="BI64" s="66">
        <f t="shared" si="6"/>
        <v>0.58571428571428563</v>
      </c>
      <c r="BJ64" s="9">
        <f t="shared" si="7"/>
        <v>4.3817860839988176E-2</v>
      </c>
      <c r="BK64" s="10">
        <f t="shared" si="8"/>
        <v>0.16421802341488489</v>
      </c>
      <c r="BL64" s="11">
        <f t="shared" si="9"/>
        <v>0.16421802341488489</v>
      </c>
      <c r="BM64" s="12" t="str">
        <f t="shared" si="10"/>
        <v xml:space="preserve"> CUMPLE </v>
      </c>
      <c r="BO64" s="49">
        <v>53</v>
      </c>
      <c r="BP64" s="113" t="str">
        <f t="shared" si="11"/>
        <v>B</v>
      </c>
      <c r="BQ64" s="111">
        <f t="shared" si="12"/>
        <v>0.58571428571428563</v>
      </c>
      <c r="BZ64" s="69">
        <f t="shared" si="13"/>
        <v>53</v>
      </c>
      <c r="CA64" s="41" t="str">
        <f t="shared" si="14"/>
        <v>B</v>
      </c>
      <c r="CB64" s="42">
        <f t="shared" si="15"/>
        <v>0.58571428571428563</v>
      </c>
      <c r="CC64" s="201"/>
    </row>
    <row r="65" spans="3:81" ht="15" customHeight="1" x14ac:dyDescent="0.25">
      <c r="C65" s="136">
        <v>54</v>
      </c>
      <c r="D65" s="137" t="s">
        <v>93</v>
      </c>
      <c r="E65" s="137" t="s">
        <v>49</v>
      </c>
      <c r="F65" s="137">
        <v>3</v>
      </c>
      <c r="G65" s="140">
        <v>0.8</v>
      </c>
      <c r="H65" s="139">
        <v>1.8</v>
      </c>
      <c r="I65" s="139">
        <v>1.9</v>
      </c>
      <c r="J65" s="139">
        <v>2.5</v>
      </c>
      <c r="K65" s="140">
        <v>1.8</v>
      </c>
      <c r="L65" s="140">
        <v>1.7</v>
      </c>
      <c r="M65" s="140">
        <v>1.9</v>
      </c>
      <c r="N65" s="156">
        <v>1.5</v>
      </c>
      <c r="P65" s="136">
        <v>54</v>
      </c>
      <c r="Q65" s="137" t="s">
        <v>93</v>
      </c>
      <c r="R65" s="137" t="s">
        <v>49</v>
      </c>
      <c r="S65" s="137">
        <v>3</v>
      </c>
      <c r="T65" s="126">
        <v>0.8</v>
      </c>
      <c r="U65" s="139">
        <v>1.8</v>
      </c>
      <c r="V65" s="139">
        <v>1.9</v>
      </c>
      <c r="W65" s="139">
        <v>2.5</v>
      </c>
      <c r="X65" s="140">
        <v>1.8</v>
      </c>
      <c r="Y65" s="140">
        <v>1.7</v>
      </c>
      <c r="Z65" s="140">
        <v>1.9</v>
      </c>
      <c r="AA65" s="140">
        <v>1.5</v>
      </c>
      <c r="AB65" s="128" t="str">
        <f t="shared" si="0"/>
        <v>OK</v>
      </c>
      <c r="AD65" s="136">
        <v>54</v>
      </c>
      <c r="AE65" s="137" t="s">
        <v>93</v>
      </c>
      <c r="AF65" s="137" t="s">
        <v>49</v>
      </c>
      <c r="AG65" s="137">
        <v>3</v>
      </c>
      <c r="AH65" s="126">
        <v>0.8</v>
      </c>
      <c r="AI65" s="139">
        <v>1.8</v>
      </c>
      <c r="AJ65" s="139">
        <v>1.9</v>
      </c>
      <c r="AK65" s="139">
        <v>2.5</v>
      </c>
      <c r="AL65" s="140">
        <v>1.8</v>
      </c>
      <c r="AM65" s="140">
        <v>1.7</v>
      </c>
      <c r="AN65" s="140">
        <v>1.9</v>
      </c>
      <c r="AO65" s="140">
        <v>1.5</v>
      </c>
      <c r="AP65" s="128" t="str">
        <f t="shared" si="1"/>
        <v>OK</v>
      </c>
      <c r="AR65" s="136">
        <v>54</v>
      </c>
      <c r="AS65" s="137" t="s">
        <v>93</v>
      </c>
      <c r="AT65" s="137" t="s">
        <v>49</v>
      </c>
      <c r="AU65" s="137">
        <v>3</v>
      </c>
      <c r="AV65" s="126">
        <v>0.8</v>
      </c>
      <c r="AW65" s="139">
        <v>1.8</v>
      </c>
      <c r="AX65" s="139">
        <v>1.9</v>
      </c>
      <c r="AY65" s="139">
        <v>2.5</v>
      </c>
      <c r="AZ65" s="140">
        <v>1.8</v>
      </c>
      <c r="BA65" s="140">
        <v>1.7</v>
      </c>
      <c r="BB65" s="140">
        <v>1.9</v>
      </c>
      <c r="BC65" s="140">
        <v>1.5</v>
      </c>
      <c r="BD65" s="148" t="str">
        <f t="shared" si="17"/>
        <v>OK</v>
      </c>
      <c r="BE65" s="6">
        <f t="shared" si="3"/>
        <v>0.62380952380952381</v>
      </c>
      <c r="BG65" s="49">
        <f t="shared" si="4"/>
        <v>54</v>
      </c>
      <c r="BH65" s="41" t="str">
        <f t="shared" si="5"/>
        <v>B</v>
      </c>
      <c r="BI65" s="66">
        <f t="shared" si="6"/>
        <v>0.62380952380952381</v>
      </c>
      <c r="BJ65" s="9">
        <f t="shared" si="7"/>
        <v>5.7226227447499944E-3</v>
      </c>
      <c r="BK65" s="10">
        <f t="shared" si="8"/>
        <v>2.1446911781560194E-2</v>
      </c>
      <c r="BL65" s="11">
        <f t="shared" si="9"/>
        <v>2.1446911781560194E-2</v>
      </c>
      <c r="BM65" s="12" t="str">
        <f t="shared" si="10"/>
        <v xml:space="preserve"> CUMPLE </v>
      </c>
      <c r="BO65" s="49">
        <v>54</v>
      </c>
      <c r="BP65" s="113" t="str">
        <f t="shared" si="11"/>
        <v>B</v>
      </c>
      <c r="BQ65" s="111">
        <f t="shared" si="12"/>
        <v>0.62380952380952381</v>
      </c>
      <c r="BZ65" s="69">
        <f t="shared" si="13"/>
        <v>54</v>
      </c>
      <c r="CA65" s="41" t="str">
        <f t="shared" si="14"/>
        <v>B</v>
      </c>
      <c r="CB65" s="42">
        <f t="shared" si="15"/>
        <v>0.62380952380952381</v>
      </c>
      <c r="CC65" s="201"/>
    </row>
    <row r="66" spans="3:81" ht="15" customHeight="1" x14ac:dyDescent="0.25">
      <c r="C66" s="136">
        <v>55</v>
      </c>
      <c r="D66" s="137" t="s">
        <v>93</v>
      </c>
      <c r="E66" s="137" t="s">
        <v>50</v>
      </c>
      <c r="F66" s="137">
        <v>2</v>
      </c>
      <c r="G66" s="140">
        <v>2</v>
      </c>
      <c r="H66" s="139">
        <v>2</v>
      </c>
      <c r="I66" s="139">
        <v>3</v>
      </c>
      <c r="J66" s="139">
        <v>0.2</v>
      </c>
      <c r="K66" s="140">
        <v>0.5</v>
      </c>
      <c r="L66" s="140">
        <v>0.4</v>
      </c>
      <c r="M66" s="140">
        <v>2.5</v>
      </c>
      <c r="N66" s="156">
        <v>0.35</v>
      </c>
      <c r="P66" s="136">
        <v>55</v>
      </c>
      <c r="Q66" s="137" t="s">
        <v>93</v>
      </c>
      <c r="R66" s="137" t="s">
        <v>50</v>
      </c>
      <c r="S66" s="137">
        <v>2</v>
      </c>
      <c r="T66" s="126">
        <v>2</v>
      </c>
      <c r="U66" s="139">
        <v>2</v>
      </c>
      <c r="V66" s="139">
        <v>3</v>
      </c>
      <c r="W66" s="139">
        <v>0.2</v>
      </c>
      <c r="X66" s="140">
        <v>0.5</v>
      </c>
      <c r="Y66" s="140">
        <v>0.4</v>
      </c>
      <c r="Z66" s="140">
        <v>2.5</v>
      </c>
      <c r="AA66" s="140">
        <v>0.35</v>
      </c>
      <c r="AB66" s="128" t="str">
        <f t="shared" si="0"/>
        <v>OK</v>
      </c>
      <c r="AD66" s="136">
        <v>55</v>
      </c>
      <c r="AE66" s="137" t="s">
        <v>93</v>
      </c>
      <c r="AF66" s="137" t="s">
        <v>50</v>
      </c>
      <c r="AG66" s="137">
        <v>2</v>
      </c>
      <c r="AH66" s="126">
        <v>2</v>
      </c>
      <c r="AI66" s="139">
        <v>2</v>
      </c>
      <c r="AJ66" s="139">
        <v>3</v>
      </c>
      <c r="AK66" s="139">
        <v>0.2</v>
      </c>
      <c r="AL66" s="140">
        <v>0.5</v>
      </c>
      <c r="AM66" s="140">
        <v>0.4</v>
      </c>
      <c r="AN66" s="140">
        <v>2.5</v>
      </c>
      <c r="AO66" s="140">
        <v>0.35</v>
      </c>
      <c r="AP66" s="128" t="str">
        <f t="shared" si="1"/>
        <v>OK</v>
      </c>
      <c r="AR66" s="136">
        <v>55</v>
      </c>
      <c r="AS66" s="137" t="s">
        <v>93</v>
      </c>
      <c r="AT66" s="137" t="s">
        <v>50</v>
      </c>
      <c r="AU66" s="137">
        <v>2</v>
      </c>
      <c r="AV66" s="126">
        <v>2</v>
      </c>
      <c r="AW66" s="139">
        <v>2</v>
      </c>
      <c r="AX66" s="139">
        <v>3</v>
      </c>
      <c r="AY66" s="139">
        <v>0.2</v>
      </c>
      <c r="AZ66" s="140">
        <v>0.5</v>
      </c>
      <c r="BA66" s="140">
        <v>0.4</v>
      </c>
      <c r="BB66" s="140">
        <v>2.5</v>
      </c>
      <c r="BC66" s="140">
        <v>0.35</v>
      </c>
      <c r="BD66" s="148" t="str">
        <f t="shared" si="17"/>
        <v>OK</v>
      </c>
      <c r="BE66" s="6">
        <f t="shared" si="3"/>
        <v>0.63928571428571435</v>
      </c>
      <c r="BG66" s="49">
        <f t="shared" si="4"/>
        <v>55</v>
      </c>
      <c r="BH66" s="41" t="str">
        <f t="shared" si="5"/>
        <v>B</v>
      </c>
      <c r="BI66" s="66">
        <f t="shared" si="6"/>
        <v>0.63928571428571435</v>
      </c>
      <c r="BJ66" s="9">
        <f t="shared" si="7"/>
        <v>-9.7535677314405378E-3</v>
      </c>
      <c r="BK66" s="10">
        <f t="shared" si="8"/>
        <v>3.6553852319478046E-2</v>
      </c>
      <c r="BL66" s="11">
        <f t="shared" si="9"/>
        <v>3.6553852319478046E-2</v>
      </c>
      <c r="BM66" s="12" t="str">
        <f t="shared" si="10"/>
        <v xml:space="preserve"> CUMPLE </v>
      </c>
      <c r="BO66" s="49">
        <v>55</v>
      </c>
      <c r="BP66" s="113" t="str">
        <f t="shared" si="11"/>
        <v>B</v>
      </c>
      <c r="BQ66" s="111">
        <f t="shared" si="12"/>
        <v>0.63928571428571435</v>
      </c>
      <c r="BZ66" s="69">
        <f t="shared" si="13"/>
        <v>55</v>
      </c>
      <c r="CA66" s="41" t="str">
        <f t="shared" si="14"/>
        <v>B</v>
      </c>
      <c r="CB66" s="42">
        <f t="shared" si="15"/>
        <v>0.63928571428571435</v>
      </c>
      <c r="CC66" s="201"/>
    </row>
    <row r="67" spans="3:81" ht="15" customHeight="1" x14ac:dyDescent="0.25">
      <c r="C67" s="136">
        <v>56</v>
      </c>
      <c r="D67" s="137" t="s">
        <v>93</v>
      </c>
      <c r="E67" s="137" t="s">
        <v>51</v>
      </c>
      <c r="F67" s="137">
        <v>4</v>
      </c>
      <c r="G67" s="140">
        <v>3.1</v>
      </c>
      <c r="H67" s="139">
        <v>2.25</v>
      </c>
      <c r="I67" s="139">
        <v>2.2999999999999998</v>
      </c>
      <c r="J67" s="139">
        <v>1.8</v>
      </c>
      <c r="K67" s="140">
        <v>1.9</v>
      </c>
      <c r="L67" s="140">
        <v>2.1</v>
      </c>
      <c r="M67" s="140">
        <v>2</v>
      </c>
      <c r="N67" s="156">
        <v>1.8</v>
      </c>
      <c r="P67" s="136">
        <v>56</v>
      </c>
      <c r="Q67" s="137" t="s">
        <v>93</v>
      </c>
      <c r="R67" s="137" t="s">
        <v>51</v>
      </c>
      <c r="S67" s="137">
        <v>4</v>
      </c>
      <c r="T67" s="126">
        <v>3.1</v>
      </c>
      <c r="U67" s="139">
        <v>2.25</v>
      </c>
      <c r="V67" s="139">
        <v>2.2999999999999998</v>
      </c>
      <c r="W67" s="139">
        <v>1.8</v>
      </c>
      <c r="X67" s="140">
        <v>1.9</v>
      </c>
      <c r="Y67" s="140">
        <v>2.1</v>
      </c>
      <c r="Z67" s="140">
        <v>2</v>
      </c>
      <c r="AA67" s="140">
        <v>1.8</v>
      </c>
      <c r="AB67" s="128" t="str">
        <f t="shared" si="0"/>
        <v>OK</v>
      </c>
      <c r="AD67" s="136">
        <v>56</v>
      </c>
      <c r="AE67" s="137" t="s">
        <v>93</v>
      </c>
      <c r="AF67" s="137" t="s">
        <v>51</v>
      </c>
      <c r="AG67" s="137">
        <v>4</v>
      </c>
      <c r="AH67" s="126">
        <v>3.1</v>
      </c>
      <c r="AI67" s="139">
        <v>2.25</v>
      </c>
      <c r="AJ67" s="139">
        <v>2.2999999999999998</v>
      </c>
      <c r="AK67" s="139">
        <v>1.8</v>
      </c>
      <c r="AL67" s="140">
        <v>1.9</v>
      </c>
      <c r="AM67" s="140">
        <v>2.1</v>
      </c>
      <c r="AN67" s="140">
        <v>2</v>
      </c>
      <c r="AO67" s="140">
        <v>1.8</v>
      </c>
      <c r="AP67" s="128" t="str">
        <f t="shared" si="1"/>
        <v>OK</v>
      </c>
      <c r="AR67" s="136">
        <v>56</v>
      </c>
      <c r="AS67" s="137" t="s">
        <v>93</v>
      </c>
      <c r="AT67" s="137" t="s">
        <v>51</v>
      </c>
      <c r="AU67" s="137">
        <v>4</v>
      </c>
      <c r="AV67" s="126">
        <v>3.1</v>
      </c>
      <c r="AW67" s="139">
        <v>2.25</v>
      </c>
      <c r="AX67" s="139">
        <v>2.2999999999999998</v>
      </c>
      <c r="AY67" s="139">
        <v>1.8</v>
      </c>
      <c r="AZ67" s="140">
        <v>1.9</v>
      </c>
      <c r="BA67" s="140">
        <v>2.1</v>
      </c>
      <c r="BB67" s="140">
        <v>2</v>
      </c>
      <c r="BC67" s="140">
        <v>1.8</v>
      </c>
      <c r="BD67" s="148" t="str">
        <f t="shared" si="17"/>
        <v>OK</v>
      </c>
      <c r="BE67" s="6">
        <f t="shared" si="3"/>
        <v>0.50535714285714284</v>
      </c>
      <c r="BG67" s="49">
        <f t="shared" si="4"/>
        <v>56</v>
      </c>
      <c r="BH67" s="41" t="str">
        <f t="shared" si="5"/>
        <v>B</v>
      </c>
      <c r="BI67" s="66">
        <f t="shared" si="6"/>
        <v>0.50535714285714284</v>
      </c>
      <c r="BJ67" s="9">
        <f t="shared" si="7"/>
        <v>0.12417500369713097</v>
      </c>
      <c r="BK67" s="10">
        <f t="shared" si="8"/>
        <v>0.46537583701642826</v>
      </c>
      <c r="BL67" s="11">
        <f t="shared" si="9"/>
        <v>0.46537583701642826</v>
      </c>
      <c r="BM67" s="12" t="str">
        <f t="shared" si="10"/>
        <v xml:space="preserve"> CUMPLE </v>
      </c>
      <c r="BO67" s="49">
        <v>56</v>
      </c>
      <c r="BP67" s="113" t="str">
        <f t="shared" si="11"/>
        <v>B</v>
      </c>
      <c r="BQ67" s="111">
        <f t="shared" si="12"/>
        <v>0.50535714285714284</v>
      </c>
      <c r="BZ67" s="69">
        <f t="shared" si="13"/>
        <v>56</v>
      </c>
      <c r="CA67" s="41" t="str">
        <f t="shared" si="14"/>
        <v>B</v>
      </c>
      <c r="CB67" s="42">
        <f t="shared" si="15"/>
        <v>0.50535714285714284</v>
      </c>
      <c r="CC67" s="201"/>
    </row>
    <row r="68" spans="3:81" ht="15" customHeight="1" x14ac:dyDescent="0.25">
      <c r="C68" s="136">
        <v>57</v>
      </c>
      <c r="D68" s="137" t="s">
        <v>93</v>
      </c>
      <c r="E68" s="137" t="s">
        <v>52</v>
      </c>
      <c r="F68" s="137">
        <v>2</v>
      </c>
      <c r="G68" s="140">
        <v>1.3</v>
      </c>
      <c r="H68" s="139">
        <v>1.1000000000000001</v>
      </c>
      <c r="I68" s="139">
        <v>2.9</v>
      </c>
      <c r="J68" s="139">
        <v>0.7</v>
      </c>
      <c r="K68" s="140">
        <v>0.8</v>
      </c>
      <c r="L68" s="140">
        <v>0.9</v>
      </c>
      <c r="M68" s="140">
        <v>1.8</v>
      </c>
      <c r="N68" s="156">
        <v>1.6</v>
      </c>
      <c r="P68" s="136">
        <v>57</v>
      </c>
      <c r="Q68" s="137" t="s">
        <v>93</v>
      </c>
      <c r="R68" s="137" t="s">
        <v>52</v>
      </c>
      <c r="S68" s="137">
        <v>2</v>
      </c>
      <c r="T68" s="126">
        <v>1.3</v>
      </c>
      <c r="U68" s="139">
        <v>1.1000000000000001</v>
      </c>
      <c r="V68" s="139">
        <v>2.9</v>
      </c>
      <c r="W68" s="139">
        <v>0.7</v>
      </c>
      <c r="X68" s="140">
        <v>0.8</v>
      </c>
      <c r="Y68" s="140">
        <v>0.9</v>
      </c>
      <c r="Z68" s="140">
        <v>1.8</v>
      </c>
      <c r="AA68" s="140">
        <v>1.6</v>
      </c>
      <c r="AB68" s="128" t="str">
        <f t="shared" si="0"/>
        <v>OK</v>
      </c>
      <c r="AD68" s="136">
        <v>57</v>
      </c>
      <c r="AE68" s="137" t="s">
        <v>93</v>
      </c>
      <c r="AF68" s="137" t="s">
        <v>52</v>
      </c>
      <c r="AG68" s="137">
        <v>2</v>
      </c>
      <c r="AH68" s="126">
        <v>1.3</v>
      </c>
      <c r="AI68" s="139">
        <v>1.1000000000000001</v>
      </c>
      <c r="AJ68" s="139">
        <v>2.9</v>
      </c>
      <c r="AK68" s="139">
        <v>0.7</v>
      </c>
      <c r="AL68" s="140">
        <v>0.8</v>
      </c>
      <c r="AM68" s="140">
        <v>0.9</v>
      </c>
      <c r="AN68" s="140">
        <v>1.8</v>
      </c>
      <c r="AO68" s="140">
        <v>1.6</v>
      </c>
      <c r="AP68" s="128" t="str">
        <f t="shared" si="1"/>
        <v>OK</v>
      </c>
      <c r="AR68" s="136">
        <v>57</v>
      </c>
      <c r="AS68" s="137" t="s">
        <v>93</v>
      </c>
      <c r="AT68" s="137" t="s">
        <v>52</v>
      </c>
      <c r="AU68" s="137">
        <v>2</v>
      </c>
      <c r="AV68" s="126">
        <v>1.3</v>
      </c>
      <c r="AW68" s="139">
        <v>1.1000000000000001</v>
      </c>
      <c r="AX68" s="139">
        <v>2.9</v>
      </c>
      <c r="AY68" s="139">
        <v>0.7</v>
      </c>
      <c r="AZ68" s="140">
        <v>0.8</v>
      </c>
      <c r="BA68" s="140">
        <v>0.9</v>
      </c>
      <c r="BB68" s="140">
        <v>1.8</v>
      </c>
      <c r="BC68" s="140">
        <v>1.6</v>
      </c>
      <c r="BD68" s="148" t="str">
        <f t="shared" si="17"/>
        <v>OK</v>
      </c>
      <c r="BE68" s="6">
        <f t="shared" si="3"/>
        <v>0.70000000000000007</v>
      </c>
      <c r="BG68" s="49">
        <f t="shared" si="4"/>
        <v>57</v>
      </c>
      <c r="BH68" s="41" t="str">
        <f t="shared" si="5"/>
        <v>B</v>
      </c>
      <c r="BI68" s="66">
        <f t="shared" si="6"/>
        <v>0.70000000000000007</v>
      </c>
      <c r="BJ68" s="9">
        <f t="shared" si="7"/>
        <v>-7.0467853445726258E-2</v>
      </c>
      <c r="BK68" s="10">
        <f t="shared" si="8"/>
        <v>0.2640953114850888</v>
      </c>
      <c r="BL68" s="11">
        <f t="shared" si="9"/>
        <v>0.2640953114850888</v>
      </c>
      <c r="BM68" s="12" t="str">
        <f t="shared" si="10"/>
        <v xml:space="preserve"> CUMPLE </v>
      </c>
      <c r="BO68" s="49">
        <v>57</v>
      </c>
      <c r="BP68" s="113" t="str">
        <f t="shared" si="11"/>
        <v>B</v>
      </c>
      <c r="BQ68" s="111">
        <f t="shared" si="12"/>
        <v>0.70000000000000007</v>
      </c>
      <c r="BZ68" s="69">
        <f t="shared" si="13"/>
        <v>57</v>
      </c>
      <c r="CA68" s="41" t="str">
        <f t="shared" si="14"/>
        <v>B</v>
      </c>
      <c r="CB68" s="42">
        <f t="shared" si="15"/>
        <v>0.70000000000000007</v>
      </c>
      <c r="CC68" s="201"/>
    </row>
    <row r="69" spans="3:81" ht="15" customHeight="1" x14ac:dyDescent="0.25">
      <c r="C69" s="136">
        <v>58</v>
      </c>
      <c r="D69" s="137" t="s">
        <v>93</v>
      </c>
      <c r="E69" s="137" t="s">
        <v>53</v>
      </c>
      <c r="F69" s="137">
        <v>3</v>
      </c>
      <c r="G69" s="140">
        <v>1.1299999999999999</v>
      </c>
      <c r="H69" s="139">
        <v>0.9</v>
      </c>
      <c r="I69" s="139">
        <v>1.8</v>
      </c>
      <c r="J69" s="139">
        <v>2.56</v>
      </c>
      <c r="K69" s="140">
        <v>2.5</v>
      </c>
      <c r="L69" s="140">
        <v>1.6</v>
      </c>
      <c r="M69" s="140">
        <v>1.7</v>
      </c>
      <c r="N69" s="156">
        <v>1.6</v>
      </c>
      <c r="P69" s="136">
        <v>58</v>
      </c>
      <c r="Q69" s="137" t="s">
        <v>93</v>
      </c>
      <c r="R69" s="137" t="s">
        <v>53</v>
      </c>
      <c r="S69" s="137">
        <v>3</v>
      </c>
      <c r="T69" s="126">
        <v>1.1299999999999999</v>
      </c>
      <c r="U69" s="139">
        <v>0.9</v>
      </c>
      <c r="V69" s="139">
        <v>1.8</v>
      </c>
      <c r="W69" s="139">
        <v>2.56</v>
      </c>
      <c r="X69" s="140">
        <v>2.5</v>
      </c>
      <c r="Y69" s="140">
        <v>1.6</v>
      </c>
      <c r="Z69" s="140">
        <v>1.7</v>
      </c>
      <c r="AA69" s="140">
        <v>1.6</v>
      </c>
      <c r="AB69" s="128" t="str">
        <f t="shared" si="0"/>
        <v>OK</v>
      </c>
      <c r="AD69" s="136">
        <v>58</v>
      </c>
      <c r="AE69" s="137" t="s">
        <v>93</v>
      </c>
      <c r="AF69" s="137" t="s">
        <v>53</v>
      </c>
      <c r="AG69" s="137">
        <v>3</v>
      </c>
      <c r="AH69" s="126">
        <v>1.1299999999999999</v>
      </c>
      <c r="AI69" s="139">
        <v>0.9</v>
      </c>
      <c r="AJ69" s="139">
        <v>1.8</v>
      </c>
      <c r="AK69" s="139">
        <v>2.56</v>
      </c>
      <c r="AL69" s="140">
        <v>2.5</v>
      </c>
      <c r="AM69" s="140">
        <v>1.6</v>
      </c>
      <c r="AN69" s="140">
        <v>1.7</v>
      </c>
      <c r="AO69" s="140">
        <v>1.6</v>
      </c>
      <c r="AP69" s="128" t="str">
        <f t="shared" si="1"/>
        <v>OK</v>
      </c>
      <c r="AR69" s="136">
        <v>58</v>
      </c>
      <c r="AS69" s="137" t="s">
        <v>93</v>
      </c>
      <c r="AT69" s="137" t="s">
        <v>53</v>
      </c>
      <c r="AU69" s="137">
        <v>3</v>
      </c>
      <c r="AV69" s="126">
        <v>1.1299999999999999</v>
      </c>
      <c r="AW69" s="139">
        <v>0.9</v>
      </c>
      <c r="AX69" s="139">
        <v>1.8</v>
      </c>
      <c r="AY69" s="139">
        <v>2.56</v>
      </c>
      <c r="AZ69" s="140">
        <v>2.5</v>
      </c>
      <c r="BA69" s="140">
        <v>1.6</v>
      </c>
      <c r="BB69" s="140">
        <v>1.7</v>
      </c>
      <c r="BC69" s="140">
        <v>1.6</v>
      </c>
      <c r="BD69" s="148" t="str">
        <f t="shared" si="17"/>
        <v>OK</v>
      </c>
      <c r="BE69" s="6">
        <f t="shared" si="3"/>
        <v>0.60285714285714276</v>
      </c>
      <c r="BG69" s="49">
        <f t="shared" si="4"/>
        <v>58</v>
      </c>
      <c r="BH69" s="41" t="str">
        <f t="shared" si="5"/>
        <v>B</v>
      </c>
      <c r="BI69" s="66">
        <f t="shared" si="6"/>
        <v>0.60285714285714276</v>
      </c>
      <c r="BJ69" s="9">
        <f t="shared" si="7"/>
        <v>2.667500369713105E-2</v>
      </c>
      <c r="BK69" s="10">
        <f t="shared" si="8"/>
        <v>9.9971023179888985E-2</v>
      </c>
      <c r="BL69" s="11">
        <f t="shared" si="9"/>
        <v>9.9971023179888985E-2</v>
      </c>
      <c r="BM69" s="12" t="str">
        <f t="shared" si="10"/>
        <v xml:space="preserve"> CUMPLE </v>
      </c>
      <c r="BO69" s="49">
        <v>58</v>
      </c>
      <c r="BP69" s="113" t="str">
        <f t="shared" si="11"/>
        <v>B</v>
      </c>
      <c r="BQ69" s="111">
        <f t="shared" si="12"/>
        <v>0.60285714285714276</v>
      </c>
      <c r="BZ69" s="69">
        <f t="shared" si="13"/>
        <v>58</v>
      </c>
      <c r="CA69" s="41" t="str">
        <f t="shared" si="14"/>
        <v>B</v>
      </c>
      <c r="CB69" s="42">
        <f t="shared" si="15"/>
        <v>0.60285714285714276</v>
      </c>
      <c r="CC69" s="201"/>
    </row>
    <row r="70" spans="3:81" ht="15" customHeight="1" x14ac:dyDescent="0.25">
      <c r="C70" s="136">
        <v>59</v>
      </c>
      <c r="D70" s="137" t="s">
        <v>93</v>
      </c>
      <c r="E70" s="137" t="s">
        <v>54</v>
      </c>
      <c r="F70" s="137">
        <v>2</v>
      </c>
      <c r="G70" s="140">
        <v>1.3</v>
      </c>
      <c r="H70" s="139">
        <v>1.1000000000000001</v>
      </c>
      <c r="I70" s="139">
        <v>0.9</v>
      </c>
      <c r="J70" s="139">
        <v>0.7</v>
      </c>
      <c r="K70" s="140">
        <v>1.2</v>
      </c>
      <c r="L70" s="140">
        <v>1.5</v>
      </c>
      <c r="M70" s="140">
        <v>0.8</v>
      </c>
      <c r="N70" s="156">
        <v>1.1000000000000001</v>
      </c>
      <c r="P70" s="136">
        <v>59</v>
      </c>
      <c r="Q70" s="137" t="s">
        <v>93</v>
      </c>
      <c r="R70" s="137" t="s">
        <v>54</v>
      </c>
      <c r="S70" s="137">
        <v>2</v>
      </c>
      <c r="T70" s="126">
        <v>1.3</v>
      </c>
      <c r="U70" s="139">
        <v>1.1000000000000001</v>
      </c>
      <c r="V70" s="139">
        <v>0.9</v>
      </c>
      <c r="W70" s="139">
        <v>0.7</v>
      </c>
      <c r="X70" s="140">
        <v>1.2</v>
      </c>
      <c r="Y70" s="140">
        <v>1.5</v>
      </c>
      <c r="Z70" s="140">
        <v>0.8</v>
      </c>
      <c r="AA70" s="140">
        <v>1.1000000000000001</v>
      </c>
      <c r="AB70" s="128" t="str">
        <f t="shared" si="0"/>
        <v>OK</v>
      </c>
      <c r="AD70" s="136">
        <v>59</v>
      </c>
      <c r="AE70" s="137" t="s">
        <v>93</v>
      </c>
      <c r="AF70" s="137" t="s">
        <v>54</v>
      </c>
      <c r="AG70" s="137">
        <v>2</v>
      </c>
      <c r="AH70" s="126">
        <v>1.3</v>
      </c>
      <c r="AI70" s="139">
        <v>1.1000000000000001</v>
      </c>
      <c r="AJ70" s="139">
        <v>0.9</v>
      </c>
      <c r="AK70" s="139">
        <v>0.7</v>
      </c>
      <c r="AL70" s="140">
        <v>1.2</v>
      </c>
      <c r="AM70" s="140">
        <v>1.5</v>
      </c>
      <c r="AN70" s="140">
        <v>0.8</v>
      </c>
      <c r="AO70" s="140">
        <v>1.1000000000000001</v>
      </c>
      <c r="AP70" s="128" t="str">
        <f t="shared" si="1"/>
        <v>OK</v>
      </c>
      <c r="AR70" s="136">
        <v>59</v>
      </c>
      <c r="AS70" s="137" t="s">
        <v>93</v>
      </c>
      <c r="AT70" s="137" t="s">
        <v>54</v>
      </c>
      <c r="AU70" s="137">
        <v>2</v>
      </c>
      <c r="AV70" s="126">
        <v>1.3</v>
      </c>
      <c r="AW70" s="139">
        <v>1.1000000000000001</v>
      </c>
      <c r="AX70" s="139">
        <v>0.9</v>
      </c>
      <c r="AY70" s="139">
        <v>0.7</v>
      </c>
      <c r="AZ70" s="140">
        <v>1.2</v>
      </c>
      <c r="BA70" s="140">
        <v>1.5</v>
      </c>
      <c r="BB70" s="140">
        <v>0.8</v>
      </c>
      <c r="BC70" s="140">
        <v>1.1000000000000001</v>
      </c>
      <c r="BD70" s="148" t="str">
        <f t="shared" si="17"/>
        <v>OK</v>
      </c>
      <c r="BE70" s="6">
        <f t="shared" si="3"/>
        <v>0.52142857142857146</v>
      </c>
      <c r="BG70" s="49">
        <f t="shared" si="4"/>
        <v>59</v>
      </c>
      <c r="BH70" s="41" t="str">
        <f t="shared" si="5"/>
        <v>B</v>
      </c>
      <c r="BI70" s="66">
        <f t="shared" si="6"/>
        <v>0.52142857142857146</v>
      </c>
      <c r="BJ70" s="9">
        <f t="shared" si="7"/>
        <v>0.10810357512570234</v>
      </c>
      <c r="BK70" s="10">
        <f t="shared" si="8"/>
        <v>0.40514427429611932</v>
      </c>
      <c r="BL70" s="11">
        <f t="shared" si="9"/>
        <v>0.40514427429611932</v>
      </c>
      <c r="BM70" s="12" t="str">
        <f t="shared" si="10"/>
        <v xml:space="preserve"> CUMPLE </v>
      </c>
      <c r="BO70" s="49">
        <v>59</v>
      </c>
      <c r="BP70" s="113" t="str">
        <f t="shared" si="11"/>
        <v>B</v>
      </c>
      <c r="BQ70" s="111">
        <f t="shared" si="12"/>
        <v>0.52142857142857146</v>
      </c>
      <c r="BZ70" s="69">
        <f t="shared" si="13"/>
        <v>59</v>
      </c>
      <c r="CA70" s="41" t="str">
        <f t="shared" si="14"/>
        <v>B</v>
      </c>
      <c r="CB70" s="42">
        <f t="shared" si="15"/>
        <v>0.52142857142857146</v>
      </c>
      <c r="CC70" s="201"/>
    </row>
    <row r="71" spans="3:81" ht="15" customHeight="1" x14ac:dyDescent="0.25">
      <c r="C71" s="136">
        <v>60</v>
      </c>
      <c r="D71" s="137" t="s">
        <v>93</v>
      </c>
      <c r="E71" s="137" t="s">
        <v>55</v>
      </c>
      <c r="F71" s="137">
        <v>3</v>
      </c>
      <c r="G71" s="140">
        <v>1.6</v>
      </c>
      <c r="H71" s="139">
        <v>1.5</v>
      </c>
      <c r="I71" s="139">
        <v>1.8</v>
      </c>
      <c r="J71" s="139">
        <v>1.4</v>
      </c>
      <c r="K71" s="140">
        <v>1.25</v>
      </c>
      <c r="L71" s="140">
        <v>1.6</v>
      </c>
      <c r="M71" s="140">
        <v>1.5</v>
      </c>
      <c r="N71" s="156">
        <v>1.5</v>
      </c>
      <c r="P71" s="136">
        <v>60</v>
      </c>
      <c r="Q71" s="137" t="s">
        <v>93</v>
      </c>
      <c r="R71" s="137" t="s">
        <v>55</v>
      </c>
      <c r="S71" s="137">
        <v>3</v>
      </c>
      <c r="T71" s="126">
        <v>1.6</v>
      </c>
      <c r="U71" s="139">
        <v>1.5</v>
      </c>
      <c r="V71" s="139">
        <v>1.8</v>
      </c>
      <c r="W71" s="139">
        <v>1.4</v>
      </c>
      <c r="X71" s="140">
        <v>1.25</v>
      </c>
      <c r="Y71" s="140">
        <v>1.6</v>
      </c>
      <c r="Z71" s="140">
        <v>1.5</v>
      </c>
      <c r="AA71" s="140">
        <v>1.5</v>
      </c>
      <c r="AB71" s="128" t="str">
        <f t="shared" si="0"/>
        <v>OK</v>
      </c>
      <c r="AD71" s="136">
        <v>60</v>
      </c>
      <c r="AE71" s="137" t="s">
        <v>93</v>
      </c>
      <c r="AF71" s="137" t="s">
        <v>55</v>
      </c>
      <c r="AG71" s="137">
        <v>3</v>
      </c>
      <c r="AH71" s="126">
        <v>1.6</v>
      </c>
      <c r="AI71" s="139">
        <v>1.5</v>
      </c>
      <c r="AJ71" s="139">
        <v>1.8</v>
      </c>
      <c r="AK71" s="139">
        <v>1.4</v>
      </c>
      <c r="AL71" s="140">
        <v>1.25</v>
      </c>
      <c r="AM71" s="140">
        <v>1.6</v>
      </c>
      <c r="AN71" s="140">
        <v>1.5</v>
      </c>
      <c r="AO71" s="140">
        <v>1.5</v>
      </c>
      <c r="AP71" s="128" t="str">
        <f t="shared" si="1"/>
        <v>OK</v>
      </c>
      <c r="AR71" s="136">
        <v>60</v>
      </c>
      <c r="AS71" s="137" t="s">
        <v>93</v>
      </c>
      <c r="AT71" s="137" t="s">
        <v>55</v>
      </c>
      <c r="AU71" s="137">
        <v>3</v>
      </c>
      <c r="AV71" s="126">
        <v>1.6</v>
      </c>
      <c r="AW71" s="139">
        <v>1.5</v>
      </c>
      <c r="AX71" s="139">
        <v>1.8</v>
      </c>
      <c r="AY71" s="139">
        <v>1.4</v>
      </c>
      <c r="AZ71" s="140">
        <v>1.25</v>
      </c>
      <c r="BA71" s="140">
        <v>1.6</v>
      </c>
      <c r="BB71" s="140">
        <v>1.5</v>
      </c>
      <c r="BC71" s="140">
        <v>1.5</v>
      </c>
      <c r="BD71" s="148" t="str">
        <f t="shared" si="17"/>
        <v>OK</v>
      </c>
      <c r="BE71" s="6">
        <f t="shared" si="3"/>
        <v>0.50238095238095226</v>
      </c>
      <c r="BG71" s="49">
        <f t="shared" si="4"/>
        <v>60</v>
      </c>
      <c r="BH71" s="41" t="str">
        <f t="shared" si="5"/>
        <v>B</v>
      </c>
      <c r="BI71" s="66">
        <f t="shared" si="6"/>
        <v>0.50238095238095226</v>
      </c>
      <c r="BJ71" s="9">
        <f t="shared" si="7"/>
        <v>0.12715119417332155</v>
      </c>
      <c r="BK71" s="10">
        <f t="shared" si="8"/>
        <v>0.4765298301127821</v>
      </c>
      <c r="BL71" s="11">
        <f t="shared" si="9"/>
        <v>0.4765298301127821</v>
      </c>
      <c r="BM71" s="12" t="str">
        <f t="shared" si="10"/>
        <v xml:space="preserve"> CUMPLE </v>
      </c>
      <c r="BO71" s="49">
        <v>60</v>
      </c>
      <c r="BP71" s="113" t="str">
        <f t="shared" si="11"/>
        <v>B</v>
      </c>
      <c r="BQ71" s="111">
        <f t="shared" si="12"/>
        <v>0.50238095238095226</v>
      </c>
      <c r="BZ71" s="69">
        <f t="shared" si="13"/>
        <v>60</v>
      </c>
      <c r="CA71" s="41" t="str">
        <f t="shared" si="14"/>
        <v>B</v>
      </c>
      <c r="CB71" s="42">
        <f t="shared" si="15"/>
        <v>0.50238095238095226</v>
      </c>
      <c r="CC71" s="201"/>
    </row>
    <row r="72" spans="3:81" ht="15" customHeight="1" x14ac:dyDescent="0.25">
      <c r="C72" s="136">
        <v>61</v>
      </c>
      <c r="D72" s="137" t="s">
        <v>93</v>
      </c>
      <c r="E72" s="137" t="s">
        <v>56</v>
      </c>
      <c r="F72" s="137">
        <v>5</v>
      </c>
      <c r="G72" s="140">
        <v>3.3</v>
      </c>
      <c r="H72" s="139">
        <v>2.5</v>
      </c>
      <c r="I72" s="139">
        <v>2.2999999999999998</v>
      </c>
      <c r="J72" s="139">
        <v>2.6</v>
      </c>
      <c r="K72" s="140">
        <v>2.75</v>
      </c>
      <c r="L72" s="140">
        <v>2.2999999999999998</v>
      </c>
      <c r="M72" s="140">
        <v>2.1</v>
      </c>
      <c r="N72" s="156">
        <v>3.1</v>
      </c>
      <c r="P72" s="136">
        <v>61</v>
      </c>
      <c r="Q72" s="137" t="s">
        <v>93</v>
      </c>
      <c r="R72" s="137" t="s">
        <v>56</v>
      </c>
      <c r="S72" s="137">
        <v>5</v>
      </c>
      <c r="T72" s="126">
        <v>3.3</v>
      </c>
      <c r="U72" s="139">
        <v>2.5</v>
      </c>
      <c r="V72" s="139">
        <v>2.2999999999999998</v>
      </c>
      <c r="W72" s="139">
        <v>2.6</v>
      </c>
      <c r="X72" s="140">
        <v>2.75</v>
      </c>
      <c r="Y72" s="140">
        <v>2.2999999999999998</v>
      </c>
      <c r="Z72" s="140">
        <v>2.1</v>
      </c>
      <c r="AA72" s="140">
        <v>3.1</v>
      </c>
      <c r="AB72" s="128" t="str">
        <f t="shared" si="0"/>
        <v>OK</v>
      </c>
      <c r="AD72" s="136">
        <v>61</v>
      </c>
      <c r="AE72" s="137" t="s">
        <v>93</v>
      </c>
      <c r="AF72" s="137" t="s">
        <v>56</v>
      </c>
      <c r="AG72" s="137">
        <v>5</v>
      </c>
      <c r="AH72" s="126">
        <v>3.3</v>
      </c>
      <c r="AI72" s="139">
        <v>2.5</v>
      </c>
      <c r="AJ72" s="139">
        <v>2.2999999999999998</v>
      </c>
      <c r="AK72" s="139">
        <v>2.6</v>
      </c>
      <c r="AL72" s="140">
        <v>2.75</v>
      </c>
      <c r="AM72" s="140">
        <v>2.2999999999999998</v>
      </c>
      <c r="AN72" s="140">
        <v>2.1</v>
      </c>
      <c r="AO72" s="140">
        <v>3.1</v>
      </c>
      <c r="AP72" s="128" t="str">
        <f t="shared" si="1"/>
        <v>OK</v>
      </c>
      <c r="AR72" s="136">
        <v>61</v>
      </c>
      <c r="AS72" s="137" t="s">
        <v>93</v>
      </c>
      <c r="AT72" s="137" t="s">
        <v>56</v>
      </c>
      <c r="AU72" s="137">
        <v>5</v>
      </c>
      <c r="AV72" s="126">
        <v>3.3</v>
      </c>
      <c r="AW72" s="139">
        <v>2.5</v>
      </c>
      <c r="AX72" s="139">
        <v>2.2999999999999998</v>
      </c>
      <c r="AY72" s="139">
        <v>2.6</v>
      </c>
      <c r="AZ72" s="140">
        <v>2.75</v>
      </c>
      <c r="BA72" s="140">
        <v>2.2999999999999998</v>
      </c>
      <c r="BB72" s="140">
        <v>2.1</v>
      </c>
      <c r="BC72" s="140">
        <v>3.1</v>
      </c>
      <c r="BD72" s="148" t="str">
        <f t="shared" si="17"/>
        <v>OK</v>
      </c>
      <c r="BE72" s="6">
        <f t="shared" si="3"/>
        <v>0.50428571428571423</v>
      </c>
      <c r="BG72" s="49">
        <f t="shared" si="4"/>
        <v>61</v>
      </c>
      <c r="BH72" s="41" t="str">
        <f t="shared" si="5"/>
        <v>B</v>
      </c>
      <c r="BI72" s="66">
        <f t="shared" si="6"/>
        <v>0.50428571428571423</v>
      </c>
      <c r="BJ72" s="9">
        <f t="shared" si="7"/>
        <v>0.12524643226855958</v>
      </c>
      <c r="BK72" s="10">
        <f t="shared" si="8"/>
        <v>0.46939127453111568</v>
      </c>
      <c r="BL72" s="11">
        <f t="shared" si="9"/>
        <v>0.46939127453111568</v>
      </c>
      <c r="BM72" s="12" t="str">
        <f t="shared" si="10"/>
        <v xml:space="preserve"> CUMPLE </v>
      </c>
      <c r="BO72" s="49">
        <v>61</v>
      </c>
      <c r="BP72" s="113" t="str">
        <f t="shared" si="11"/>
        <v>B</v>
      </c>
      <c r="BQ72" s="111">
        <f t="shared" si="12"/>
        <v>0.50428571428571423</v>
      </c>
      <c r="BZ72" s="69">
        <f t="shared" si="13"/>
        <v>61</v>
      </c>
      <c r="CA72" s="41" t="str">
        <f t="shared" si="14"/>
        <v>B</v>
      </c>
      <c r="CB72" s="42">
        <f t="shared" si="15"/>
        <v>0.50428571428571423</v>
      </c>
      <c r="CC72" s="201"/>
    </row>
    <row r="73" spans="3:81" ht="15" customHeight="1" x14ac:dyDescent="0.25">
      <c r="C73" s="136">
        <v>62</v>
      </c>
      <c r="D73" s="137" t="s">
        <v>93</v>
      </c>
      <c r="E73" s="137" t="s">
        <v>57</v>
      </c>
      <c r="F73" s="137">
        <v>2</v>
      </c>
      <c r="G73" s="140">
        <v>2.8</v>
      </c>
      <c r="H73" s="139">
        <v>0.8</v>
      </c>
      <c r="I73" s="139">
        <v>0.9</v>
      </c>
      <c r="J73" s="139">
        <v>0.8</v>
      </c>
      <c r="K73" s="140">
        <v>0.9</v>
      </c>
      <c r="L73" s="140">
        <v>1.69</v>
      </c>
      <c r="M73" s="140">
        <v>0.8</v>
      </c>
      <c r="N73" s="156">
        <v>1.5</v>
      </c>
      <c r="P73" s="136">
        <v>62</v>
      </c>
      <c r="Q73" s="137" t="s">
        <v>93</v>
      </c>
      <c r="R73" s="137" t="s">
        <v>57</v>
      </c>
      <c r="S73" s="137">
        <v>2</v>
      </c>
      <c r="T73" s="126">
        <v>2.8</v>
      </c>
      <c r="U73" s="139">
        <v>0.8</v>
      </c>
      <c r="V73" s="139">
        <v>0.9</v>
      </c>
      <c r="W73" s="139">
        <v>0.8</v>
      </c>
      <c r="X73" s="140">
        <v>0.9</v>
      </c>
      <c r="Y73" s="140">
        <v>1.69</v>
      </c>
      <c r="Z73" s="140">
        <v>0.8</v>
      </c>
      <c r="AA73" s="140">
        <v>1.5</v>
      </c>
      <c r="AB73" s="128" t="str">
        <f t="shared" si="0"/>
        <v>OK</v>
      </c>
      <c r="AD73" s="136">
        <v>62</v>
      </c>
      <c r="AE73" s="137" t="s">
        <v>93</v>
      </c>
      <c r="AF73" s="137" t="s">
        <v>57</v>
      </c>
      <c r="AG73" s="137">
        <v>2</v>
      </c>
      <c r="AH73" s="126">
        <v>2.8</v>
      </c>
      <c r="AI73" s="139">
        <v>0.8</v>
      </c>
      <c r="AJ73" s="139">
        <v>0.9</v>
      </c>
      <c r="AK73" s="139">
        <v>0.8</v>
      </c>
      <c r="AL73" s="140">
        <v>0.9</v>
      </c>
      <c r="AM73" s="140">
        <v>1.69</v>
      </c>
      <c r="AN73" s="140">
        <v>0.8</v>
      </c>
      <c r="AO73" s="140">
        <v>1.5</v>
      </c>
      <c r="AP73" s="128" t="str">
        <f t="shared" si="1"/>
        <v>OK</v>
      </c>
      <c r="AR73" s="136">
        <v>62</v>
      </c>
      <c r="AS73" s="137" t="s">
        <v>93</v>
      </c>
      <c r="AT73" s="137" t="s">
        <v>57</v>
      </c>
      <c r="AU73" s="137">
        <v>2</v>
      </c>
      <c r="AV73" s="126">
        <v>2.8</v>
      </c>
      <c r="AW73" s="139">
        <v>0.8</v>
      </c>
      <c r="AX73" s="139">
        <v>0.9</v>
      </c>
      <c r="AY73" s="139">
        <v>0.8</v>
      </c>
      <c r="AZ73" s="140">
        <v>0.9</v>
      </c>
      <c r="BA73" s="140">
        <v>1.69</v>
      </c>
      <c r="BB73" s="140">
        <v>0.8</v>
      </c>
      <c r="BC73" s="140">
        <v>1.5</v>
      </c>
      <c r="BD73" s="148" t="str">
        <f t="shared" si="17"/>
        <v>OK</v>
      </c>
      <c r="BE73" s="6">
        <f t="shared" si="3"/>
        <v>0.5278571428571428</v>
      </c>
      <c r="BG73" s="49">
        <f t="shared" si="4"/>
        <v>62</v>
      </c>
      <c r="BH73" s="41" t="str">
        <f t="shared" si="5"/>
        <v>B</v>
      </c>
      <c r="BI73" s="66">
        <f t="shared" si="6"/>
        <v>0.5278571428571428</v>
      </c>
      <c r="BJ73" s="9">
        <f t="shared" si="7"/>
        <v>0.10167500369713101</v>
      </c>
      <c r="BK73" s="10">
        <f t="shared" si="8"/>
        <v>0.38105164920799617</v>
      </c>
      <c r="BL73" s="11">
        <f t="shared" si="9"/>
        <v>0.38105164920799617</v>
      </c>
      <c r="BM73" s="12" t="str">
        <f t="shared" si="10"/>
        <v xml:space="preserve"> CUMPLE </v>
      </c>
      <c r="BO73" s="49">
        <v>62</v>
      </c>
      <c r="BP73" s="113" t="str">
        <f t="shared" si="11"/>
        <v>B</v>
      </c>
      <c r="BQ73" s="111">
        <f t="shared" si="12"/>
        <v>0.5278571428571428</v>
      </c>
      <c r="BZ73" s="69">
        <f t="shared" si="13"/>
        <v>62</v>
      </c>
      <c r="CA73" s="41" t="str">
        <f t="shared" si="14"/>
        <v>B</v>
      </c>
      <c r="CB73" s="42">
        <f t="shared" si="15"/>
        <v>0.5278571428571428</v>
      </c>
      <c r="CC73" s="201"/>
    </row>
    <row r="74" spans="3:81" ht="15" customHeight="1" x14ac:dyDescent="0.25">
      <c r="C74" s="136">
        <v>63</v>
      </c>
      <c r="D74" s="137" t="s">
        <v>93</v>
      </c>
      <c r="E74" s="137" t="s">
        <v>131</v>
      </c>
      <c r="F74" s="137">
        <v>4</v>
      </c>
      <c r="G74" s="139">
        <v>2.78</v>
      </c>
      <c r="H74" s="139">
        <v>2.2599999999999998</v>
      </c>
      <c r="I74" s="139">
        <v>2.4540000000000002</v>
      </c>
      <c r="J74" s="139">
        <v>2.76</v>
      </c>
      <c r="K74" s="139">
        <v>2.74</v>
      </c>
      <c r="L74" s="139">
        <v>2.63</v>
      </c>
      <c r="M74" s="139">
        <v>2.23</v>
      </c>
      <c r="N74" s="155">
        <v>2.33</v>
      </c>
      <c r="P74" s="136">
        <v>63</v>
      </c>
      <c r="Q74" s="137" t="s">
        <v>93</v>
      </c>
      <c r="R74" s="137" t="s">
        <v>131</v>
      </c>
      <c r="S74" s="137">
        <v>4</v>
      </c>
      <c r="T74" s="141">
        <v>2.78</v>
      </c>
      <c r="U74" s="139">
        <v>2.2599999999999998</v>
      </c>
      <c r="V74" s="139">
        <v>2.4540000000000002</v>
      </c>
      <c r="W74" s="139">
        <v>2.76</v>
      </c>
      <c r="X74" s="139">
        <v>2.74</v>
      </c>
      <c r="Y74" s="139">
        <v>2.63</v>
      </c>
      <c r="Z74" s="139">
        <v>2.23</v>
      </c>
      <c r="AA74" s="139">
        <v>2.33</v>
      </c>
      <c r="AB74" s="128" t="str">
        <f t="shared" si="0"/>
        <v>OK</v>
      </c>
      <c r="AD74" s="136">
        <v>63</v>
      </c>
      <c r="AE74" s="137" t="s">
        <v>93</v>
      </c>
      <c r="AF74" s="137" t="s">
        <v>131</v>
      </c>
      <c r="AG74" s="137">
        <v>4</v>
      </c>
      <c r="AH74" s="141">
        <v>2.78</v>
      </c>
      <c r="AI74" s="139">
        <v>2.2599999999999998</v>
      </c>
      <c r="AJ74" s="139">
        <v>2.4540000000000002</v>
      </c>
      <c r="AK74" s="139">
        <v>2.76</v>
      </c>
      <c r="AL74" s="139">
        <v>2.74</v>
      </c>
      <c r="AM74" s="139">
        <v>2.63</v>
      </c>
      <c r="AN74" s="139">
        <v>2.23</v>
      </c>
      <c r="AO74" s="139">
        <v>2.33</v>
      </c>
      <c r="AP74" s="128" t="str">
        <f t="shared" si="1"/>
        <v>OK</v>
      </c>
      <c r="AR74" s="136">
        <v>63</v>
      </c>
      <c r="AS74" s="137" t="s">
        <v>93</v>
      </c>
      <c r="AT74" s="137" t="s">
        <v>131</v>
      </c>
      <c r="AU74" s="137">
        <v>4</v>
      </c>
      <c r="AV74" s="141">
        <v>2.78</v>
      </c>
      <c r="AW74" s="139">
        <v>2.2599999999999998</v>
      </c>
      <c r="AX74" s="139">
        <v>2.4540000000000002</v>
      </c>
      <c r="AY74" s="139">
        <v>2.76</v>
      </c>
      <c r="AZ74" s="139">
        <v>2.74</v>
      </c>
      <c r="BA74" s="139">
        <v>2.63</v>
      </c>
      <c r="BB74" s="139">
        <v>2.23</v>
      </c>
      <c r="BC74" s="139">
        <v>2.33</v>
      </c>
      <c r="BD74" s="148" t="str">
        <f t="shared" si="17"/>
        <v>OK</v>
      </c>
      <c r="BE74" s="6">
        <f t="shared" si="3"/>
        <v>0.62157142857142866</v>
      </c>
      <c r="BG74" s="49">
        <f t="shared" si="4"/>
        <v>63</v>
      </c>
      <c r="BH74" s="41" t="str">
        <f t="shared" si="5"/>
        <v>B</v>
      </c>
      <c r="BI74" s="66">
        <f t="shared" si="6"/>
        <v>0.62157142857142866</v>
      </c>
      <c r="BJ74" s="9">
        <f t="shared" si="7"/>
        <v>7.9607179828451446E-3</v>
      </c>
      <c r="BK74" s="10">
        <f t="shared" si="8"/>
        <v>2.9834714590017672E-2</v>
      </c>
      <c r="BL74" s="11">
        <f t="shared" si="9"/>
        <v>2.9834714590017672E-2</v>
      </c>
      <c r="BM74" s="12" t="str">
        <f t="shared" si="10"/>
        <v xml:space="preserve"> CUMPLE </v>
      </c>
      <c r="BO74" s="49">
        <v>63</v>
      </c>
      <c r="BP74" s="113" t="str">
        <f t="shared" si="11"/>
        <v>B</v>
      </c>
      <c r="BQ74" s="111">
        <f t="shared" si="12"/>
        <v>0.62157142857142866</v>
      </c>
      <c r="BZ74" s="69">
        <f t="shared" si="13"/>
        <v>63</v>
      </c>
      <c r="CA74" s="41" t="str">
        <f t="shared" si="14"/>
        <v>B</v>
      </c>
      <c r="CB74" s="42">
        <f t="shared" si="15"/>
        <v>0.62157142857142866</v>
      </c>
      <c r="CC74" s="201"/>
    </row>
    <row r="75" spans="3:81" ht="15" customHeight="1" x14ac:dyDescent="0.25">
      <c r="C75" s="136">
        <v>64</v>
      </c>
      <c r="D75" s="137" t="s">
        <v>93</v>
      </c>
      <c r="E75" s="137" t="s">
        <v>58</v>
      </c>
      <c r="F75" s="137">
        <v>4</v>
      </c>
      <c r="G75" s="139">
        <v>2.79</v>
      </c>
      <c r="H75" s="139">
        <v>2.2400000000000002</v>
      </c>
      <c r="I75" s="139">
        <v>2.4700000000000002</v>
      </c>
      <c r="J75" s="139">
        <v>2.78</v>
      </c>
      <c r="K75" s="139">
        <v>2.75</v>
      </c>
      <c r="L75" s="139">
        <v>2.62</v>
      </c>
      <c r="M75" s="139">
        <v>2.2400000000000002</v>
      </c>
      <c r="N75" s="155">
        <v>2.35</v>
      </c>
      <c r="P75" s="136">
        <v>64</v>
      </c>
      <c r="Q75" s="137" t="s">
        <v>93</v>
      </c>
      <c r="R75" s="137" t="s">
        <v>58</v>
      </c>
      <c r="S75" s="137">
        <v>4</v>
      </c>
      <c r="T75" s="141">
        <v>2.79</v>
      </c>
      <c r="U75" s="139">
        <v>2.2400000000000002</v>
      </c>
      <c r="V75" s="139">
        <v>2.4700000000000002</v>
      </c>
      <c r="W75" s="139">
        <v>2.78</v>
      </c>
      <c r="X75" s="139">
        <v>2.75</v>
      </c>
      <c r="Y75" s="139">
        <v>2.62</v>
      </c>
      <c r="Z75" s="139">
        <v>2.2400000000000002</v>
      </c>
      <c r="AA75" s="139">
        <v>2.35</v>
      </c>
      <c r="AB75" s="128" t="str">
        <f t="shared" si="0"/>
        <v>OK</v>
      </c>
      <c r="AD75" s="136">
        <v>64</v>
      </c>
      <c r="AE75" s="137" t="s">
        <v>93</v>
      </c>
      <c r="AF75" s="137" t="s">
        <v>58</v>
      </c>
      <c r="AG75" s="137">
        <v>4</v>
      </c>
      <c r="AH75" s="141">
        <v>2.79</v>
      </c>
      <c r="AI75" s="139">
        <v>2.2400000000000002</v>
      </c>
      <c r="AJ75" s="139">
        <v>2.4700000000000002</v>
      </c>
      <c r="AK75" s="139">
        <v>2.78</v>
      </c>
      <c r="AL75" s="139">
        <v>2.75</v>
      </c>
      <c r="AM75" s="139">
        <v>2.62</v>
      </c>
      <c r="AN75" s="139">
        <v>2.2400000000000002</v>
      </c>
      <c r="AO75" s="139">
        <v>2.35</v>
      </c>
      <c r="AP75" s="128" t="str">
        <f t="shared" si="1"/>
        <v>OK</v>
      </c>
      <c r="AR75" s="136">
        <v>64</v>
      </c>
      <c r="AS75" s="137" t="s">
        <v>93</v>
      </c>
      <c r="AT75" s="137" t="s">
        <v>58</v>
      </c>
      <c r="AU75" s="137">
        <v>4</v>
      </c>
      <c r="AV75" s="141">
        <v>2.79</v>
      </c>
      <c r="AW75" s="139">
        <v>2.2400000000000002</v>
      </c>
      <c r="AX75" s="139">
        <v>2.4700000000000002</v>
      </c>
      <c r="AY75" s="139">
        <v>2.78</v>
      </c>
      <c r="AZ75" s="139">
        <v>2.75</v>
      </c>
      <c r="BA75" s="139">
        <v>2.62</v>
      </c>
      <c r="BB75" s="139">
        <v>2.2400000000000002</v>
      </c>
      <c r="BC75" s="139">
        <v>2.35</v>
      </c>
      <c r="BD75" s="148" t="str">
        <f t="shared" si="17"/>
        <v>OK</v>
      </c>
      <c r="BE75" s="6">
        <f t="shared" si="3"/>
        <v>0.62321428571428572</v>
      </c>
      <c r="BG75" s="49">
        <f t="shared" si="4"/>
        <v>64</v>
      </c>
      <c r="BH75" s="41" t="str">
        <f t="shared" si="5"/>
        <v>B</v>
      </c>
      <c r="BI75" s="66">
        <f t="shared" si="6"/>
        <v>0.62321428571428572</v>
      </c>
      <c r="BJ75" s="9">
        <f t="shared" si="7"/>
        <v>6.3178608399880876E-3</v>
      </c>
      <c r="BK75" s="10">
        <f t="shared" si="8"/>
        <v>2.367771040083088E-2</v>
      </c>
      <c r="BL75" s="11">
        <f t="shared" si="9"/>
        <v>2.367771040083088E-2</v>
      </c>
      <c r="BM75" s="12" t="str">
        <f t="shared" si="10"/>
        <v xml:space="preserve"> CUMPLE </v>
      </c>
      <c r="BO75" s="49">
        <v>64</v>
      </c>
      <c r="BP75" s="113" t="str">
        <f t="shared" si="11"/>
        <v>B</v>
      </c>
      <c r="BQ75" s="111">
        <f t="shared" si="12"/>
        <v>0.62321428571428572</v>
      </c>
      <c r="BZ75" s="69">
        <f t="shared" si="13"/>
        <v>64</v>
      </c>
      <c r="CA75" s="41" t="str">
        <f t="shared" si="14"/>
        <v>B</v>
      </c>
      <c r="CB75" s="42">
        <f t="shared" si="15"/>
        <v>0.62321428571428572</v>
      </c>
      <c r="CC75" s="201"/>
    </row>
    <row r="76" spans="3:81" ht="15" customHeight="1" x14ac:dyDescent="0.25">
      <c r="C76" s="136">
        <v>65</v>
      </c>
      <c r="D76" s="137" t="s">
        <v>93</v>
      </c>
      <c r="E76" s="137" t="s">
        <v>132</v>
      </c>
      <c r="F76" s="137">
        <v>4</v>
      </c>
      <c r="G76" s="139">
        <v>2.87</v>
      </c>
      <c r="H76" s="139">
        <v>2.27</v>
      </c>
      <c r="I76" s="139">
        <v>2.48</v>
      </c>
      <c r="J76" s="139">
        <v>2.79</v>
      </c>
      <c r="K76" s="139">
        <v>2.76</v>
      </c>
      <c r="L76" s="139">
        <v>2.61</v>
      </c>
      <c r="M76" s="139">
        <v>2.23</v>
      </c>
      <c r="N76" s="155">
        <v>2.36</v>
      </c>
      <c r="P76" s="136">
        <v>65</v>
      </c>
      <c r="Q76" s="137" t="s">
        <v>93</v>
      </c>
      <c r="R76" s="137" t="s">
        <v>132</v>
      </c>
      <c r="S76" s="137">
        <v>4</v>
      </c>
      <c r="T76" s="141">
        <v>2.87</v>
      </c>
      <c r="U76" s="139">
        <v>2.27</v>
      </c>
      <c r="V76" s="139">
        <v>2.48</v>
      </c>
      <c r="W76" s="139">
        <v>2.79</v>
      </c>
      <c r="X76" s="139">
        <v>2.76</v>
      </c>
      <c r="Y76" s="139">
        <v>2.61</v>
      </c>
      <c r="Z76" s="139">
        <v>2.23</v>
      </c>
      <c r="AA76" s="139">
        <v>2.36</v>
      </c>
      <c r="AB76" s="128" t="str">
        <f t="shared" ref="AB76:AB122" si="18">IF(AND(COUNT(U76:AA76)&gt;(0.5*7),S76&gt;=1),"OK","FD")</f>
        <v>OK</v>
      </c>
      <c r="AD76" s="136">
        <v>65</v>
      </c>
      <c r="AE76" s="137" t="s">
        <v>93</v>
      </c>
      <c r="AF76" s="137" t="s">
        <v>132</v>
      </c>
      <c r="AG76" s="137">
        <v>4</v>
      </c>
      <c r="AH76" s="141">
        <v>2.87</v>
      </c>
      <c r="AI76" s="139">
        <v>2.27</v>
      </c>
      <c r="AJ76" s="139">
        <v>2.48</v>
      </c>
      <c r="AK76" s="139">
        <v>2.79</v>
      </c>
      <c r="AL76" s="139">
        <v>2.76</v>
      </c>
      <c r="AM76" s="139">
        <v>2.61</v>
      </c>
      <c r="AN76" s="139">
        <v>2.23</v>
      </c>
      <c r="AO76" s="139">
        <v>2.36</v>
      </c>
      <c r="AP76" s="128" t="str">
        <f t="shared" ref="AP76:AP122" si="19">IF(AND(COUNT(AI76:AO76)&gt;(0.5*7),AG76&gt;=1),"OK","FD")</f>
        <v>OK</v>
      </c>
      <c r="AR76" s="136">
        <v>65</v>
      </c>
      <c r="AS76" s="137" t="s">
        <v>93</v>
      </c>
      <c r="AT76" s="137" t="s">
        <v>132</v>
      </c>
      <c r="AU76" s="137">
        <v>4</v>
      </c>
      <c r="AV76" s="141">
        <v>2.87</v>
      </c>
      <c r="AW76" s="139">
        <v>2.27</v>
      </c>
      <c r="AX76" s="139">
        <v>2.48</v>
      </c>
      <c r="AY76" s="139">
        <v>2.79</v>
      </c>
      <c r="AZ76" s="139">
        <v>2.76</v>
      </c>
      <c r="BA76" s="139">
        <v>2.61</v>
      </c>
      <c r="BB76" s="139">
        <v>2.23</v>
      </c>
      <c r="BC76" s="139">
        <v>2.36</v>
      </c>
      <c r="BD76" s="148" t="str">
        <f t="shared" si="17"/>
        <v>OK</v>
      </c>
      <c r="BE76" s="6">
        <f t="shared" si="3"/>
        <v>0.625</v>
      </c>
      <c r="BG76" s="49">
        <f t="shared" si="4"/>
        <v>65</v>
      </c>
      <c r="BH76" s="41" t="str">
        <f t="shared" si="5"/>
        <v>B</v>
      </c>
      <c r="BI76" s="66">
        <f t="shared" si="6"/>
        <v>0.625</v>
      </c>
      <c r="BJ76" s="9">
        <f t="shared" si="7"/>
        <v>4.5321465542738082E-3</v>
      </c>
      <c r="BK76" s="10">
        <f t="shared" si="8"/>
        <v>1.6985314543018822E-2</v>
      </c>
      <c r="BL76" s="11">
        <f t="shared" si="9"/>
        <v>1.6985314543018822E-2</v>
      </c>
      <c r="BM76" s="12" t="str">
        <f t="shared" si="10"/>
        <v xml:space="preserve"> CUMPLE </v>
      </c>
      <c r="BO76" s="49">
        <v>65</v>
      </c>
      <c r="BP76" s="113" t="str">
        <f t="shared" si="11"/>
        <v>B</v>
      </c>
      <c r="BQ76" s="111">
        <f t="shared" si="12"/>
        <v>0.625</v>
      </c>
      <c r="BZ76" s="69">
        <f t="shared" si="13"/>
        <v>65</v>
      </c>
      <c r="CA76" s="41" t="str">
        <f t="shared" si="14"/>
        <v>B</v>
      </c>
      <c r="CB76" s="42">
        <f t="shared" si="15"/>
        <v>0.625</v>
      </c>
      <c r="CC76" s="201"/>
    </row>
    <row r="77" spans="3:81" ht="15" customHeight="1" x14ac:dyDescent="0.25">
      <c r="C77" s="136">
        <v>66</v>
      </c>
      <c r="D77" s="137" t="s">
        <v>93</v>
      </c>
      <c r="E77" s="137" t="s">
        <v>133</v>
      </c>
      <c r="F77" s="137">
        <v>4</v>
      </c>
      <c r="G77" s="139">
        <f>F79*0.56</f>
        <v>2.8000000000000003</v>
      </c>
      <c r="H77" s="139">
        <v>2.25</v>
      </c>
      <c r="I77" s="139">
        <v>2.2599999999999998</v>
      </c>
      <c r="J77" s="139">
        <v>2.5099999999999998</v>
      </c>
      <c r="K77" s="139">
        <v>2.78</v>
      </c>
      <c r="L77" s="139">
        <v>2.65</v>
      </c>
      <c r="M77" s="139">
        <v>2.2400000000000002</v>
      </c>
      <c r="N77" s="155">
        <v>2.34</v>
      </c>
      <c r="P77" s="136">
        <v>66</v>
      </c>
      <c r="Q77" s="137" t="s">
        <v>93</v>
      </c>
      <c r="R77" s="137" t="s">
        <v>133</v>
      </c>
      <c r="S77" s="137">
        <v>4</v>
      </c>
      <c r="T77" s="141">
        <f>S79*0.56</f>
        <v>2.8000000000000003</v>
      </c>
      <c r="U77" s="139">
        <v>2.25</v>
      </c>
      <c r="V77" s="139">
        <v>2.2599999999999998</v>
      </c>
      <c r="W77" s="139">
        <v>2.5099999999999998</v>
      </c>
      <c r="X77" s="139">
        <v>2.78</v>
      </c>
      <c r="Y77" s="139">
        <v>2.65</v>
      </c>
      <c r="Z77" s="139">
        <v>2.2400000000000002</v>
      </c>
      <c r="AA77" s="139">
        <v>2.34</v>
      </c>
      <c r="AB77" s="128" t="str">
        <f t="shared" si="18"/>
        <v>OK</v>
      </c>
      <c r="AD77" s="136">
        <v>66</v>
      </c>
      <c r="AE77" s="137" t="s">
        <v>93</v>
      </c>
      <c r="AF77" s="137" t="s">
        <v>133</v>
      </c>
      <c r="AG77" s="137">
        <v>4</v>
      </c>
      <c r="AH77" s="141">
        <f>AG79*0.56</f>
        <v>2.8000000000000003</v>
      </c>
      <c r="AI77" s="139">
        <v>2.25</v>
      </c>
      <c r="AJ77" s="139">
        <v>2.2599999999999998</v>
      </c>
      <c r="AK77" s="139">
        <v>2.5099999999999998</v>
      </c>
      <c r="AL77" s="139">
        <v>2.78</v>
      </c>
      <c r="AM77" s="139">
        <v>2.65</v>
      </c>
      <c r="AN77" s="139">
        <v>2.2400000000000002</v>
      </c>
      <c r="AO77" s="139">
        <v>2.34</v>
      </c>
      <c r="AP77" s="128" t="str">
        <f t="shared" si="19"/>
        <v>OK</v>
      </c>
      <c r="AR77" s="136">
        <v>66</v>
      </c>
      <c r="AS77" s="137" t="s">
        <v>93</v>
      </c>
      <c r="AT77" s="137" t="s">
        <v>133</v>
      </c>
      <c r="AU77" s="137">
        <v>4</v>
      </c>
      <c r="AV77" s="141">
        <f>AU79*0.56</f>
        <v>2.8000000000000003</v>
      </c>
      <c r="AW77" s="139">
        <v>2.25</v>
      </c>
      <c r="AX77" s="139">
        <v>2.2599999999999998</v>
      </c>
      <c r="AY77" s="139">
        <v>2.5099999999999998</v>
      </c>
      <c r="AZ77" s="139">
        <v>2.78</v>
      </c>
      <c r="BA77" s="139">
        <v>2.65</v>
      </c>
      <c r="BB77" s="139">
        <v>2.2400000000000002</v>
      </c>
      <c r="BC77" s="139">
        <v>2.34</v>
      </c>
      <c r="BD77" s="148" t="str">
        <f t="shared" si="17"/>
        <v>OK</v>
      </c>
      <c r="BE77" s="6">
        <f t="shared" ref="BE77:BE122" si="20">IF(BD77="OK", IFERROR((AVERAGE(AW77:BC77))/AU77, 0),0)</f>
        <v>0.60821428571428571</v>
      </c>
      <c r="BG77" s="49">
        <f t="shared" ref="BG77:BG122" si="21">AR77</f>
        <v>66</v>
      </c>
      <c r="BH77" s="41" t="str">
        <f t="shared" ref="BH77:BH122" si="22">AS77</f>
        <v>B</v>
      </c>
      <c r="BI77" s="66">
        <f t="shared" ref="BI77:BI122" si="23">VLOOKUP(BG77,AR77:BE187,14)</f>
        <v>0.60821428571428571</v>
      </c>
      <c r="BJ77" s="9">
        <f t="shared" ref="BJ77:BJ122" si="24">$BI$123-BI77</f>
        <v>2.1317860839988101E-2</v>
      </c>
      <c r="BK77" s="10">
        <f t="shared" ref="BK77:BK122" si="25">ABS(BJ77)/$BI$124</f>
        <v>7.9893835606452399E-2</v>
      </c>
      <c r="BL77" s="11">
        <f t="shared" ref="BL77:BL122" si="26">BK77</f>
        <v>7.9893835606452399E-2</v>
      </c>
      <c r="BM77" s="12" t="str">
        <f t="shared" ref="BM77:BM122" si="27">IF(BL77&gt;1.96, "SE DESCARTA EL VALOR", " CUMPLE " )</f>
        <v xml:space="preserve"> CUMPLE </v>
      </c>
      <c r="BO77" s="49">
        <v>66</v>
      </c>
      <c r="BP77" s="113" t="str">
        <f t="shared" ref="BP77:BP122" si="28">BH77</f>
        <v>B</v>
      </c>
      <c r="BQ77" s="111">
        <f t="shared" ref="BQ77:BQ122" si="29">VLOOKUP(BO77,BG77:BM187,3)</f>
        <v>0.60821428571428571</v>
      </c>
      <c r="BZ77" s="69">
        <f t="shared" ref="BZ77:BZ122" si="30">BO77</f>
        <v>66</v>
      </c>
      <c r="CA77" s="41" t="str">
        <f t="shared" ref="CA77:CA122" si="31">BP77</f>
        <v>B</v>
      </c>
      <c r="CB77" s="42">
        <f t="shared" ref="CB77:CB122" si="32">BQ77</f>
        <v>0.60821428571428571</v>
      </c>
      <c r="CC77" s="201"/>
    </row>
    <row r="78" spans="3:81" ht="15" customHeight="1" x14ac:dyDescent="0.25">
      <c r="C78" s="136">
        <v>67</v>
      </c>
      <c r="D78" s="137" t="s">
        <v>93</v>
      </c>
      <c r="E78" s="137" t="s">
        <v>134</v>
      </c>
      <c r="F78" s="137">
        <v>4</v>
      </c>
      <c r="G78" s="139">
        <v>2.87</v>
      </c>
      <c r="H78" s="139">
        <v>2.2799999999999998</v>
      </c>
      <c r="I78" s="139">
        <v>2.5</v>
      </c>
      <c r="J78" s="139">
        <v>2.79</v>
      </c>
      <c r="K78" s="139">
        <v>2.86</v>
      </c>
      <c r="L78" s="139">
        <v>2.61</v>
      </c>
      <c r="M78" s="139">
        <v>2.3199999999999998</v>
      </c>
      <c r="N78" s="155">
        <v>2.36</v>
      </c>
      <c r="P78" s="136">
        <v>67</v>
      </c>
      <c r="Q78" s="137" t="s">
        <v>93</v>
      </c>
      <c r="R78" s="137" t="s">
        <v>134</v>
      </c>
      <c r="S78" s="137">
        <v>4</v>
      </c>
      <c r="T78" s="141">
        <v>2.87</v>
      </c>
      <c r="U78" s="139">
        <v>2.2799999999999998</v>
      </c>
      <c r="V78" s="139">
        <v>2.5</v>
      </c>
      <c r="W78" s="139">
        <v>2.79</v>
      </c>
      <c r="X78" s="139">
        <v>2.86</v>
      </c>
      <c r="Y78" s="139">
        <v>2.61</v>
      </c>
      <c r="Z78" s="139">
        <v>2.3199999999999998</v>
      </c>
      <c r="AA78" s="139">
        <v>2.36</v>
      </c>
      <c r="AB78" s="128" t="str">
        <f t="shared" si="18"/>
        <v>OK</v>
      </c>
      <c r="AD78" s="136">
        <v>67</v>
      </c>
      <c r="AE78" s="137" t="s">
        <v>93</v>
      </c>
      <c r="AF78" s="137" t="s">
        <v>134</v>
      </c>
      <c r="AG78" s="137">
        <v>4</v>
      </c>
      <c r="AH78" s="141">
        <v>2.87</v>
      </c>
      <c r="AI78" s="139">
        <v>2.2799999999999998</v>
      </c>
      <c r="AJ78" s="139">
        <v>2.5</v>
      </c>
      <c r="AK78" s="139">
        <v>2.79</v>
      </c>
      <c r="AL78" s="139">
        <v>2.86</v>
      </c>
      <c r="AM78" s="139">
        <v>2.61</v>
      </c>
      <c r="AN78" s="139">
        <v>2.3199999999999998</v>
      </c>
      <c r="AO78" s="139">
        <v>2.36</v>
      </c>
      <c r="AP78" s="128" t="str">
        <f t="shared" si="19"/>
        <v>OK</v>
      </c>
      <c r="AR78" s="136">
        <v>67</v>
      </c>
      <c r="AS78" s="137" t="s">
        <v>93</v>
      </c>
      <c r="AT78" s="137" t="s">
        <v>134</v>
      </c>
      <c r="AU78" s="137">
        <v>4</v>
      </c>
      <c r="AV78" s="141">
        <v>2.87</v>
      </c>
      <c r="AW78" s="139">
        <v>2.2799999999999998</v>
      </c>
      <c r="AX78" s="139">
        <v>2.5</v>
      </c>
      <c r="AY78" s="139">
        <v>2.79</v>
      </c>
      <c r="AZ78" s="139">
        <v>2.86</v>
      </c>
      <c r="BA78" s="139">
        <v>2.61</v>
      </c>
      <c r="BB78" s="139">
        <v>2.3199999999999998</v>
      </c>
      <c r="BC78" s="139">
        <v>2.36</v>
      </c>
      <c r="BD78" s="148" t="str">
        <f t="shared" si="17"/>
        <v>OK</v>
      </c>
      <c r="BE78" s="6">
        <f t="shared" si="20"/>
        <v>0.63285714285714278</v>
      </c>
      <c r="BG78" s="49">
        <f t="shared" si="21"/>
        <v>67</v>
      </c>
      <c r="BH78" s="41" t="str">
        <f t="shared" si="22"/>
        <v>B</v>
      </c>
      <c r="BI78" s="66">
        <f t="shared" si="23"/>
        <v>0.63285714285714278</v>
      </c>
      <c r="BJ78" s="9">
        <f t="shared" si="24"/>
        <v>-3.3249963028689766E-3</v>
      </c>
      <c r="BK78" s="10">
        <f t="shared" si="25"/>
        <v>1.2461227231354059E-2</v>
      </c>
      <c r="BL78" s="11">
        <f t="shared" si="26"/>
        <v>1.2461227231354059E-2</v>
      </c>
      <c r="BM78" s="12" t="str">
        <f t="shared" si="27"/>
        <v xml:space="preserve"> CUMPLE </v>
      </c>
      <c r="BO78" s="49">
        <v>67</v>
      </c>
      <c r="BP78" s="113" t="str">
        <f t="shared" si="28"/>
        <v>B</v>
      </c>
      <c r="BQ78" s="111">
        <f t="shared" si="29"/>
        <v>0.63285714285714278</v>
      </c>
      <c r="BZ78" s="69">
        <f t="shared" si="30"/>
        <v>67</v>
      </c>
      <c r="CA78" s="41" t="str">
        <f t="shared" si="31"/>
        <v>B</v>
      </c>
      <c r="CB78" s="42">
        <f t="shared" si="32"/>
        <v>0.63285714285714278</v>
      </c>
      <c r="CC78" s="201"/>
    </row>
    <row r="79" spans="3:81" ht="15" customHeight="1" x14ac:dyDescent="0.25">
      <c r="C79" s="136">
        <v>68</v>
      </c>
      <c r="D79" s="137" t="s">
        <v>93</v>
      </c>
      <c r="E79" s="137" t="s">
        <v>135</v>
      </c>
      <c r="F79" s="137">
        <v>5</v>
      </c>
      <c r="G79" s="139">
        <f>0.56*5</f>
        <v>2.8000000000000003</v>
      </c>
      <c r="H79" s="139">
        <v>2.7</v>
      </c>
      <c r="I79" s="139">
        <v>2.6</v>
      </c>
      <c r="J79" s="139">
        <v>2.9</v>
      </c>
      <c r="K79" s="139">
        <v>2.56</v>
      </c>
      <c r="L79" s="139">
        <v>2.63</v>
      </c>
      <c r="M79" s="139">
        <v>2.8</v>
      </c>
      <c r="N79" s="155">
        <v>2.5</v>
      </c>
      <c r="P79" s="136">
        <v>68</v>
      </c>
      <c r="Q79" s="137" t="s">
        <v>93</v>
      </c>
      <c r="R79" s="137" t="s">
        <v>135</v>
      </c>
      <c r="S79" s="137">
        <v>5</v>
      </c>
      <c r="T79" s="141">
        <f>0.56*5</f>
        <v>2.8000000000000003</v>
      </c>
      <c r="U79" s="139">
        <v>2.7</v>
      </c>
      <c r="V79" s="139">
        <v>2.6</v>
      </c>
      <c r="W79" s="139">
        <v>2.9</v>
      </c>
      <c r="X79" s="139">
        <v>2.56</v>
      </c>
      <c r="Y79" s="139">
        <v>2.63</v>
      </c>
      <c r="Z79" s="139">
        <v>2.8</v>
      </c>
      <c r="AA79" s="139">
        <v>2.5</v>
      </c>
      <c r="AB79" s="128" t="str">
        <f t="shared" si="18"/>
        <v>OK</v>
      </c>
      <c r="AD79" s="136">
        <v>68</v>
      </c>
      <c r="AE79" s="137" t="s">
        <v>93</v>
      </c>
      <c r="AF79" s="137" t="s">
        <v>135</v>
      </c>
      <c r="AG79" s="137">
        <v>5</v>
      </c>
      <c r="AH79" s="141">
        <f>0.56*5</f>
        <v>2.8000000000000003</v>
      </c>
      <c r="AI79" s="139">
        <v>2.7</v>
      </c>
      <c r="AJ79" s="139">
        <v>2.6</v>
      </c>
      <c r="AK79" s="139">
        <v>2.9</v>
      </c>
      <c r="AL79" s="139">
        <v>2.56</v>
      </c>
      <c r="AM79" s="139">
        <v>2.63</v>
      </c>
      <c r="AN79" s="139">
        <v>2.8</v>
      </c>
      <c r="AO79" s="139">
        <v>2.5</v>
      </c>
      <c r="AP79" s="128" t="str">
        <f t="shared" si="19"/>
        <v>OK</v>
      </c>
      <c r="AR79" s="136">
        <v>68</v>
      </c>
      <c r="AS79" s="137" t="s">
        <v>93</v>
      </c>
      <c r="AT79" s="137" t="s">
        <v>135</v>
      </c>
      <c r="AU79" s="137">
        <v>5</v>
      </c>
      <c r="AV79" s="141">
        <f>0.56*5</f>
        <v>2.8000000000000003</v>
      </c>
      <c r="AW79" s="139">
        <v>2.7</v>
      </c>
      <c r="AX79" s="139">
        <v>2.6</v>
      </c>
      <c r="AY79" s="139">
        <v>2.9</v>
      </c>
      <c r="AZ79" s="139">
        <v>2.56</v>
      </c>
      <c r="BA79" s="139">
        <v>2.63</v>
      </c>
      <c r="BB79" s="139">
        <v>2.8</v>
      </c>
      <c r="BC79" s="139">
        <v>2.5</v>
      </c>
      <c r="BD79" s="148" t="str">
        <f t="shared" si="17"/>
        <v>OK</v>
      </c>
      <c r="BE79" s="6">
        <f t="shared" si="20"/>
        <v>0.53400000000000003</v>
      </c>
      <c r="BG79" s="49">
        <f t="shared" si="21"/>
        <v>68</v>
      </c>
      <c r="BH79" s="41" t="str">
        <f t="shared" si="22"/>
        <v>B</v>
      </c>
      <c r="BI79" s="66">
        <f t="shared" si="23"/>
        <v>0.53400000000000003</v>
      </c>
      <c r="BJ79" s="9">
        <f t="shared" si="24"/>
        <v>9.5532146554273778E-2</v>
      </c>
      <c r="BK79" s="10">
        <f t="shared" si="25"/>
        <v>0.35802980745712232</v>
      </c>
      <c r="BL79" s="11">
        <f t="shared" si="26"/>
        <v>0.35802980745712232</v>
      </c>
      <c r="BM79" s="12" t="str">
        <f t="shared" si="27"/>
        <v xml:space="preserve"> CUMPLE </v>
      </c>
      <c r="BO79" s="49">
        <v>68</v>
      </c>
      <c r="BP79" s="113" t="str">
        <f t="shared" si="28"/>
        <v>B</v>
      </c>
      <c r="BQ79" s="111">
        <f t="shared" si="29"/>
        <v>0.53400000000000003</v>
      </c>
      <c r="BZ79" s="69">
        <f t="shared" si="30"/>
        <v>68</v>
      </c>
      <c r="CA79" s="41" t="str">
        <f t="shared" si="31"/>
        <v>B</v>
      </c>
      <c r="CB79" s="42">
        <f t="shared" si="32"/>
        <v>0.53400000000000003</v>
      </c>
      <c r="CC79" s="201"/>
    </row>
    <row r="80" spans="3:81" ht="15" customHeight="1" x14ac:dyDescent="0.25">
      <c r="C80" s="136">
        <v>69</v>
      </c>
      <c r="D80" s="137" t="s">
        <v>93</v>
      </c>
      <c r="E80" s="137" t="s">
        <v>136</v>
      </c>
      <c r="F80" s="137">
        <v>5</v>
      </c>
      <c r="G80" s="139">
        <v>2.82</v>
      </c>
      <c r="H80" s="139">
        <v>2.78</v>
      </c>
      <c r="I80" s="139">
        <v>2.65</v>
      </c>
      <c r="J80" s="139">
        <v>2.93</v>
      </c>
      <c r="K80" s="139">
        <v>2.5</v>
      </c>
      <c r="L80" s="139">
        <v>2.65</v>
      </c>
      <c r="M80" s="139">
        <v>2.82</v>
      </c>
      <c r="N80" s="155">
        <v>2.5299999999999998</v>
      </c>
      <c r="P80" s="136">
        <v>69</v>
      </c>
      <c r="Q80" s="137" t="s">
        <v>93</v>
      </c>
      <c r="R80" s="137" t="s">
        <v>136</v>
      </c>
      <c r="S80" s="137">
        <v>5</v>
      </c>
      <c r="T80" s="141">
        <v>2.82</v>
      </c>
      <c r="U80" s="139">
        <v>2.78</v>
      </c>
      <c r="V80" s="139">
        <v>2.65</v>
      </c>
      <c r="W80" s="139">
        <v>2.93</v>
      </c>
      <c r="X80" s="139">
        <v>2.5</v>
      </c>
      <c r="Y80" s="139">
        <v>2.65</v>
      </c>
      <c r="Z80" s="139">
        <v>2.82</v>
      </c>
      <c r="AA80" s="139">
        <v>2.5299999999999998</v>
      </c>
      <c r="AB80" s="128" t="str">
        <f t="shared" si="18"/>
        <v>OK</v>
      </c>
      <c r="AD80" s="136">
        <v>69</v>
      </c>
      <c r="AE80" s="137" t="s">
        <v>93</v>
      </c>
      <c r="AF80" s="137" t="s">
        <v>136</v>
      </c>
      <c r="AG80" s="137">
        <v>5</v>
      </c>
      <c r="AH80" s="141">
        <v>2.82</v>
      </c>
      <c r="AI80" s="139">
        <v>2.78</v>
      </c>
      <c r="AJ80" s="139">
        <v>2.65</v>
      </c>
      <c r="AK80" s="139">
        <v>2.93</v>
      </c>
      <c r="AL80" s="139">
        <v>2.5</v>
      </c>
      <c r="AM80" s="139">
        <v>2.65</v>
      </c>
      <c r="AN80" s="139">
        <v>2.82</v>
      </c>
      <c r="AO80" s="139">
        <v>2.5299999999999998</v>
      </c>
      <c r="AP80" s="128" t="str">
        <f t="shared" si="19"/>
        <v>OK</v>
      </c>
      <c r="AR80" s="136">
        <v>69</v>
      </c>
      <c r="AS80" s="137" t="s">
        <v>93</v>
      </c>
      <c r="AT80" s="137" t="s">
        <v>136</v>
      </c>
      <c r="AU80" s="137">
        <v>5</v>
      </c>
      <c r="AV80" s="141">
        <v>2.82</v>
      </c>
      <c r="AW80" s="139">
        <v>2.78</v>
      </c>
      <c r="AX80" s="139">
        <v>2.65</v>
      </c>
      <c r="AY80" s="139">
        <v>2.93</v>
      </c>
      <c r="AZ80" s="139">
        <v>2.5</v>
      </c>
      <c r="BA80" s="139">
        <v>2.65</v>
      </c>
      <c r="BB80" s="139">
        <v>2.82</v>
      </c>
      <c r="BC80" s="139">
        <v>2.5299999999999998</v>
      </c>
      <c r="BD80" s="148" t="str">
        <f t="shared" si="17"/>
        <v>OK</v>
      </c>
      <c r="BE80" s="6">
        <f t="shared" si="20"/>
        <v>0.53885714285714292</v>
      </c>
      <c r="BG80" s="49">
        <f t="shared" si="21"/>
        <v>69</v>
      </c>
      <c r="BH80" s="41" t="str">
        <f t="shared" si="22"/>
        <v>B</v>
      </c>
      <c r="BI80" s="66">
        <f t="shared" si="23"/>
        <v>0.53885714285714292</v>
      </c>
      <c r="BJ80" s="9">
        <f t="shared" si="24"/>
        <v>9.0675003697130885E-2</v>
      </c>
      <c r="BK80" s="10">
        <f t="shared" si="25"/>
        <v>0.33982649072387333</v>
      </c>
      <c r="BL80" s="11">
        <f t="shared" si="26"/>
        <v>0.33982649072387333</v>
      </c>
      <c r="BM80" s="12" t="str">
        <f t="shared" si="27"/>
        <v xml:space="preserve"> CUMPLE </v>
      </c>
      <c r="BO80" s="49">
        <v>69</v>
      </c>
      <c r="BP80" s="113" t="str">
        <f t="shared" si="28"/>
        <v>B</v>
      </c>
      <c r="BQ80" s="111">
        <f t="shared" si="29"/>
        <v>0.53885714285714292</v>
      </c>
      <c r="BZ80" s="69">
        <f t="shared" si="30"/>
        <v>69</v>
      </c>
      <c r="CA80" s="41" t="str">
        <f t="shared" si="31"/>
        <v>B</v>
      </c>
      <c r="CB80" s="42">
        <f t="shared" si="32"/>
        <v>0.53885714285714292</v>
      </c>
      <c r="CC80" s="201"/>
    </row>
    <row r="81" spans="2:81" ht="15" customHeight="1" x14ac:dyDescent="0.25">
      <c r="C81" s="136">
        <v>70</v>
      </c>
      <c r="D81" s="137" t="s">
        <v>93</v>
      </c>
      <c r="E81" s="137" t="s">
        <v>137</v>
      </c>
      <c r="F81" s="137">
        <v>5</v>
      </c>
      <c r="G81" s="139">
        <v>2.81</v>
      </c>
      <c r="H81" s="139">
        <v>2.7</v>
      </c>
      <c r="I81" s="139">
        <v>2.6</v>
      </c>
      <c r="J81" s="139">
        <v>2.9</v>
      </c>
      <c r="K81" s="139">
        <v>2.67</v>
      </c>
      <c r="L81" s="139">
        <v>2.63</v>
      </c>
      <c r="M81" s="139">
        <v>2.8</v>
      </c>
      <c r="N81" s="155">
        <v>2.56</v>
      </c>
      <c r="P81" s="136">
        <v>70</v>
      </c>
      <c r="Q81" s="137" t="s">
        <v>93</v>
      </c>
      <c r="R81" s="137" t="s">
        <v>137</v>
      </c>
      <c r="S81" s="137">
        <v>5</v>
      </c>
      <c r="T81" s="141">
        <v>2.81</v>
      </c>
      <c r="U81" s="139">
        <v>2.7</v>
      </c>
      <c r="V81" s="139">
        <v>2.6</v>
      </c>
      <c r="W81" s="139">
        <v>2.9</v>
      </c>
      <c r="X81" s="139">
        <v>2.67</v>
      </c>
      <c r="Y81" s="139">
        <v>2.63</v>
      </c>
      <c r="Z81" s="139">
        <v>2.8</v>
      </c>
      <c r="AA81" s="139">
        <v>2.56</v>
      </c>
      <c r="AB81" s="128" t="str">
        <f t="shared" si="18"/>
        <v>OK</v>
      </c>
      <c r="AD81" s="136">
        <v>70</v>
      </c>
      <c r="AE81" s="137" t="s">
        <v>93</v>
      </c>
      <c r="AF81" s="137" t="s">
        <v>137</v>
      </c>
      <c r="AG81" s="137">
        <v>5</v>
      </c>
      <c r="AH81" s="141">
        <v>2.81</v>
      </c>
      <c r="AI81" s="139">
        <v>2.7</v>
      </c>
      <c r="AJ81" s="139">
        <v>2.6</v>
      </c>
      <c r="AK81" s="139">
        <v>2.9</v>
      </c>
      <c r="AL81" s="139">
        <v>2.67</v>
      </c>
      <c r="AM81" s="139">
        <v>2.63</v>
      </c>
      <c r="AN81" s="139">
        <v>2.8</v>
      </c>
      <c r="AO81" s="139">
        <v>2.56</v>
      </c>
      <c r="AP81" s="128" t="str">
        <f t="shared" si="19"/>
        <v>OK</v>
      </c>
      <c r="AR81" s="136">
        <v>70</v>
      </c>
      <c r="AS81" s="137" t="s">
        <v>93</v>
      </c>
      <c r="AT81" s="137" t="s">
        <v>137</v>
      </c>
      <c r="AU81" s="137">
        <v>5</v>
      </c>
      <c r="AV81" s="141">
        <v>2.81</v>
      </c>
      <c r="AW81" s="139">
        <v>2.7</v>
      </c>
      <c r="AX81" s="139">
        <v>2.6</v>
      </c>
      <c r="AY81" s="139">
        <v>2.9</v>
      </c>
      <c r="AZ81" s="139">
        <v>2.67</v>
      </c>
      <c r="BA81" s="139">
        <v>2.63</v>
      </c>
      <c r="BB81" s="139">
        <v>2.8</v>
      </c>
      <c r="BC81" s="139">
        <v>2.56</v>
      </c>
      <c r="BD81" s="148" t="str">
        <f t="shared" si="17"/>
        <v>OK</v>
      </c>
      <c r="BE81" s="6">
        <f t="shared" si="20"/>
        <v>0.53885714285714292</v>
      </c>
      <c r="BG81" s="49">
        <f t="shared" si="21"/>
        <v>70</v>
      </c>
      <c r="BH81" s="41" t="str">
        <f t="shared" si="22"/>
        <v>B</v>
      </c>
      <c r="BI81" s="66">
        <f t="shared" si="23"/>
        <v>0.53885714285714292</v>
      </c>
      <c r="BJ81" s="9">
        <f t="shared" si="24"/>
        <v>9.0675003697130885E-2</v>
      </c>
      <c r="BK81" s="10">
        <f t="shared" si="25"/>
        <v>0.33982649072387333</v>
      </c>
      <c r="BL81" s="11">
        <f t="shared" si="26"/>
        <v>0.33982649072387333</v>
      </c>
      <c r="BM81" s="12" t="str">
        <f t="shared" si="27"/>
        <v xml:space="preserve"> CUMPLE </v>
      </c>
      <c r="BO81" s="49">
        <v>70</v>
      </c>
      <c r="BP81" s="113" t="str">
        <f t="shared" si="28"/>
        <v>B</v>
      </c>
      <c r="BQ81" s="111">
        <f t="shared" si="29"/>
        <v>0.53885714285714292</v>
      </c>
      <c r="BZ81" s="69">
        <f t="shared" si="30"/>
        <v>70</v>
      </c>
      <c r="CA81" s="41" t="str">
        <f t="shared" si="31"/>
        <v>B</v>
      </c>
      <c r="CB81" s="42">
        <f t="shared" si="32"/>
        <v>0.53885714285714292</v>
      </c>
      <c r="CC81" s="201"/>
    </row>
    <row r="82" spans="2:81" ht="15" customHeight="1" x14ac:dyDescent="0.25">
      <c r="C82" s="136">
        <v>71</v>
      </c>
      <c r="D82" s="137" t="s">
        <v>93</v>
      </c>
      <c r="E82" s="137" t="s">
        <v>138</v>
      </c>
      <c r="F82" s="137">
        <v>5</v>
      </c>
      <c r="G82" s="139">
        <f>0.56*5</f>
        <v>2.8000000000000003</v>
      </c>
      <c r="H82" s="139">
        <v>2.79</v>
      </c>
      <c r="I82" s="139">
        <v>2.63</v>
      </c>
      <c r="J82" s="139">
        <v>2.91</v>
      </c>
      <c r="K82" s="139">
        <v>2.5</v>
      </c>
      <c r="L82" s="139">
        <v>2.61</v>
      </c>
      <c r="M82" s="139">
        <v>2.79</v>
      </c>
      <c r="N82" s="155">
        <v>2.54</v>
      </c>
      <c r="P82" s="136">
        <v>71</v>
      </c>
      <c r="Q82" s="137" t="s">
        <v>93</v>
      </c>
      <c r="R82" s="137" t="s">
        <v>138</v>
      </c>
      <c r="S82" s="137">
        <v>5</v>
      </c>
      <c r="T82" s="141">
        <f>0.56*5</f>
        <v>2.8000000000000003</v>
      </c>
      <c r="U82" s="139">
        <v>2.79</v>
      </c>
      <c r="V82" s="139">
        <v>2.63</v>
      </c>
      <c r="W82" s="139">
        <v>2.91</v>
      </c>
      <c r="X82" s="139">
        <v>2.5</v>
      </c>
      <c r="Y82" s="139">
        <v>2.61</v>
      </c>
      <c r="Z82" s="139">
        <v>2.79</v>
      </c>
      <c r="AA82" s="139">
        <v>2.54</v>
      </c>
      <c r="AB82" s="128" t="str">
        <f t="shared" si="18"/>
        <v>OK</v>
      </c>
      <c r="AD82" s="136">
        <v>71</v>
      </c>
      <c r="AE82" s="137" t="s">
        <v>93</v>
      </c>
      <c r="AF82" s="137" t="s">
        <v>138</v>
      </c>
      <c r="AG82" s="137">
        <v>5</v>
      </c>
      <c r="AH82" s="141">
        <f>0.56*5</f>
        <v>2.8000000000000003</v>
      </c>
      <c r="AI82" s="139">
        <v>2.79</v>
      </c>
      <c r="AJ82" s="139">
        <v>2.63</v>
      </c>
      <c r="AK82" s="139">
        <v>2.91</v>
      </c>
      <c r="AL82" s="139">
        <v>2.5</v>
      </c>
      <c r="AM82" s="139">
        <v>2.61</v>
      </c>
      <c r="AN82" s="139">
        <v>2.79</v>
      </c>
      <c r="AO82" s="139">
        <v>2.54</v>
      </c>
      <c r="AP82" s="128" t="str">
        <f t="shared" si="19"/>
        <v>OK</v>
      </c>
      <c r="AR82" s="136">
        <v>71</v>
      </c>
      <c r="AS82" s="137" t="s">
        <v>93</v>
      </c>
      <c r="AT82" s="137" t="s">
        <v>138</v>
      </c>
      <c r="AU82" s="137">
        <v>5</v>
      </c>
      <c r="AV82" s="141">
        <f>0.56*5</f>
        <v>2.8000000000000003</v>
      </c>
      <c r="AW82" s="139">
        <v>2.79</v>
      </c>
      <c r="AX82" s="139">
        <v>2.63</v>
      </c>
      <c r="AY82" s="139">
        <v>2.91</v>
      </c>
      <c r="AZ82" s="139">
        <v>2.5</v>
      </c>
      <c r="BA82" s="139">
        <v>2.61</v>
      </c>
      <c r="BB82" s="139">
        <v>2.79</v>
      </c>
      <c r="BC82" s="139">
        <v>2.54</v>
      </c>
      <c r="BD82" s="148" t="str">
        <f t="shared" si="17"/>
        <v>OK</v>
      </c>
      <c r="BE82" s="6">
        <f t="shared" si="20"/>
        <v>0.53628571428571425</v>
      </c>
      <c r="BG82" s="49">
        <f t="shared" si="21"/>
        <v>71</v>
      </c>
      <c r="BH82" s="41" t="str">
        <f t="shared" si="22"/>
        <v>B</v>
      </c>
      <c r="BI82" s="66">
        <f t="shared" si="23"/>
        <v>0.53628571428571425</v>
      </c>
      <c r="BJ82" s="9">
        <f t="shared" si="24"/>
        <v>9.3246432268559554E-2</v>
      </c>
      <c r="BK82" s="10">
        <f t="shared" si="25"/>
        <v>0.34946354075912306</v>
      </c>
      <c r="BL82" s="11">
        <f t="shared" si="26"/>
        <v>0.34946354075912306</v>
      </c>
      <c r="BM82" s="12" t="str">
        <f t="shared" si="27"/>
        <v xml:space="preserve"> CUMPLE </v>
      </c>
      <c r="BO82" s="49">
        <v>71</v>
      </c>
      <c r="BP82" s="113" t="str">
        <f t="shared" si="28"/>
        <v>B</v>
      </c>
      <c r="BQ82" s="111">
        <f t="shared" si="29"/>
        <v>0.53628571428571425</v>
      </c>
      <c r="BZ82" s="69">
        <f t="shared" si="30"/>
        <v>71</v>
      </c>
      <c r="CA82" s="41" t="str">
        <f t="shared" si="31"/>
        <v>B</v>
      </c>
      <c r="CB82" s="42">
        <f t="shared" si="32"/>
        <v>0.53628571428571425</v>
      </c>
      <c r="CC82" s="201"/>
    </row>
    <row r="83" spans="2:81" ht="15" customHeight="1" x14ac:dyDescent="0.25">
      <c r="B83" s="65"/>
      <c r="C83" s="142">
        <v>72</v>
      </c>
      <c r="D83" s="143" t="s">
        <v>94</v>
      </c>
      <c r="E83" s="143" t="s">
        <v>139</v>
      </c>
      <c r="F83" s="143">
        <v>1</v>
      </c>
      <c r="G83" s="145">
        <v>0.7</v>
      </c>
      <c r="H83" s="144">
        <v>0.6</v>
      </c>
      <c r="I83" s="144">
        <v>0.5</v>
      </c>
      <c r="J83" s="144">
        <v>0.6</v>
      </c>
      <c r="K83" s="145">
        <v>0.9</v>
      </c>
      <c r="L83" s="145">
        <v>0.4</v>
      </c>
      <c r="M83" s="145">
        <v>1.3</v>
      </c>
      <c r="N83" s="157">
        <v>0.3</v>
      </c>
      <c r="P83" s="142">
        <v>72</v>
      </c>
      <c r="Q83" s="143" t="s">
        <v>94</v>
      </c>
      <c r="R83" s="143" t="s">
        <v>139</v>
      </c>
      <c r="S83" s="143">
        <v>1</v>
      </c>
      <c r="T83" s="126">
        <v>0.7</v>
      </c>
      <c r="U83" s="144">
        <v>0.6</v>
      </c>
      <c r="V83" s="144">
        <v>0.5</v>
      </c>
      <c r="W83" s="144">
        <v>0.6</v>
      </c>
      <c r="X83" s="145">
        <v>0.9</v>
      </c>
      <c r="Y83" s="145">
        <v>0.4</v>
      </c>
      <c r="Z83" s="145">
        <v>1.3</v>
      </c>
      <c r="AA83" s="145">
        <v>0.3</v>
      </c>
      <c r="AB83" s="128" t="str">
        <f t="shared" si="18"/>
        <v>OK</v>
      </c>
      <c r="AD83" s="142">
        <v>72</v>
      </c>
      <c r="AE83" s="143" t="s">
        <v>94</v>
      </c>
      <c r="AF83" s="143" t="s">
        <v>139</v>
      </c>
      <c r="AG83" s="143">
        <v>1</v>
      </c>
      <c r="AH83" s="126">
        <v>0.7</v>
      </c>
      <c r="AI83" s="144">
        <v>0.6</v>
      </c>
      <c r="AJ83" s="144">
        <v>0.5</v>
      </c>
      <c r="AK83" s="144">
        <v>0.6</v>
      </c>
      <c r="AL83" s="145">
        <v>0.9</v>
      </c>
      <c r="AM83" s="145">
        <v>0.4</v>
      </c>
      <c r="AN83" s="145">
        <v>1.3</v>
      </c>
      <c r="AO83" s="145">
        <v>0.3</v>
      </c>
      <c r="AP83" s="128" t="str">
        <f t="shared" si="19"/>
        <v>OK</v>
      </c>
      <c r="AR83" s="142">
        <v>72</v>
      </c>
      <c r="AS83" s="143" t="s">
        <v>94</v>
      </c>
      <c r="AT83" s="143" t="s">
        <v>139</v>
      </c>
      <c r="AU83" s="143">
        <v>1</v>
      </c>
      <c r="AV83" s="126">
        <v>0.7</v>
      </c>
      <c r="AW83" s="144">
        <v>0.6</v>
      </c>
      <c r="AX83" s="144">
        <v>0.5</v>
      </c>
      <c r="AY83" s="144">
        <v>0.6</v>
      </c>
      <c r="AZ83" s="145">
        <v>0.9</v>
      </c>
      <c r="BA83" s="145">
        <v>0.4</v>
      </c>
      <c r="BB83" s="145">
        <v>1.3</v>
      </c>
      <c r="BC83" s="145">
        <v>0.3</v>
      </c>
      <c r="BD83" s="148" t="str">
        <f t="shared" si="17"/>
        <v>OK</v>
      </c>
      <c r="BE83" s="6">
        <f t="shared" si="20"/>
        <v>0.65714285714285714</v>
      </c>
      <c r="BG83" s="49">
        <f t="shared" si="21"/>
        <v>72</v>
      </c>
      <c r="BH83" s="41" t="str">
        <f t="shared" si="22"/>
        <v>C</v>
      </c>
      <c r="BI83" s="66">
        <f t="shared" si="23"/>
        <v>0.65714285714285714</v>
      </c>
      <c r="BJ83" s="9">
        <f t="shared" si="24"/>
        <v>-2.7610710588583331E-2</v>
      </c>
      <c r="BK83" s="10">
        <f t="shared" si="25"/>
        <v>0.10347781089759861</v>
      </c>
      <c r="BL83" s="11">
        <f t="shared" si="26"/>
        <v>0.10347781089759861</v>
      </c>
      <c r="BM83" s="12" t="str">
        <f t="shared" si="27"/>
        <v xml:space="preserve"> CUMPLE </v>
      </c>
      <c r="BO83" s="49">
        <v>72</v>
      </c>
      <c r="BP83" s="113" t="str">
        <f t="shared" si="28"/>
        <v>C</v>
      </c>
      <c r="BQ83" s="111">
        <f t="shared" si="29"/>
        <v>0.65714285714285714</v>
      </c>
      <c r="BZ83" s="69">
        <f t="shared" si="30"/>
        <v>72</v>
      </c>
      <c r="CA83" s="41" t="str">
        <f t="shared" si="31"/>
        <v>C</v>
      </c>
      <c r="CB83" s="42">
        <f t="shared" si="32"/>
        <v>0.65714285714285714</v>
      </c>
      <c r="CC83" s="196">
        <f>AVERAGE(CB83:CB122)</f>
        <v>0.60492023809523821</v>
      </c>
    </row>
    <row r="84" spans="2:81" ht="15" customHeight="1" x14ac:dyDescent="0.25">
      <c r="C84" s="142">
        <v>73</v>
      </c>
      <c r="D84" s="143" t="s">
        <v>94</v>
      </c>
      <c r="E84" s="143" t="s">
        <v>140</v>
      </c>
      <c r="F84" s="143">
        <v>2</v>
      </c>
      <c r="G84" s="145">
        <v>1.3</v>
      </c>
      <c r="H84" s="144">
        <v>1.1000000000000001</v>
      </c>
      <c r="I84" s="144">
        <v>0.7</v>
      </c>
      <c r="J84" s="144">
        <v>1.1000000000000001</v>
      </c>
      <c r="K84" s="145">
        <v>0.85</v>
      </c>
      <c r="L84" s="145">
        <v>1.7</v>
      </c>
      <c r="M84" s="145">
        <v>1.1000000000000001</v>
      </c>
      <c r="N84" s="157">
        <v>1</v>
      </c>
      <c r="P84" s="142">
        <v>73</v>
      </c>
      <c r="Q84" s="143" t="s">
        <v>94</v>
      </c>
      <c r="R84" s="143" t="s">
        <v>140</v>
      </c>
      <c r="S84" s="143">
        <v>2</v>
      </c>
      <c r="T84" s="126">
        <v>1.3</v>
      </c>
      <c r="U84" s="144">
        <v>1.1000000000000001</v>
      </c>
      <c r="V84" s="144">
        <v>0.7</v>
      </c>
      <c r="W84" s="144">
        <v>1.1000000000000001</v>
      </c>
      <c r="X84" s="145">
        <v>0.85</v>
      </c>
      <c r="Y84" s="145">
        <v>1.7</v>
      </c>
      <c r="Z84" s="145">
        <v>1.1000000000000001</v>
      </c>
      <c r="AA84" s="145">
        <v>1</v>
      </c>
      <c r="AB84" s="128" t="str">
        <f t="shared" si="18"/>
        <v>OK</v>
      </c>
      <c r="AD84" s="142">
        <v>73</v>
      </c>
      <c r="AE84" s="143" t="s">
        <v>94</v>
      </c>
      <c r="AF84" s="143" t="s">
        <v>140</v>
      </c>
      <c r="AG84" s="143">
        <v>2</v>
      </c>
      <c r="AH84" s="126">
        <v>1.3</v>
      </c>
      <c r="AI84" s="144">
        <v>1.1000000000000001</v>
      </c>
      <c r="AJ84" s="144">
        <v>0.7</v>
      </c>
      <c r="AK84" s="144">
        <v>1.1000000000000001</v>
      </c>
      <c r="AL84" s="145">
        <v>0.85</v>
      </c>
      <c r="AM84" s="145">
        <v>1.7</v>
      </c>
      <c r="AN84" s="145">
        <v>1.1000000000000001</v>
      </c>
      <c r="AO84" s="145">
        <v>1</v>
      </c>
      <c r="AP84" s="128" t="str">
        <f t="shared" si="19"/>
        <v>OK</v>
      </c>
      <c r="AR84" s="142">
        <v>73</v>
      </c>
      <c r="AS84" s="143" t="s">
        <v>94</v>
      </c>
      <c r="AT84" s="143" t="s">
        <v>140</v>
      </c>
      <c r="AU84" s="143">
        <v>2</v>
      </c>
      <c r="AV84" s="126">
        <v>1.3</v>
      </c>
      <c r="AW84" s="144">
        <v>1.1000000000000001</v>
      </c>
      <c r="AX84" s="144">
        <v>0.7</v>
      </c>
      <c r="AY84" s="144">
        <v>1.1000000000000001</v>
      </c>
      <c r="AZ84" s="145">
        <v>0.85</v>
      </c>
      <c r="BA84" s="145">
        <v>1.7</v>
      </c>
      <c r="BB84" s="145">
        <v>1.1000000000000001</v>
      </c>
      <c r="BC84" s="145">
        <v>1</v>
      </c>
      <c r="BD84" s="148" t="str">
        <f t="shared" si="17"/>
        <v>OK</v>
      </c>
      <c r="BE84" s="6">
        <f t="shared" si="20"/>
        <v>0.53928571428571437</v>
      </c>
      <c r="BG84" s="49">
        <f t="shared" si="21"/>
        <v>73</v>
      </c>
      <c r="BH84" s="41" t="str">
        <f t="shared" si="22"/>
        <v>C</v>
      </c>
      <c r="BI84" s="66">
        <f t="shared" si="23"/>
        <v>0.53928571428571437</v>
      </c>
      <c r="BJ84" s="9">
        <f t="shared" si="24"/>
        <v>9.024643226855944E-2</v>
      </c>
      <c r="BK84" s="10">
        <f t="shared" si="25"/>
        <v>0.33822031571799838</v>
      </c>
      <c r="BL84" s="11">
        <f t="shared" si="26"/>
        <v>0.33822031571799838</v>
      </c>
      <c r="BM84" s="12" t="str">
        <f t="shared" si="27"/>
        <v xml:space="preserve"> CUMPLE </v>
      </c>
      <c r="BO84" s="49">
        <v>73</v>
      </c>
      <c r="BP84" s="113" t="str">
        <f t="shared" si="28"/>
        <v>C</v>
      </c>
      <c r="BQ84" s="111">
        <f t="shared" si="29"/>
        <v>0.53928571428571437</v>
      </c>
      <c r="BZ84" s="69">
        <f t="shared" si="30"/>
        <v>73</v>
      </c>
      <c r="CA84" s="41" t="str">
        <f t="shared" si="31"/>
        <v>C</v>
      </c>
      <c r="CB84" s="42">
        <f t="shared" si="32"/>
        <v>0.53928571428571437</v>
      </c>
      <c r="CC84" s="196"/>
    </row>
    <row r="85" spans="2:81" ht="15" customHeight="1" x14ac:dyDescent="0.25">
      <c r="C85" s="142">
        <v>74</v>
      </c>
      <c r="D85" s="143" t="s">
        <v>94</v>
      </c>
      <c r="E85" s="143" t="s">
        <v>141</v>
      </c>
      <c r="F85" s="143">
        <v>1</v>
      </c>
      <c r="G85" s="145">
        <v>1.2</v>
      </c>
      <c r="H85" s="144">
        <v>0.4</v>
      </c>
      <c r="I85" s="144">
        <v>0.56100000000000005</v>
      </c>
      <c r="J85" s="144">
        <v>0.7</v>
      </c>
      <c r="K85" s="145">
        <v>0.65</v>
      </c>
      <c r="L85" s="145">
        <v>0.4</v>
      </c>
      <c r="M85" s="145">
        <v>0.5</v>
      </c>
      <c r="N85" s="157">
        <v>0.64</v>
      </c>
      <c r="P85" s="142">
        <v>74</v>
      </c>
      <c r="Q85" s="143" t="s">
        <v>94</v>
      </c>
      <c r="R85" s="143" t="s">
        <v>141</v>
      </c>
      <c r="S85" s="143">
        <v>1</v>
      </c>
      <c r="T85" s="126">
        <v>1.2</v>
      </c>
      <c r="U85" s="144">
        <v>0.4</v>
      </c>
      <c r="V85" s="144">
        <v>0.56100000000000005</v>
      </c>
      <c r="W85" s="144">
        <v>0.7</v>
      </c>
      <c r="X85" s="145">
        <v>0.65</v>
      </c>
      <c r="Y85" s="145">
        <v>0.4</v>
      </c>
      <c r="Z85" s="145">
        <v>0.5</v>
      </c>
      <c r="AA85" s="145">
        <v>0.64</v>
      </c>
      <c r="AB85" s="128" t="str">
        <f t="shared" si="18"/>
        <v>OK</v>
      </c>
      <c r="AD85" s="142">
        <v>74</v>
      </c>
      <c r="AE85" s="143" t="s">
        <v>94</v>
      </c>
      <c r="AF85" s="143" t="s">
        <v>141</v>
      </c>
      <c r="AG85" s="143">
        <v>1</v>
      </c>
      <c r="AH85" s="126">
        <v>1.2</v>
      </c>
      <c r="AI85" s="144">
        <v>0.4</v>
      </c>
      <c r="AJ85" s="144">
        <v>0.56100000000000005</v>
      </c>
      <c r="AK85" s="144">
        <v>0.7</v>
      </c>
      <c r="AL85" s="145">
        <v>0.65</v>
      </c>
      <c r="AM85" s="145">
        <v>0.4</v>
      </c>
      <c r="AN85" s="145">
        <v>0.5</v>
      </c>
      <c r="AO85" s="145">
        <v>0.64</v>
      </c>
      <c r="AP85" s="128" t="str">
        <f t="shared" si="19"/>
        <v>OK</v>
      </c>
      <c r="AR85" s="142">
        <v>74</v>
      </c>
      <c r="AS85" s="143" t="s">
        <v>94</v>
      </c>
      <c r="AT85" s="143" t="s">
        <v>141</v>
      </c>
      <c r="AU85" s="143">
        <v>1</v>
      </c>
      <c r="AV85" s="126">
        <v>1.2</v>
      </c>
      <c r="AW85" s="144">
        <v>0.4</v>
      </c>
      <c r="AX85" s="144">
        <v>0.56100000000000005</v>
      </c>
      <c r="AY85" s="144">
        <v>0.7</v>
      </c>
      <c r="AZ85" s="145">
        <v>0.65</v>
      </c>
      <c r="BA85" s="145">
        <v>0.4</v>
      </c>
      <c r="BB85" s="145">
        <v>0.5</v>
      </c>
      <c r="BC85" s="145">
        <v>0.64</v>
      </c>
      <c r="BD85" s="148" t="str">
        <f t="shared" si="17"/>
        <v>OK</v>
      </c>
      <c r="BE85" s="6">
        <f t="shared" si="20"/>
        <v>0.55014285714285716</v>
      </c>
      <c r="BG85" s="49">
        <f t="shared" si="21"/>
        <v>74</v>
      </c>
      <c r="BH85" s="41" t="str">
        <f t="shared" si="22"/>
        <v>C</v>
      </c>
      <c r="BI85" s="66">
        <f t="shared" si="23"/>
        <v>0.55014285714285716</v>
      </c>
      <c r="BJ85" s="9">
        <f t="shared" si="24"/>
        <v>7.9389289411416653E-2</v>
      </c>
      <c r="BK85" s="10">
        <f t="shared" si="25"/>
        <v>0.29753054890250119</v>
      </c>
      <c r="BL85" s="11">
        <f t="shared" si="26"/>
        <v>0.29753054890250119</v>
      </c>
      <c r="BM85" s="12" t="str">
        <f t="shared" si="27"/>
        <v xml:space="preserve"> CUMPLE </v>
      </c>
      <c r="BO85" s="49">
        <v>74</v>
      </c>
      <c r="BP85" s="113" t="str">
        <f t="shared" si="28"/>
        <v>C</v>
      </c>
      <c r="BQ85" s="111">
        <f t="shared" si="29"/>
        <v>0.55014285714285716</v>
      </c>
      <c r="BZ85" s="69">
        <f t="shared" si="30"/>
        <v>74</v>
      </c>
      <c r="CA85" s="41" t="str">
        <f t="shared" si="31"/>
        <v>C</v>
      </c>
      <c r="CB85" s="42">
        <f t="shared" si="32"/>
        <v>0.55014285714285716</v>
      </c>
      <c r="CC85" s="196"/>
    </row>
    <row r="86" spans="2:81" ht="15" customHeight="1" x14ac:dyDescent="0.25">
      <c r="C86" s="142">
        <v>75</v>
      </c>
      <c r="D86" s="143" t="s">
        <v>94</v>
      </c>
      <c r="E86" s="143" t="s">
        <v>142</v>
      </c>
      <c r="F86" s="143">
        <v>2</v>
      </c>
      <c r="G86" s="145">
        <v>1.4</v>
      </c>
      <c r="H86" s="144">
        <v>1.2</v>
      </c>
      <c r="I86" s="144">
        <v>0.5</v>
      </c>
      <c r="J86" s="144">
        <v>1.4</v>
      </c>
      <c r="K86" s="145">
        <v>2.2000000000000002</v>
      </c>
      <c r="L86" s="145">
        <v>0.3</v>
      </c>
      <c r="M86" s="145">
        <v>1</v>
      </c>
      <c r="N86" s="157">
        <v>0.9</v>
      </c>
      <c r="P86" s="142">
        <v>75</v>
      </c>
      <c r="Q86" s="143" t="s">
        <v>94</v>
      </c>
      <c r="R86" s="143" t="s">
        <v>142</v>
      </c>
      <c r="S86" s="143">
        <v>2</v>
      </c>
      <c r="T86" s="126">
        <v>1.4</v>
      </c>
      <c r="U86" s="144">
        <v>1.2</v>
      </c>
      <c r="V86" s="144">
        <v>0.5</v>
      </c>
      <c r="W86" s="144">
        <v>1.4</v>
      </c>
      <c r="X86" s="145">
        <v>2.2000000000000002</v>
      </c>
      <c r="Y86" s="145">
        <v>0.3</v>
      </c>
      <c r="Z86" s="145">
        <v>1</v>
      </c>
      <c r="AA86" s="145">
        <v>0.9</v>
      </c>
      <c r="AB86" s="128" t="str">
        <f t="shared" si="18"/>
        <v>OK</v>
      </c>
      <c r="AD86" s="142">
        <v>75</v>
      </c>
      <c r="AE86" s="143" t="s">
        <v>94</v>
      </c>
      <c r="AF86" s="143" t="s">
        <v>142</v>
      </c>
      <c r="AG86" s="143">
        <v>2</v>
      </c>
      <c r="AH86" s="126">
        <v>1.4</v>
      </c>
      <c r="AI86" s="144">
        <v>1.2</v>
      </c>
      <c r="AJ86" s="144">
        <v>0.5</v>
      </c>
      <c r="AK86" s="144">
        <v>1.4</v>
      </c>
      <c r="AL86" s="145">
        <v>2.2000000000000002</v>
      </c>
      <c r="AM86" s="145">
        <v>0.3</v>
      </c>
      <c r="AN86" s="145">
        <v>1</v>
      </c>
      <c r="AO86" s="145">
        <v>0.9</v>
      </c>
      <c r="AP86" s="128" t="str">
        <f t="shared" si="19"/>
        <v>OK</v>
      </c>
      <c r="AR86" s="142">
        <v>75</v>
      </c>
      <c r="AS86" s="143" t="s">
        <v>94</v>
      </c>
      <c r="AT86" s="143" t="s">
        <v>142</v>
      </c>
      <c r="AU86" s="143">
        <v>2</v>
      </c>
      <c r="AV86" s="126">
        <v>1.4</v>
      </c>
      <c r="AW86" s="144">
        <v>1.2</v>
      </c>
      <c r="AX86" s="144">
        <v>0.5</v>
      </c>
      <c r="AY86" s="144">
        <v>1.4</v>
      </c>
      <c r="AZ86" s="145">
        <v>2.2000000000000002</v>
      </c>
      <c r="BA86" s="145">
        <v>0.3</v>
      </c>
      <c r="BB86" s="145">
        <v>1</v>
      </c>
      <c r="BC86" s="145">
        <v>0.9</v>
      </c>
      <c r="BD86" s="148" t="str">
        <f t="shared" si="17"/>
        <v>OK</v>
      </c>
      <c r="BE86" s="6">
        <f t="shared" si="20"/>
        <v>0.5357142857142857</v>
      </c>
      <c r="BG86" s="49">
        <f t="shared" si="21"/>
        <v>75</v>
      </c>
      <c r="BH86" s="41" t="str">
        <f t="shared" si="22"/>
        <v>C</v>
      </c>
      <c r="BI86" s="66">
        <f t="shared" si="23"/>
        <v>0.5357142857142857</v>
      </c>
      <c r="BJ86" s="9">
        <f t="shared" si="24"/>
        <v>9.381786083998811E-2</v>
      </c>
      <c r="BK86" s="10">
        <f t="shared" si="25"/>
        <v>0.35160510743362289</v>
      </c>
      <c r="BL86" s="11">
        <f t="shared" si="26"/>
        <v>0.35160510743362289</v>
      </c>
      <c r="BM86" s="12" t="str">
        <f t="shared" si="27"/>
        <v xml:space="preserve"> CUMPLE </v>
      </c>
      <c r="BO86" s="49">
        <v>75</v>
      </c>
      <c r="BP86" s="113" t="str">
        <f t="shared" si="28"/>
        <v>C</v>
      </c>
      <c r="BQ86" s="111">
        <f t="shared" si="29"/>
        <v>0.5357142857142857</v>
      </c>
      <c r="BZ86" s="69">
        <f t="shared" si="30"/>
        <v>75</v>
      </c>
      <c r="CA86" s="41" t="str">
        <f t="shared" si="31"/>
        <v>C</v>
      </c>
      <c r="CB86" s="42">
        <f t="shared" si="32"/>
        <v>0.5357142857142857</v>
      </c>
      <c r="CC86" s="196"/>
    </row>
    <row r="87" spans="2:81" ht="15" customHeight="1" x14ac:dyDescent="0.25">
      <c r="C87" s="142">
        <v>76</v>
      </c>
      <c r="D87" s="143" t="s">
        <v>94</v>
      </c>
      <c r="E87" s="143" t="s">
        <v>143</v>
      </c>
      <c r="F87" s="143">
        <v>2</v>
      </c>
      <c r="G87" s="145">
        <v>1</v>
      </c>
      <c r="H87" s="144">
        <v>1.2</v>
      </c>
      <c r="I87" s="144">
        <v>2</v>
      </c>
      <c r="J87" s="144">
        <v>1.1000000000000001</v>
      </c>
      <c r="K87" s="145">
        <v>0.8</v>
      </c>
      <c r="L87" s="145">
        <v>0.8</v>
      </c>
      <c r="M87" s="145">
        <v>1.3</v>
      </c>
      <c r="N87" s="157">
        <v>1</v>
      </c>
      <c r="P87" s="142">
        <v>76</v>
      </c>
      <c r="Q87" s="143" t="s">
        <v>94</v>
      </c>
      <c r="R87" s="143" t="s">
        <v>143</v>
      </c>
      <c r="S87" s="143">
        <v>2</v>
      </c>
      <c r="T87" s="126">
        <v>1</v>
      </c>
      <c r="U87" s="144">
        <v>1.2</v>
      </c>
      <c r="V87" s="144">
        <v>2</v>
      </c>
      <c r="W87" s="144">
        <v>1.1000000000000001</v>
      </c>
      <c r="X87" s="145">
        <v>0.8</v>
      </c>
      <c r="Y87" s="145">
        <v>0.8</v>
      </c>
      <c r="Z87" s="145">
        <v>1.3</v>
      </c>
      <c r="AA87" s="145">
        <v>1</v>
      </c>
      <c r="AB87" s="128" t="str">
        <f t="shared" si="18"/>
        <v>OK</v>
      </c>
      <c r="AD87" s="142">
        <v>76</v>
      </c>
      <c r="AE87" s="143" t="s">
        <v>94</v>
      </c>
      <c r="AF87" s="143" t="s">
        <v>143</v>
      </c>
      <c r="AG87" s="143">
        <v>2</v>
      </c>
      <c r="AH87" s="126">
        <v>1</v>
      </c>
      <c r="AI87" s="144">
        <v>1.2</v>
      </c>
      <c r="AJ87" s="144">
        <v>2</v>
      </c>
      <c r="AK87" s="144">
        <v>1.1000000000000001</v>
      </c>
      <c r="AL87" s="145">
        <v>0.8</v>
      </c>
      <c r="AM87" s="145">
        <v>0.8</v>
      </c>
      <c r="AN87" s="145">
        <v>1.3</v>
      </c>
      <c r="AO87" s="145">
        <v>1</v>
      </c>
      <c r="AP87" s="128" t="str">
        <f t="shared" si="19"/>
        <v>OK</v>
      </c>
      <c r="AR87" s="142">
        <v>76</v>
      </c>
      <c r="AS87" s="143" t="s">
        <v>94</v>
      </c>
      <c r="AT87" s="143" t="s">
        <v>143</v>
      </c>
      <c r="AU87" s="143">
        <v>2</v>
      </c>
      <c r="AV87" s="126">
        <v>1</v>
      </c>
      <c r="AW87" s="144">
        <v>1.2</v>
      </c>
      <c r="AX87" s="144">
        <v>2</v>
      </c>
      <c r="AY87" s="144">
        <v>1.1000000000000001</v>
      </c>
      <c r="AZ87" s="145">
        <v>0.8</v>
      </c>
      <c r="BA87" s="145">
        <v>0.8</v>
      </c>
      <c r="BB87" s="145">
        <v>1.3</v>
      </c>
      <c r="BC87" s="145">
        <v>1</v>
      </c>
      <c r="BD87" s="148" t="str">
        <f t="shared" si="17"/>
        <v>OK</v>
      </c>
      <c r="BE87" s="6">
        <f t="shared" si="20"/>
        <v>0.58571428571428563</v>
      </c>
      <c r="BG87" s="49">
        <f t="shared" si="21"/>
        <v>76</v>
      </c>
      <c r="BH87" s="41" t="str">
        <f t="shared" si="22"/>
        <v>C</v>
      </c>
      <c r="BI87" s="66">
        <f t="shared" si="23"/>
        <v>0.58571428571428563</v>
      </c>
      <c r="BJ87" s="9">
        <f t="shared" si="24"/>
        <v>4.3817860839988176E-2</v>
      </c>
      <c r="BK87" s="10">
        <f t="shared" si="25"/>
        <v>0.16421802341488489</v>
      </c>
      <c r="BL87" s="11">
        <f t="shared" si="26"/>
        <v>0.16421802341488489</v>
      </c>
      <c r="BM87" s="12" t="str">
        <f t="shared" si="27"/>
        <v xml:space="preserve"> CUMPLE </v>
      </c>
      <c r="BO87" s="49">
        <v>76</v>
      </c>
      <c r="BP87" s="113" t="str">
        <f t="shared" si="28"/>
        <v>C</v>
      </c>
      <c r="BQ87" s="111">
        <f t="shared" si="29"/>
        <v>0.58571428571428563</v>
      </c>
      <c r="BZ87" s="69">
        <f t="shared" si="30"/>
        <v>76</v>
      </c>
      <c r="CA87" s="41" t="str">
        <f t="shared" si="31"/>
        <v>C</v>
      </c>
      <c r="CB87" s="42">
        <f t="shared" si="32"/>
        <v>0.58571428571428563</v>
      </c>
      <c r="CC87" s="196"/>
    </row>
    <row r="88" spans="2:81" ht="15" customHeight="1" x14ac:dyDescent="0.25">
      <c r="C88" s="142">
        <v>77</v>
      </c>
      <c r="D88" s="143" t="s">
        <v>94</v>
      </c>
      <c r="E88" s="143" t="s">
        <v>59</v>
      </c>
      <c r="F88" s="143">
        <v>1</v>
      </c>
      <c r="G88" s="145">
        <v>1.3</v>
      </c>
      <c r="H88" s="144">
        <v>0.8</v>
      </c>
      <c r="I88" s="144">
        <v>0.4</v>
      </c>
      <c r="J88" s="144">
        <v>0.2</v>
      </c>
      <c r="K88" s="145">
        <v>0.4</v>
      </c>
      <c r="L88" s="145">
        <v>0.5</v>
      </c>
      <c r="M88" s="145">
        <v>0.7</v>
      </c>
      <c r="N88" s="157">
        <v>0.6</v>
      </c>
      <c r="P88" s="142">
        <v>77</v>
      </c>
      <c r="Q88" s="143" t="s">
        <v>94</v>
      </c>
      <c r="R88" s="143" t="s">
        <v>59</v>
      </c>
      <c r="S88" s="143">
        <v>1</v>
      </c>
      <c r="T88" s="126">
        <v>1.3</v>
      </c>
      <c r="U88" s="144">
        <v>0.8</v>
      </c>
      <c r="V88" s="144">
        <v>0.4</v>
      </c>
      <c r="W88" s="144">
        <v>0.2</v>
      </c>
      <c r="X88" s="145">
        <v>0.4</v>
      </c>
      <c r="Y88" s="145">
        <v>0.5</v>
      </c>
      <c r="Z88" s="145">
        <v>0.7</v>
      </c>
      <c r="AA88" s="145">
        <v>0.6</v>
      </c>
      <c r="AB88" s="128" t="str">
        <f t="shared" si="18"/>
        <v>OK</v>
      </c>
      <c r="AD88" s="142">
        <v>77</v>
      </c>
      <c r="AE88" s="143" t="s">
        <v>94</v>
      </c>
      <c r="AF88" s="143" t="s">
        <v>59</v>
      </c>
      <c r="AG88" s="143">
        <v>1</v>
      </c>
      <c r="AH88" s="126">
        <v>1.3</v>
      </c>
      <c r="AI88" s="144">
        <v>0.8</v>
      </c>
      <c r="AJ88" s="144">
        <v>0.4</v>
      </c>
      <c r="AK88" s="144">
        <v>0.2</v>
      </c>
      <c r="AL88" s="145">
        <v>0.4</v>
      </c>
      <c r="AM88" s="145">
        <v>0.5</v>
      </c>
      <c r="AN88" s="145">
        <v>0.7</v>
      </c>
      <c r="AO88" s="145">
        <v>0.6</v>
      </c>
      <c r="AP88" s="128" t="str">
        <f t="shared" si="19"/>
        <v>OK</v>
      </c>
      <c r="AR88" s="142">
        <v>77</v>
      </c>
      <c r="AS88" s="143" t="s">
        <v>94</v>
      </c>
      <c r="AT88" s="143" t="s">
        <v>59</v>
      </c>
      <c r="AU88" s="143">
        <v>1</v>
      </c>
      <c r="AV88" s="126">
        <v>1.3</v>
      </c>
      <c r="AW88" s="144">
        <v>0.8</v>
      </c>
      <c r="AX88" s="144">
        <v>0.4</v>
      </c>
      <c r="AY88" s="144">
        <v>0.2</v>
      </c>
      <c r="AZ88" s="145">
        <v>0.4</v>
      </c>
      <c r="BA88" s="145">
        <v>0.5</v>
      </c>
      <c r="BB88" s="145">
        <v>0.7</v>
      </c>
      <c r="BC88" s="145">
        <v>0.6</v>
      </c>
      <c r="BD88" s="148" t="str">
        <f t="shared" si="17"/>
        <v>OK</v>
      </c>
      <c r="BE88" s="6">
        <f t="shared" si="20"/>
        <v>0.51428571428571435</v>
      </c>
      <c r="BG88" s="49">
        <f t="shared" si="21"/>
        <v>77</v>
      </c>
      <c r="BH88" s="41" t="str">
        <f t="shared" si="22"/>
        <v>C</v>
      </c>
      <c r="BI88" s="66">
        <f t="shared" si="23"/>
        <v>0.51428571428571435</v>
      </c>
      <c r="BJ88" s="9">
        <f t="shared" si="24"/>
        <v>0.11524643226855946</v>
      </c>
      <c r="BK88" s="10">
        <f t="shared" si="25"/>
        <v>0.43191385772736757</v>
      </c>
      <c r="BL88" s="11">
        <f t="shared" si="26"/>
        <v>0.43191385772736757</v>
      </c>
      <c r="BM88" s="12" t="str">
        <f t="shared" si="27"/>
        <v xml:space="preserve"> CUMPLE </v>
      </c>
      <c r="BO88" s="49">
        <v>77</v>
      </c>
      <c r="BP88" s="113" t="str">
        <f t="shared" si="28"/>
        <v>C</v>
      </c>
      <c r="BQ88" s="111">
        <f t="shared" si="29"/>
        <v>0.51428571428571435</v>
      </c>
      <c r="BZ88" s="69">
        <f t="shared" si="30"/>
        <v>77</v>
      </c>
      <c r="CA88" s="41" t="str">
        <f t="shared" si="31"/>
        <v>C</v>
      </c>
      <c r="CB88" s="42">
        <f t="shared" si="32"/>
        <v>0.51428571428571435</v>
      </c>
      <c r="CC88" s="196"/>
    </row>
    <row r="89" spans="2:81" ht="15" customHeight="1" x14ac:dyDescent="0.25">
      <c r="C89" s="142">
        <v>78</v>
      </c>
      <c r="D89" s="143" t="s">
        <v>94</v>
      </c>
      <c r="E89" s="143" t="s">
        <v>60</v>
      </c>
      <c r="F89" s="143">
        <v>2</v>
      </c>
      <c r="G89" s="145">
        <v>0.9</v>
      </c>
      <c r="H89" s="144">
        <v>1.3</v>
      </c>
      <c r="I89" s="146">
        <v>0.7</v>
      </c>
      <c r="J89" s="146">
        <v>1.4</v>
      </c>
      <c r="K89" s="145">
        <v>0.3</v>
      </c>
      <c r="L89" s="145">
        <v>1.7</v>
      </c>
      <c r="M89" s="145">
        <v>1.8</v>
      </c>
      <c r="N89" s="157">
        <v>1.8</v>
      </c>
      <c r="P89" s="142">
        <v>78</v>
      </c>
      <c r="Q89" s="143" t="s">
        <v>94</v>
      </c>
      <c r="R89" s="143" t="s">
        <v>60</v>
      </c>
      <c r="S89" s="143">
        <v>2</v>
      </c>
      <c r="T89" s="126">
        <v>0.9</v>
      </c>
      <c r="U89" s="144">
        <v>1.3</v>
      </c>
      <c r="V89" s="146">
        <v>0.7</v>
      </c>
      <c r="W89" s="146">
        <v>1.4</v>
      </c>
      <c r="X89" s="145">
        <v>0.3</v>
      </c>
      <c r="Y89" s="145">
        <v>1.7</v>
      </c>
      <c r="Z89" s="145">
        <v>1.8</v>
      </c>
      <c r="AA89" s="145">
        <v>1.8</v>
      </c>
      <c r="AB89" s="128" t="str">
        <f t="shared" si="18"/>
        <v>OK</v>
      </c>
      <c r="AD89" s="142">
        <v>78</v>
      </c>
      <c r="AE89" s="143" t="s">
        <v>94</v>
      </c>
      <c r="AF89" s="143" t="s">
        <v>60</v>
      </c>
      <c r="AG89" s="143">
        <v>2</v>
      </c>
      <c r="AH89" s="126">
        <v>0.9</v>
      </c>
      <c r="AI89" s="144">
        <v>1.3</v>
      </c>
      <c r="AJ89" s="146">
        <v>0.7</v>
      </c>
      <c r="AK89" s="146">
        <v>1.4</v>
      </c>
      <c r="AL89" s="145">
        <v>0.3</v>
      </c>
      <c r="AM89" s="145">
        <v>1.7</v>
      </c>
      <c r="AN89" s="145">
        <v>1.8</v>
      </c>
      <c r="AO89" s="145">
        <v>1.8</v>
      </c>
      <c r="AP89" s="128" t="str">
        <f t="shared" si="19"/>
        <v>OK</v>
      </c>
      <c r="AR89" s="142">
        <v>78</v>
      </c>
      <c r="AS89" s="143" t="s">
        <v>94</v>
      </c>
      <c r="AT89" s="143" t="s">
        <v>60</v>
      </c>
      <c r="AU89" s="143">
        <v>2</v>
      </c>
      <c r="AV89" s="126">
        <v>0.9</v>
      </c>
      <c r="AW89" s="144">
        <v>1.3</v>
      </c>
      <c r="AX89" s="146">
        <v>0.7</v>
      </c>
      <c r="AY89" s="146">
        <v>1.4</v>
      </c>
      <c r="AZ89" s="145">
        <v>0.3</v>
      </c>
      <c r="BA89" s="145">
        <v>1.7</v>
      </c>
      <c r="BB89" s="145">
        <v>1.8</v>
      </c>
      <c r="BC89" s="145">
        <v>1.8</v>
      </c>
      <c r="BD89" s="148" t="str">
        <f t="shared" si="17"/>
        <v>OK</v>
      </c>
      <c r="BE89" s="6">
        <f t="shared" si="20"/>
        <v>0.6428571428571429</v>
      </c>
      <c r="BG89" s="49">
        <f t="shared" si="21"/>
        <v>78</v>
      </c>
      <c r="BH89" s="41" t="str">
        <f t="shared" si="22"/>
        <v>C</v>
      </c>
      <c r="BI89" s="66">
        <f t="shared" si="23"/>
        <v>0.6428571428571429</v>
      </c>
      <c r="BJ89" s="9">
        <f t="shared" si="24"/>
        <v>-1.3324996302869097E-2</v>
      </c>
      <c r="BK89" s="10">
        <f t="shared" si="25"/>
        <v>4.9938644035102155E-2</v>
      </c>
      <c r="BL89" s="11">
        <f t="shared" si="26"/>
        <v>4.9938644035102155E-2</v>
      </c>
      <c r="BM89" s="12" t="str">
        <f t="shared" si="27"/>
        <v xml:space="preserve"> CUMPLE </v>
      </c>
      <c r="BO89" s="49">
        <v>78</v>
      </c>
      <c r="BP89" s="113" t="str">
        <f t="shared" si="28"/>
        <v>C</v>
      </c>
      <c r="BQ89" s="111">
        <f t="shared" si="29"/>
        <v>0.6428571428571429</v>
      </c>
      <c r="BZ89" s="69">
        <f t="shared" si="30"/>
        <v>78</v>
      </c>
      <c r="CA89" s="41" t="str">
        <f t="shared" si="31"/>
        <v>C</v>
      </c>
      <c r="CB89" s="42">
        <f t="shared" si="32"/>
        <v>0.6428571428571429</v>
      </c>
      <c r="CC89" s="196"/>
    </row>
    <row r="90" spans="2:81" ht="15" customHeight="1" x14ac:dyDescent="0.25">
      <c r="C90" s="142">
        <v>79</v>
      </c>
      <c r="D90" s="143" t="s">
        <v>94</v>
      </c>
      <c r="E90" s="143" t="s">
        <v>61</v>
      </c>
      <c r="F90" s="143">
        <v>4</v>
      </c>
      <c r="G90" s="145">
        <v>0.4</v>
      </c>
      <c r="H90" s="144">
        <v>4</v>
      </c>
      <c r="I90" s="146">
        <v>1.5</v>
      </c>
      <c r="J90" s="146">
        <v>2.6</v>
      </c>
      <c r="K90" s="145">
        <v>3.1</v>
      </c>
      <c r="L90" s="145">
        <v>2</v>
      </c>
      <c r="M90" s="145">
        <v>1.6</v>
      </c>
      <c r="N90" s="157">
        <v>1.9</v>
      </c>
      <c r="P90" s="142">
        <v>79</v>
      </c>
      <c r="Q90" s="143" t="s">
        <v>94</v>
      </c>
      <c r="R90" s="143" t="s">
        <v>61</v>
      </c>
      <c r="S90" s="143">
        <v>4</v>
      </c>
      <c r="T90" s="126">
        <v>0.4</v>
      </c>
      <c r="U90" s="144">
        <v>4</v>
      </c>
      <c r="V90" s="146">
        <v>1.5</v>
      </c>
      <c r="W90" s="146">
        <v>2.6</v>
      </c>
      <c r="X90" s="145">
        <v>3.1</v>
      </c>
      <c r="Y90" s="145">
        <v>2</v>
      </c>
      <c r="Z90" s="145">
        <v>1.6</v>
      </c>
      <c r="AA90" s="145">
        <v>1.9</v>
      </c>
      <c r="AB90" s="128" t="str">
        <f t="shared" si="18"/>
        <v>OK</v>
      </c>
      <c r="AD90" s="142">
        <v>79</v>
      </c>
      <c r="AE90" s="143" t="s">
        <v>94</v>
      </c>
      <c r="AF90" s="143" t="s">
        <v>61</v>
      </c>
      <c r="AG90" s="143">
        <v>4</v>
      </c>
      <c r="AH90" s="126">
        <v>0.4</v>
      </c>
      <c r="AI90" s="144">
        <v>4</v>
      </c>
      <c r="AJ90" s="146">
        <v>1.5</v>
      </c>
      <c r="AK90" s="146">
        <v>2.6</v>
      </c>
      <c r="AL90" s="145">
        <v>3.1</v>
      </c>
      <c r="AM90" s="145">
        <v>2</v>
      </c>
      <c r="AN90" s="145">
        <v>1.6</v>
      </c>
      <c r="AO90" s="145">
        <v>1.9</v>
      </c>
      <c r="AP90" s="128" t="str">
        <f t="shared" si="19"/>
        <v>OK</v>
      </c>
      <c r="AR90" s="142">
        <v>79</v>
      </c>
      <c r="AS90" s="143" t="s">
        <v>94</v>
      </c>
      <c r="AT90" s="143" t="s">
        <v>61</v>
      </c>
      <c r="AU90" s="143">
        <v>4</v>
      </c>
      <c r="AV90" s="126">
        <v>0.4</v>
      </c>
      <c r="AW90" s="144">
        <v>4</v>
      </c>
      <c r="AX90" s="146">
        <v>1.5</v>
      </c>
      <c r="AY90" s="146">
        <v>2.6</v>
      </c>
      <c r="AZ90" s="145">
        <v>3.1</v>
      </c>
      <c r="BA90" s="145">
        <v>2</v>
      </c>
      <c r="BB90" s="145">
        <v>1.6</v>
      </c>
      <c r="BC90" s="145">
        <v>1.9</v>
      </c>
      <c r="BD90" s="148" t="str">
        <f t="shared" si="17"/>
        <v>OK</v>
      </c>
      <c r="BE90" s="6">
        <f t="shared" si="20"/>
        <v>0.59642857142857142</v>
      </c>
      <c r="BG90" s="49">
        <f t="shared" si="21"/>
        <v>79</v>
      </c>
      <c r="BH90" s="41" t="str">
        <f t="shared" si="22"/>
        <v>C</v>
      </c>
      <c r="BI90" s="66">
        <f t="shared" si="23"/>
        <v>0.59642857142857142</v>
      </c>
      <c r="BJ90" s="9">
        <f t="shared" si="24"/>
        <v>3.3103575125702389E-2</v>
      </c>
      <c r="BK90" s="10">
        <f t="shared" si="25"/>
        <v>0.12406364826801214</v>
      </c>
      <c r="BL90" s="11">
        <f t="shared" si="26"/>
        <v>0.12406364826801214</v>
      </c>
      <c r="BM90" s="12" t="str">
        <f t="shared" si="27"/>
        <v xml:space="preserve"> CUMPLE </v>
      </c>
      <c r="BO90" s="49">
        <v>79</v>
      </c>
      <c r="BP90" s="113" t="str">
        <f t="shared" si="28"/>
        <v>C</v>
      </c>
      <c r="BQ90" s="111">
        <f t="shared" si="29"/>
        <v>0.59642857142857142</v>
      </c>
      <c r="BZ90" s="69">
        <f t="shared" si="30"/>
        <v>79</v>
      </c>
      <c r="CA90" s="41" t="str">
        <f t="shared" si="31"/>
        <v>C</v>
      </c>
      <c r="CB90" s="42">
        <f t="shared" si="32"/>
        <v>0.59642857142857142</v>
      </c>
      <c r="CC90" s="196"/>
    </row>
    <row r="91" spans="2:81" ht="15" customHeight="1" x14ac:dyDescent="0.25">
      <c r="C91" s="142">
        <v>80</v>
      </c>
      <c r="D91" s="143" t="s">
        <v>94</v>
      </c>
      <c r="E91" s="143" t="s">
        <v>62</v>
      </c>
      <c r="F91" s="143">
        <v>1</v>
      </c>
      <c r="G91" s="145">
        <v>0.5</v>
      </c>
      <c r="H91" s="144">
        <v>0.3</v>
      </c>
      <c r="I91" s="146">
        <v>0.5</v>
      </c>
      <c r="J91" s="146">
        <v>0.3</v>
      </c>
      <c r="K91" s="145">
        <v>0.9</v>
      </c>
      <c r="L91" s="145">
        <v>0.7</v>
      </c>
      <c r="M91" s="145">
        <v>0.4</v>
      </c>
      <c r="N91" s="157">
        <v>0.6</v>
      </c>
      <c r="P91" s="142">
        <v>80</v>
      </c>
      <c r="Q91" s="143" t="s">
        <v>94</v>
      </c>
      <c r="R91" s="143" t="s">
        <v>62</v>
      </c>
      <c r="S91" s="143">
        <v>1</v>
      </c>
      <c r="T91" s="126">
        <v>0.5</v>
      </c>
      <c r="U91" s="144">
        <v>0.3</v>
      </c>
      <c r="V91" s="146">
        <v>0.5</v>
      </c>
      <c r="W91" s="146">
        <v>0.3</v>
      </c>
      <c r="X91" s="145">
        <v>0.9</v>
      </c>
      <c r="Y91" s="145">
        <v>0.7</v>
      </c>
      <c r="Z91" s="145">
        <v>0.4</v>
      </c>
      <c r="AA91" s="145">
        <v>0.6</v>
      </c>
      <c r="AB91" s="128" t="str">
        <f t="shared" si="18"/>
        <v>OK</v>
      </c>
      <c r="AD91" s="142">
        <v>80</v>
      </c>
      <c r="AE91" s="143" t="s">
        <v>94</v>
      </c>
      <c r="AF91" s="143" t="s">
        <v>62</v>
      </c>
      <c r="AG91" s="143">
        <v>1</v>
      </c>
      <c r="AH91" s="126">
        <v>0.5</v>
      </c>
      <c r="AI91" s="144">
        <v>0.3</v>
      </c>
      <c r="AJ91" s="146">
        <v>0.5</v>
      </c>
      <c r="AK91" s="146">
        <v>0.3</v>
      </c>
      <c r="AL91" s="145">
        <v>0.9</v>
      </c>
      <c r="AM91" s="145">
        <v>0.7</v>
      </c>
      <c r="AN91" s="145">
        <v>0.4</v>
      </c>
      <c r="AO91" s="145">
        <v>0.6</v>
      </c>
      <c r="AP91" s="128" t="str">
        <f t="shared" si="19"/>
        <v>OK</v>
      </c>
      <c r="AR91" s="142">
        <v>80</v>
      </c>
      <c r="AS91" s="143" t="s">
        <v>94</v>
      </c>
      <c r="AT91" s="143" t="s">
        <v>62</v>
      </c>
      <c r="AU91" s="143">
        <v>1</v>
      </c>
      <c r="AV91" s="126">
        <v>0.5</v>
      </c>
      <c r="AW91" s="144">
        <v>0.3</v>
      </c>
      <c r="AX91" s="146">
        <v>0.5</v>
      </c>
      <c r="AY91" s="146">
        <v>0.3</v>
      </c>
      <c r="AZ91" s="145">
        <v>0.9</v>
      </c>
      <c r="BA91" s="145">
        <v>0.7</v>
      </c>
      <c r="BB91" s="145">
        <v>0.4</v>
      </c>
      <c r="BC91" s="145">
        <v>0.6</v>
      </c>
      <c r="BD91" s="148" t="str">
        <f t="shared" si="17"/>
        <v>OK</v>
      </c>
      <c r="BE91" s="6">
        <f t="shared" si="20"/>
        <v>0.52857142857142858</v>
      </c>
      <c r="BG91" s="49">
        <f t="shared" si="21"/>
        <v>80</v>
      </c>
      <c r="BH91" s="41" t="str">
        <f t="shared" si="22"/>
        <v>C</v>
      </c>
      <c r="BI91" s="66">
        <f t="shared" si="23"/>
        <v>0.52857142857142858</v>
      </c>
      <c r="BJ91" s="9">
        <f t="shared" si="24"/>
        <v>0.10096071798284523</v>
      </c>
      <c r="BK91" s="10">
        <f t="shared" si="25"/>
        <v>0.37837469086487113</v>
      </c>
      <c r="BL91" s="11">
        <f t="shared" si="26"/>
        <v>0.37837469086487113</v>
      </c>
      <c r="BM91" s="12" t="str">
        <f t="shared" si="27"/>
        <v xml:space="preserve"> CUMPLE </v>
      </c>
      <c r="BO91" s="49">
        <v>80</v>
      </c>
      <c r="BP91" s="113" t="str">
        <f t="shared" si="28"/>
        <v>C</v>
      </c>
      <c r="BQ91" s="111">
        <f t="shared" si="29"/>
        <v>0.52857142857142858</v>
      </c>
      <c r="BZ91" s="69">
        <f t="shared" si="30"/>
        <v>80</v>
      </c>
      <c r="CA91" s="41" t="str">
        <f t="shared" si="31"/>
        <v>C</v>
      </c>
      <c r="CB91" s="42">
        <f t="shared" si="32"/>
        <v>0.52857142857142858</v>
      </c>
      <c r="CC91" s="196"/>
    </row>
    <row r="92" spans="2:81" ht="15" customHeight="1" x14ac:dyDescent="0.25">
      <c r="C92" s="142">
        <v>81</v>
      </c>
      <c r="D92" s="143" t="s">
        <v>94</v>
      </c>
      <c r="E92" s="143" t="s">
        <v>63</v>
      </c>
      <c r="F92" s="143">
        <v>1</v>
      </c>
      <c r="G92" s="145">
        <v>0.5</v>
      </c>
      <c r="H92" s="144">
        <v>0.3</v>
      </c>
      <c r="I92" s="146">
        <v>1</v>
      </c>
      <c r="J92" s="146">
        <v>1.5</v>
      </c>
      <c r="K92" s="145">
        <v>0.6</v>
      </c>
      <c r="L92" s="145">
        <v>0.2</v>
      </c>
      <c r="M92" s="145">
        <v>0.3</v>
      </c>
      <c r="N92" s="157">
        <v>0.4</v>
      </c>
      <c r="P92" s="142">
        <v>81</v>
      </c>
      <c r="Q92" s="143" t="s">
        <v>94</v>
      </c>
      <c r="R92" s="143" t="s">
        <v>63</v>
      </c>
      <c r="S92" s="143">
        <v>1</v>
      </c>
      <c r="T92" s="126">
        <v>0.5</v>
      </c>
      <c r="U92" s="144">
        <v>0.3</v>
      </c>
      <c r="V92" s="146">
        <v>1</v>
      </c>
      <c r="W92" s="146">
        <v>1.5</v>
      </c>
      <c r="X92" s="145">
        <v>0.6</v>
      </c>
      <c r="Y92" s="145">
        <v>0.2</v>
      </c>
      <c r="Z92" s="145">
        <v>0.3</v>
      </c>
      <c r="AA92" s="145">
        <v>0.4</v>
      </c>
      <c r="AB92" s="128" t="str">
        <f t="shared" si="18"/>
        <v>OK</v>
      </c>
      <c r="AD92" s="142">
        <v>81</v>
      </c>
      <c r="AE92" s="143" t="s">
        <v>94</v>
      </c>
      <c r="AF92" s="143" t="s">
        <v>63</v>
      </c>
      <c r="AG92" s="143">
        <v>1</v>
      </c>
      <c r="AH92" s="126">
        <v>0.5</v>
      </c>
      <c r="AI92" s="144">
        <v>0.3</v>
      </c>
      <c r="AJ92" s="146">
        <v>1</v>
      </c>
      <c r="AK92" s="146">
        <v>1.5</v>
      </c>
      <c r="AL92" s="145">
        <v>0.6</v>
      </c>
      <c r="AM92" s="145">
        <v>0.2</v>
      </c>
      <c r="AN92" s="145">
        <v>0.3</v>
      </c>
      <c r="AO92" s="145">
        <v>0.4</v>
      </c>
      <c r="AP92" s="128" t="str">
        <f t="shared" si="19"/>
        <v>OK</v>
      </c>
      <c r="AR92" s="142">
        <v>81</v>
      </c>
      <c r="AS92" s="143" t="s">
        <v>94</v>
      </c>
      <c r="AT92" s="143" t="s">
        <v>63</v>
      </c>
      <c r="AU92" s="143">
        <v>1</v>
      </c>
      <c r="AV92" s="126">
        <v>0.5</v>
      </c>
      <c r="AW92" s="144">
        <v>0.3</v>
      </c>
      <c r="AX92" s="146">
        <v>1</v>
      </c>
      <c r="AY92" s="146">
        <v>1.5</v>
      </c>
      <c r="AZ92" s="145">
        <v>0.6</v>
      </c>
      <c r="BA92" s="145">
        <v>0.2</v>
      </c>
      <c r="BB92" s="145">
        <v>0.3</v>
      </c>
      <c r="BC92" s="145">
        <v>0.4</v>
      </c>
      <c r="BD92" s="148" t="str">
        <f t="shared" si="17"/>
        <v>OK</v>
      </c>
      <c r="BE92" s="6">
        <f t="shared" si="20"/>
        <v>0.61428571428571421</v>
      </c>
      <c r="BG92" s="49">
        <f t="shared" si="21"/>
        <v>81</v>
      </c>
      <c r="BH92" s="41" t="str">
        <f t="shared" si="22"/>
        <v>C</v>
      </c>
      <c r="BI92" s="66">
        <f t="shared" si="23"/>
        <v>0.61428571428571421</v>
      </c>
      <c r="BJ92" s="9">
        <f t="shared" si="24"/>
        <v>1.5246432268559595E-2</v>
      </c>
      <c r="BK92" s="10">
        <f t="shared" si="25"/>
        <v>5.7139689689891575E-2</v>
      </c>
      <c r="BL92" s="11">
        <f t="shared" si="26"/>
        <v>5.7139689689891575E-2</v>
      </c>
      <c r="BM92" s="12" t="str">
        <f t="shared" si="27"/>
        <v xml:space="preserve"> CUMPLE </v>
      </c>
      <c r="BO92" s="49">
        <v>81</v>
      </c>
      <c r="BP92" s="113" t="str">
        <f t="shared" si="28"/>
        <v>C</v>
      </c>
      <c r="BQ92" s="111">
        <f t="shared" si="29"/>
        <v>0.61428571428571421</v>
      </c>
      <c r="BZ92" s="69">
        <f t="shared" si="30"/>
        <v>81</v>
      </c>
      <c r="CA92" s="41" t="str">
        <f t="shared" si="31"/>
        <v>C</v>
      </c>
      <c r="CB92" s="42">
        <f t="shared" si="32"/>
        <v>0.61428571428571421</v>
      </c>
      <c r="CC92" s="196"/>
    </row>
    <row r="93" spans="2:81" ht="15" customHeight="1" x14ac:dyDescent="0.25">
      <c r="C93" s="142">
        <v>82</v>
      </c>
      <c r="D93" s="143" t="s">
        <v>94</v>
      </c>
      <c r="E93" s="143" t="s">
        <v>64</v>
      </c>
      <c r="F93" s="143">
        <v>1</v>
      </c>
      <c r="G93" s="145">
        <v>2.2000000000000002</v>
      </c>
      <c r="H93" s="144">
        <v>0.4</v>
      </c>
      <c r="I93" s="146">
        <v>1</v>
      </c>
      <c r="J93" s="146">
        <v>0.2</v>
      </c>
      <c r="K93" s="145">
        <v>0.5</v>
      </c>
      <c r="L93" s="145">
        <v>0.3</v>
      </c>
      <c r="M93" s="145">
        <v>0.7</v>
      </c>
      <c r="N93" s="157">
        <v>0.8</v>
      </c>
      <c r="P93" s="142">
        <v>82</v>
      </c>
      <c r="Q93" s="143" t="s">
        <v>94</v>
      </c>
      <c r="R93" s="143" t="s">
        <v>64</v>
      </c>
      <c r="S93" s="143">
        <v>1</v>
      </c>
      <c r="T93" s="126">
        <v>2.2000000000000002</v>
      </c>
      <c r="U93" s="144">
        <v>0.4</v>
      </c>
      <c r="V93" s="146">
        <v>1</v>
      </c>
      <c r="W93" s="146">
        <v>0.2</v>
      </c>
      <c r="X93" s="145">
        <v>0.5</v>
      </c>
      <c r="Y93" s="145">
        <v>0.3</v>
      </c>
      <c r="Z93" s="145">
        <v>0.7</v>
      </c>
      <c r="AA93" s="145">
        <v>0.8</v>
      </c>
      <c r="AB93" s="128" t="str">
        <f t="shared" si="18"/>
        <v>OK</v>
      </c>
      <c r="AD93" s="142">
        <v>82</v>
      </c>
      <c r="AE93" s="143" t="s">
        <v>94</v>
      </c>
      <c r="AF93" s="143" t="s">
        <v>64</v>
      </c>
      <c r="AG93" s="143">
        <v>1</v>
      </c>
      <c r="AH93" s="126">
        <v>2.2000000000000002</v>
      </c>
      <c r="AI93" s="144">
        <v>0.4</v>
      </c>
      <c r="AJ93" s="146">
        <v>1</v>
      </c>
      <c r="AK93" s="146">
        <v>0.2</v>
      </c>
      <c r="AL93" s="145">
        <v>0.5</v>
      </c>
      <c r="AM93" s="145">
        <v>0.3</v>
      </c>
      <c r="AN93" s="145">
        <v>0.7</v>
      </c>
      <c r="AO93" s="145">
        <v>0.8</v>
      </c>
      <c r="AP93" s="128" t="str">
        <f t="shared" si="19"/>
        <v>OK</v>
      </c>
      <c r="AR93" s="142">
        <v>82</v>
      </c>
      <c r="AS93" s="143" t="s">
        <v>94</v>
      </c>
      <c r="AT93" s="143" t="s">
        <v>64</v>
      </c>
      <c r="AU93" s="143">
        <v>1</v>
      </c>
      <c r="AV93" s="126">
        <v>2.2000000000000002</v>
      </c>
      <c r="AW93" s="144">
        <v>0.4</v>
      </c>
      <c r="AX93" s="146">
        <v>1</v>
      </c>
      <c r="AY93" s="146">
        <v>0.2</v>
      </c>
      <c r="AZ93" s="145">
        <v>0.5</v>
      </c>
      <c r="BA93" s="145">
        <v>0.3</v>
      </c>
      <c r="BB93" s="145">
        <v>0.7</v>
      </c>
      <c r="BC93" s="145">
        <v>0.8</v>
      </c>
      <c r="BD93" s="148" t="str">
        <f t="shared" si="17"/>
        <v>OK</v>
      </c>
      <c r="BE93" s="6">
        <f t="shared" si="20"/>
        <v>0.55714285714285705</v>
      </c>
      <c r="BG93" s="49">
        <f t="shared" si="21"/>
        <v>82</v>
      </c>
      <c r="BH93" s="41" t="str">
        <f t="shared" si="22"/>
        <v>C</v>
      </c>
      <c r="BI93" s="66">
        <f t="shared" si="23"/>
        <v>0.55714285714285705</v>
      </c>
      <c r="BJ93" s="9">
        <f t="shared" si="24"/>
        <v>7.2389289411416757E-2</v>
      </c>
      <c r="BK93" s="10">
        <f t="shared" si="25"/>
        <v>0.27129635713987821</v>
      </c>
      <c r="BL93" s="11">
        <f t="shared" si="26"/>
        <v>0.27129635713987821</v>
      </c>
      <c r="BM93" s="12" t="str">
        <f t="shared" si="27"/>
        <v xml:space="preserve"> CUMPLE </v>
      </c>
      <c r="BO93" s="49">
        <v>82</v>
      </c>
      <c r="BP93" s="113" t="str">
        <f t="shared" si="28"/>
        <v>C</v>
      </c>
      <c r="BQ93" s="111">
        <f t="shared" si="29"/>
        <v>0.55714285714285705</v>
      </c>
      <c r="BZ93" s="69">
        <f t="shared" si="30"/>
        <v>82</v>
      </c>
      <c r="CA93" s="41" t="str">
        <f t="shared" si="31"/>
        <v>C</v>
      </c>
      <c r="CB93" s="42">
        <f t="shared" si="32"/>
        <v>0.55714285714285705</v>
      </c>
      <c r="CC93" s="196"/>
    </row>
    <row r="94" spans="2:81" ht="15" customHeight="1" x14ac:dyDescent="0.25">
      <c r="C94" s="142">
        <v>83</v>
      </c>
      <c r="D94" s="143" t="s">
        <v>94</v>
      </c>
      <c r="E94" s="143" t="s">
        <v>65</v>
      </c>
      <c r="F94" s="143">
        <v>1</v>
      </c>
      <c r="G94" s="145">
        <v>0.5</v>
      </c>
      <c r="H94" s="144">
        <v>0.2</v>
      </c>
      <c r="I94" s="146">
        <v>0.3</v>
      </c>
      <c r="J94" s="146">
        <v>0.1</v>
      </c>
      <c r="K94" s="145">
        <v>0.9</v>
      </c>
      <c r="L94" s="145">
        <v>2.5</v>
      </c>
      <c r="M94" s="145">
        <v>0.4</v>
      </c>
      <c r="N94" s="157">
        <v>0.4</v>
      </c>
      <c r="P94" s="142">
        <v>83</v>
      </c>
      <c r="Q94" s="143" t="s">
        <v>94</v>
      </c>
      <c r="R94" s="143" t="s">
        <v>65</v>
      </c>
      <c r="S94" s="143">
        <v>1</v>
      </c>
      <c r="T94" s="126">
        <v>0.5</v>
      </c>
      <c r="U94" s="144">
        <v>0.2</v>
      </c>
      <c r="V94" s="146">
        <v>0.3</v>
      </c>
      <c r="W94" s="146">
        <v>0.1</v>
      </c>
      <c r="X94" s="145">
        <v>0.9</v>
      </c>
      <c r="Y94" s="145">
        <v>2.5</v>
      </c>
      <c r="Z94" s="145">
        <v>0.4</v>
      </c>
      <c r="AA94" s="145">
        <v>0.4</v>
      </c>
      <c r="AB94" s="128" t="str">
        <f t="shared" si="18"/>
        <v>OK</v>
      </c>
      <c r="AD94" s="142">
        <v>83</v>
      </c>
      <c r="AE94" s="143" t="s">
        <v>94</v>
      </c>
      <c r="AF94" s="143" t="s">
        <v>65</v>
      </c>
      <c r="AG94" s="143">
        <v>1</v>
      </c>
      <c r="AH94" s="126">
        <v>0.5</v>
      </c>
      <c r="AI94" s="144">
        <v>0.2</v>
      </c>
      <c r="AJ94" s="146">
        <v>0.3</v>
      </c>
      <c r="AK94" s="146">
        <v>0.1</v>
      </c>
      <c r="AL94" s="145">
        <v>0.9</v>
      </c>
      <c r="AM94" s="145">
        <v>2.5</v>
      </c>
      <c r="AN94" s="145">
        <v>0.4</v>
      </c>
      <c r="AO94" s="145">
        <v>0.4</v>
      </c>
      <c r="AP94" s="128" t="str">
        <f t="shared" si="19"/>
        <v>OK</v>
      </c>
      <c r="AR94" s="142">
        <v>83</v>
      </c>
      <c r="AS94" s="143" t="s">
        <v>94</v>
      </c>
      <c r="AT94" s="143" t="s">
        <v>65</v>
      </c>
      <c r="AU94" s="143">
        <v>1</v>
      </c>
      <c r="AV94" s="126">
        <v>0.5</v>
      </c>
      <c r="AW94" s="144">
        <v>0.2</v>
      </c>
      <c r="AX94" s="146">
        <v>0.3</v>
      </c>
      <c r="AY94" s="146">
        <v>0.1</v>
      </c>
      <c r="AZ94" s="145">
        <v>0.9</v>
      </c>
      <c r="BA94" s="145">
        <v>2.5</v>
      </c>
      <c r="BB94" s="145">
        <v>0.4</v>
      </c>
      <c r="BC94" s="145">
        <v>0.4</v>
      </c>
      <c r="BD94" s="148" t="str">
        <f t="shared" si="17"/>
        <v>OK</v>
      </c>
      <c r="BE94" s="6">
        <f t="shared" si="20"/>
        <v>0.68571428571428583</v>
      </c>
      <c r="BG94" s="49">
        <f t="shared" si="21"/>
        <v>83</v>
      </c>
      <c r="BH94" s="41" t="str">
        <f t="shared" si="22"/>
        <v>C</v>
      </c>
      <c r="BI94" s="66">
        <f t="shared" si="23"/>
        <v>0.68571428571428583</v>
      </c>
      <c r="BJ94" s="9">
        <f t="shared" si="24"/>
        <v>-5.6182139160012023E-2</v>
      </c>
      <c r="BK94" s="10">
        <f t="shared" si="25"/>
        <v>0.21055614462259234</v>
      </c>
      <c r="BL94" s="11">
        <f t="shared" si="26"/>
        <v>0.21055614462259234</v>
      </c>
      <c r="BM94" s="12" t="str">
        <f t="shared" si="27"/>
        <v xml:space="preserve"> CUMPLE </v>
      </c>
      <c r="BO94" s="49">
        <v>83</v>
      </c>
      <c r="BP94" s="113" t="str">
        <f t="shared" si="28"/>
        <v>C</v>
      </c>
      <c r="BQ94" s="111">
        <f t="shared" si="29"/>
        <v>0.68571428571428583</v>
      </c>
      <c r="BZ94" s="69">
        <f t="shared" si="30"/>
        <v>83</v>
      </c>
      <c r="CA94" s="41" t="str">
        <f t="shared" si="31"/>
        <v>C</v>
      </c>
      <c r="CB94" s="42">
        <f t="shared" si="32"/>
        <v>0.68571428571428583</v>
      </c>
      <c r="CC94" s="196"/>
    </row>
    <row r="95" spans="2:81" ht="15" customHeight="1" x14ac:dyDescent="0.25">
      <c r="C95" s="142">
        <v>84</v>
      </c>
      <c r="D95" s="143" t="s">
        <v>94</v>
      </c>
      <c r="E95" s="143" t="s">
        <v>66</v>
      </c>
      <c r="F95" s="143">
        <v>2</v>
      </c>
      <c r="G95" s="145">
        <v>1.9</v>
      </c>
      <c r="H95" s="144">
        <v>1.2</v>
      </c>
      <c r="I95" s="146">
        <v>1.1000000000000001</v>
      </c>
      <c r="J95" s="146">
        <v>1.5</v>
      </c>
      <c r="K95" s="145">
        <v>1</v>
      </c>
      <c r="L95" s="145">
        <v>1.5</v>
      </c>
      <c r="M95" s="145">
        <v>0.9</v>
      </c>
      <c r="N95" s="157">
        <v>0.7</v>
      </c>
      <c r="P95" s="142">
        <v>84</v>
      </c>
      <c r="Q95" s="143" t="s">
        <v>94</v>
      </c>
      <c r="R95" s="143" t="s">
        <v>66</v>
      </c>
      <c r="S95" s="143">
        <v>2</v>
      </c>
      <c r="T95" s="126">
        <v>1.9</v>
      </c>
      <c r="U95" s="144">
        <v>1.2</v>
      </c>
      <c r="V95" s="146">
        <v>1.1000000000000001</v>
      </c>
      <c r="W95" s="146">
        <v>1.5</v>
      </c>
      <c r="X95" s="145">
        <v>1</v>
      </c>
      <c r="Y95" s="145">
        <v>1.5</v>
      </c>
      <c r="Z95" s="145">
        <v>0.9</v>
      </c>
      <c r="AA95" s="145">
        <v>0.7</v>
      </c>
      <c r="AB95" s="128" t="str">
        <f t="shared" si="18"/>
        <v>OK</v>
      </c>
      <c r="AD95" s="142">
        <v>84</v>
      </c>
      <c r="AE95" s="143" t="s">
        <v>94</v>
      </c>
      <c r="AF95" s="143" t="s">
        <v>66</v>
      </c>
      <c r="AG95" s="143">
        <v>2</v>
      </c>
      <c r="AH95" s="126">
        <v>1.9</v>
      </c>
      <c r="AI95" s="144">
        <v>1.2</v>
      </c>
      <c r="AJ95" s="146">
        <v>1.1000000000000001</v>
      </c>
      <c r="AK95" s="146">
        <v>1.5</v>
      </c>
      <c r="AL95" s="145">
        <v>1</v>
      </c>
      <c r="AM95" s="145">
        <v>1.5</v>
      </c>
      <c r="AN95" s="145">
        <v>0.9</v>
      </c>
      <c r="AO95" s="145">
        <v>0.7</v>
      </c>
      <c r="AP95" s="128" t="str">
        <f t="shared" si="19"/>
        <v>OK</v>
      </c>
      <c r="AR95" s="142">
        <v>84</v>
      </c>
      <c r="AS95" s="143" t="s">
        <v>94</v>
      </c>
      <c r="AT95" s="143" t="s">
        <v>66</v>
      </c>
      <c r="AU95" s="143">
        <v>2</v>
      </c>
      <c r="AV95" s="126">
        <v>1.9</v>
      </c>
      <c r="AW95" s="144">
        <v>1.2</v>
      </c>
      <c r="AX95" s="146">
        <v>1.1000000000000001</v>
      </c>
      <c r="AY95" s="146">
        <v>1.5</v>
      </c>
      <c r="AZ95" s="145">
        <v>1</v>
      </c>
      <c r="BA95" s="145">
        <v>1.5</v>
      </c>
      <c r="BB95" s="145">
        <v>0.9</v>
      </c>
      <c r="BC95" s="145">
        <v>0.7</v>
      </c>
      <c r="BD95" s="148" t="str">
        <f t="shared" si="17"/>
        <v>OK</v>
      </c>
      <c r="BE95" s="6">
        <f t="shared" si="20"/>
        <v>0.56428571428571428</v>
      </c>
      <c r="BG95" s="49">
        <f t="shared" si="21"/>
        <v>84</v>
      </c>
      <c r="BH95" s="41" t="str">
        <f t="shared" si="22"/>
        <v>C</v>
      </c>
      <c r="BI95" s="66">
        <f t="shared" si="23"/>
        <v>0.56428571428571428</v>
      </c>
      <c r="BJ95" s="9">
        <f t="shared" si="24"/>
        <v>6.5246432268559529E-2</v>
      </c>
      <c r="BK95" s="10">
        <f t="shared" si="25"/>
        <v>0.24452677370862957</v>
      </c>
      <c r="BL95" s="11">
        <f t="shared" si="26"/>
        <v>0.24452677370862957</v>
      </c>
      <c r="BM95" s="12" t="str">
        <f t="shared" si="27"/>
        <v xml:space="preserve"> CUMPLE </v>
      </c>
      <c r="BO95" s="49">
        <v>84</v>
      </c>
      <c r="BP95" s="113" t="str">
        <f t="shared" si="28"/>
        <v>C</v>
      </c>
      <c r="BQ95" s="111">
        <f t="shared" si="29"/>
        <v>0.56428571428571428</v>
      </c>
      <c r="BZ95" s="69">
        <f t="shared" si="30"/>
        <v>84</v>
      </c>
      <c r="CA95" s="41" t="str">
        <f t="shared" si="31"/>
        <v>C</v>
      </c>
      <c r="CB95" s="42">
        <f t="shared" si="32"/>
        <v>0.56428571428571428</v>
      </c>
      <c r="CC95" s="196"/>
    </row>
    <row r="96" spans="2:81" ht="15" customHeight="1" x14ac:dyDescent="0.25">
      <c r="C96" s="142">
        <v>85</v>
      </c>
      <c r="D96" s="143" t="s">
        <v>94</v>
      </c>
      <c r="E96" s="143" t="s">
        <v>67</v>
      </c>
      <c r="F96" s="143">
        <v>1</v>
      </c>
      <c r="G96" s="145">
        <v>1.6</v>
      </c>
      <c r="H96" s="144">
        <v>1</v>
      </c>
      <c r="I96" s="146">
        <v>0.6</v>
      </c>
      <c r="J96" s="146">
        <v>0.5</v>
      </c>
      <c r="K96" s="145">
        <v>0.7</v>
      </c>
      <c r="L96" s="145">
        <v>0.9</v>
      </c>
      <c r="M96" s="145">
        <v>0.7</v>
      </c>
      <c r="N96" s="157">
        <v>0.3</v>
      </c>
      <c r="P96" s="142">
        <v>85</v>
      </c>
      <c r="Q96" s="143" t="s">
        <v>94</v>
      </c>
      <c r="R96" s="143" t="s">
        <v>67</v>
      </c>
      <c r="S96" s="143">
        <v>1</v>
      </c>
      <c r="T96" s="126">
        <v>1.6</v>
      </c>
      <c r="U96" s="144">
        <v>1</v>
      </c>
      <c r="V96" s="146">
        <v>0.6</v>
      </c>
      <c r="W96" s="146">
        <v>0.5</v>
      </c>
      <c r="X96" s="145">
        <v>0.7</v>
      </c>
      <c r="Y96" s="145">
        <v>0.9</v>
      </c>
      <c r="Z96" s="145">
        <v>0.7</v>
      </c>
      <c r="AA96" s="145">
        <v>0.3</v>
      </c>
      <c r="AB96" s="128" t="str">
        <f t="shared" si="18"/>
        <v>OK</v>
      </c>
      <c r="AD96" s="142">
        <v>85</v>
      </c>
      <c r="AE96" s="143" t="s">
        <v>94</v>
      </c>
      <c r="AF96" s="143" t="s">
        <v>67</v>
      </c>
      <c r="AG96" s="143">
        <v>1</v>
      </c>
      <c r="AH96" s="126">
        <v>1.6</v>
      </c>
      <c r="AI96" s="144">
        <v>1</v>
      </c>
      <c r="AJ96" s="146">
        <v>0.6</v>
      </c>
      <c r="AK96" s="146">
        <v>0.5</v>
      </c>
      <c r="AL96" s="145">
        <v>0.7</v>
      </c>
      <c r="AM96" s="145">
        <v>0.9</v>
      </c>
      <c r="AN96" s="145">
        <v>0.7</v>
      </c>
      <c r="AO96" s="145">
        <v>0.3</v>
      </c>
      <c r="AP96" s="128" t="str">
        <f t="shared" si="19"/>
        <v>OK</v>
      </c>
      <c r="AR96" s="142">
        <v>85</v>
      </c>
      <c r="AS96" s="143" t="s">
        <v>94</v>
      </c>
      <c r="AT96" s="143" t="s">
        <v>67</v>
      </c>
      <c r="AU96" s="143">
        <v>1</v>
      </c>
      <c r="AV96" s="126">
        <v>1.6</v>
      </c>
      <c r="AW96" s="144">
        <v>1</v>
      </c>
      <c r="AX96" s="146">
        <v>0.6</v>
      </c>
      <c r="AY96" s="146">
        <v>0.5</v>
      </c>
      <c r="AZ96" s="145">
        <v>0.7</v>
      </c>
      <c r="BA96" s="145">
        <v>0.9</v>
      </c>
      <c r="BB96" s="145">
        <v>0.7</v>
      </c>
      <c r="BC96" s="145">
        <v>0.3</v>
      </c>
      <c r="BD96" s="148" t="str">
        <f t="shared" si="17"/>
        <v>OK</v>
      </c>
      <c r="BE96" s="6">
        <f t="shared" si="20"/>
        <v>0.67142857142857137</v>
      </c>
      <c r="BG96" s="49">
        <f t="shared" si="21"/>
        <v>85</v>
      </c>
      <c r="BH96" s="41" t="str">
        <f t="shared" si="22"/>
        <v>C</v>
      </c>
      <c r="BI96" s="66">
        <f t="shared" si="23"/>
        <v>0.67142857142857137</v>
      </c>
      <c r="BJ96" s="9">
        <f t="shared" si="24"/>
        <v>-4.1896424874297566E-2</v>
      </c>
      <c r="BK96" s="10">
        <f t="shared" si="25"/>
        <v>0.15701697776009507</v>
      </c>
      <c r="BL96" s="11">
        <f t="shared" si="26"/>
        <v>0.15701697776009507</v>
      </c>
      <c r="BM96" s="12" t="str">
        <f t="shared" si="27"/>
        <v xml:space="preserve"> CUMPLE </v>
      </c>
      <c r="BO96" s="49">
        <v>85</v>
      </c>
      <c r="BP96" s="113" t="str">
        <f t="shared" si="28"/>
        <v>C</v>
      </c>
      <c r="BQ96" s="111">
        <f t="shared" si="29"/>
        <v>0.67142857142857137</v>
      </c>
      <c r="BZ96" s="69">
        <f t="shared" si="30"/>
        <v>85</v>
      </c>
      <c r="CA96" s="41" t="str">
        <f t="shared" si="31"/>
        <v>C</v>
      </c>
      <c r="CB96" s="42">
        <f t="shared" si="32"/>
        <v>0.67142857142857137</v>
      </c>
      <c r="CC96" s="196"/>
    </row>
    <row r="97" spans="3:81" ht="15" customHeight="1" x14ac:dyDescent="0.25">
      <c r="C97" s="142">
        <v>86</v>
      </c>
      <c r="D97" s="143" t="s">
        <v>94</v>
      </c>
      <c r="E97" s="143" t="s">
        <v>68</v>
      </c>
      <c r="F97" s="143">
        <v>2</v>
      </c>
      <c r="G97" s="145">
        <v>1.8</v>
      </c>
      <c r="H97" s="144">
        <v>0.8</v>
      </c>
      <c r="I97" s="146">
        <v>1.2</v>
      </c>
      <c r="J97" s="146">
        <v>0.8</v>
      </c>
      <c r="K97" s="145">
        <v>0.8</v>
      </c>
      <c r="L97" s="145">
        <v>1.7</v>
      </c>
      <c r="M97" s="145">
        <v>2.8</v>
      </c>
      <c r="N97" s="157">
        <v>0.3</v>
      </c>
      <c r="P97" s="142">
        <v>86</v>
      </c>
      <c r="Q97" s="143" t="s">
        <v>94</v>
      </c>
      <c r="R97" s="143" t="s">
        <v>68</v>
      </c>
      <c r="S97" s="143">
        <v>2</v>
      </c>
      <c r="T97" s="126">
        <v>1.8</v>
      </c>
      <c r="U97" s="144">
        <v>0.8</v>
      </c>
      <c r="V97" s="146">
        <v>1.2</v>
      </c>
      <c r="W97" s="146">
        <v>0.8</v>
      </c>
      <c r="X97" s="145">
        <v>0.8</v>
      </c>
      <c r="Y97" s="145">
        <v>1.7</v>
      </c>
      <c r="Z97" s="145">
        <v>2.8</v>
      </c>
      <c r="AA97" s="145">
        <v>0.3</v>
      </c>
      <c r="AB97" s="128" t="str">
        <f t="shared" si="18"/>
        <v>OK</v>
      </c>
      <c r="AD97" s="142">
        <v>86</v>
      </c>
      <c r="AE97" s="143" t="s">
        <v>94</v>
      </c>
      <c r="AF97" s="143" t="s">
        <v>68</v>
      </c>
      <c r="AG97" s="143">
        <v>2</v>
      </c>
      <c r="AH97" s="126">
        <v>1.8</v>
      </c>
      <c r="AI97" s="144">
        <v>0.8</v>
      </c>
      <c r="AJ97" s="146">
        <v>1.2</v>
      </c>
      <c r="AK97" s="146">
        <v>0.8</v>
      </c>
      <c r="AL97" s="145">
        <v>0.8</v>
      </c>
      <c r="AM97" s="145">
        <v>1.7</v>
      </c>
      <c r="AN97" s="145">
        <v>2.8</v>
      </c>
      <c r="AO97" s="145">
        <v>0.3</v>
      </c>
      <c r="AP97" s="128" t="str">
        <f t="shared" si="19"/>
        <v>OK</v>
      </c>
      <c r="AR97" s="142">
        <v>86</v>
      </c>
      <c r="AS97" s="143" t="s">
        <v>94</v>
      </c>
      <c r="AT97" s="143" t="s">
        <v>68</v>
      </c>
      <c r="AU97" s="143">
        <v>2</v>
      </c>
      <c r="AV97" s="126">
        <v>1.8</v>
      </c>
      <c r="AW97" s="144">
        <v>0.8</v>
      </c>
      <c r="AX97" s="146">
        <v>1.2</v>
      </c>
      <c r="AY97" s="146">
        <v>0.8</v>
      </c>
      <c r="AZ97" s="145">
        <v>0.8</v>
      </c>
      <c r="BA97" s="145">
        <v>1.7</v>
      </c>
      <c r="BB97" s="145">
        <v>2.8</v>
      </c>
      <c r="BC97" s="145">
        <v>0.3</v>
      </c>
      <c r="BD97" s="148" t="str">
        <f t="shared" si="17"/>
        <v>OK</v>
      </c>
      <c r="BE97" s="6">
        <f t="shared" si="20"/>
        <v>0.6</v>
      </c>
      <c r="BG97" s="49">
        <f t="shared" si="21"/>
        <v>86</v>
      </c>
      <c r="BH97" s="41" t="str">
        <f t="shared" si="22"/>
        <v>C</v>
      </c>
      <c r="BI97" s="66">
        <f t="shared" si="23"/>
        <v>0.6</v>
      </c>
      <c r="BJ97" s="9">
        <f t="shared" si="24"/>
        <v>2.953214655427383E-2</v>
      </c>
      <c r="BK97" s="10">
        <f t="shared" si="25"/>
        <v>0.11067885655238803</v>
      </c>
      <c r="BL97" s="11">
        <f t="shared" si="26"/>
        <v>0.11067885655238803</v>
      </c>
      <c r="BM97" s="12" t="str">
        <f t="shared" si="27"/>
        <v xml:space="preserve"> CUMPLE </v>
      </c>
      <c r="BO97" s="49">
        <v>86</v>
      </c>
      <c r="BP97" s="113" t="str">
        <f t="shared" si="28"/>
        <v>C</v>
      </c>
      <c r="BQ97" s="111">
        <f t="shared" si="29"/>
        <v>0.6</v>
      </c>
      <c r="BZ97" s="69">
        <f t="shared" si="30"/>
        <v>86</v>
      </c>
      <c r="CA97" s="41" t="str">
        <f t="shared" si="31"/>
        <v>C</v>
      </c>
      <c r="CB97" s="42">
        <f t="shared" si="32"/>
        <v>0.6</v>
      </c>
      <c r="CC97" s="196"/>
    </row>
    <row r="98" spans="3:81" ht="15" customHeight="1" x14ac:dyDescent="0.25">
      <c r="C98" s="142">
        <v>87</v>
      </c>
      <c r="D98" s="143" t="s">
        <v>94</v>
      </c>
      <c r="E98" s="143" t="s">
        <v>69</v>
      </c>
      <c r="F98" s="143">
        <v>1</v>
      </c>
      <c r="G98" s="145">
        <v>1.2</v>
      </c>
      <c r="H98" s="144">
        <v>0.7</v>
      </c>
      <c r="I98" s="146">
        <v>0.4</v>
      </c>
      <c r="J98" s="146">
        <v>0.2</v>
      </c>
      <c r="K98" s="145">
        <v>0.2</v>
      </c>
      <c r="L98" s="145">
        <v>2.8</v>
      </c>
      <c r="M98" s="145">
        <v>0.2</v>
      </c>
      <c r="N98" s="157">
        <v>0.35</v>
      </c>
      <c r="P98" s="142">
        <v>87</v>
      </c>
      <c r="Q98" s="143" t="s">
        <v>94</v>
      </c>
      <c r="R98" s="143" t="s">
        <v>69</v>
      </c>
      <c r="S98" s="143">
        <v>1</v>
      </c>
      <c r="T98" s="126">
        <v>1.2</v>
      </c>
      <c r="U98" s="144">
        <v>0.7</v>
      </c>
      <c r="V98" s="146">
        <v>0.4</v>
      </c>
      <c r="W98" s="146">
        <v>0.2</v>
      </c>
      <c r="X98" s="145">
        <v>0.2</v>
      </c>
      <c r="Y98" s="145">
        <v>2.8</v>
      </c>
      <c r="Z98" s="145">
        <v>0.2</v>
      </c>
      <c r="AA98" s="145">
        <v>0.35</v>
      </c>
      <c r="AB98" s="128" t="str">
        <f t="shared" si="18"/>
        <v>OK</v>
      </c>
      <c r="AD98" s="142">
        <v>87</v>
      </c>
      <c r="AE98" s="143" t="s">
        <v>94</v>
      </c>
      <c r="AF98" s="143" t="s">
        <v>69</v>
      </c>
      <c r="AG98" s="143">
        <v>1</v>
      </c>
      <c r="AH98" s="126">
        <v>1.2</v>
      </c>
      <c r="AI98" s="144">
        <v>0.7</v>
      </c>
      <c r="AJ98" s="146">
        <v>0.4</v>
      </c>
      <c r="AK98" s="146">
        <v>0.2</v>
      </c>
      <c r="AL98" s="145">
        <v>0.2</v>
      </c>
      <c r="AM98" s="145">
        <v>2.8</v>
      </c>
      <c r="AN98" s="145">
        <v>0.2</v>
      </c>
      <c r="AO98" s="145">
        <v>0.35</v>
      </c>
      <c r="AP98" s="128" t="str">
        <f t="shared" si="19"/>
        <v>OK</v>
      </c>
      <c r="AR98" s="142">
        <v>87</v>
      </c>
      <c r="AS98" s="143" t="s">
        <v>94</v>
      </c>
      <c r="AT98" s="143" t="s">
        <v>69</v>
      </c>
      <c r="AU98" s="143">
        <v>1</v>
      </c>
      <c r="AV98" s="126">
        <v>1.2</v>
      </c>
      <c r="AW98" s="144">
        <v>0.7</v>
      </c>
      <c r="AX98" s="146">
        <v>0.4</v>
      </c>
      <c r="AY98" s="146">
        <v>0.2</v>
      </c>
      <c r="AZ98" s="145">
        <v>0.2</v>
      </c>
      <c r="BA98" s="145">
        <v>2.8</v>
      </c>
      <c r="BB98" s="145">
        <v>0.2</v>
      </c>
      <c r="BC98" s="145">
        <v>0.35</v>
      </c>
      <c r="BD98" s="148" t="str">
        <f t="shared" si="17"/>
        <v>OK</v>
      </c>
      <c r="BE98" s="6">
        <f t="shared" si="20"/>
        <v>0.69285714285714284</v>
      </c>
      <c r="BG98" s="49">
        <f t="shared" si="21"/>
        <v>87</v>
      </c>
      <c r="BH98" s="41" t="str">
        <f t="shared" si="22"/>
        <v>C</v>
      </c>
      <c r="BI98" s="66">
        <f t="shared" si="23"/>
        <v>0.69285714285714284</v>
      </c>
      <c r="BJ98" s="9">
        <f t="shared" si="24"/>
        <v>-6.332499630286903E-2</v>
      </c>
      <c r="BK98" s="10">
        <f t="shared" si="25"/>
        <v>0.23732572805384014</v>
      </c>
      <c r="BL98" s="11">
        <f t="shared" si="26"/>
        <v>0.23732572805384014</v>
      </c>
      <c r="BM98" s="12" t="str">
        <f t="shared" si="27"/>
        <v xml:space="preserve"> CUMPLE </v>
      </c>
      <c r="BO98" s="49">
        <v>87</v>
      </c>
      <c r="BP98" s="113" t="str">
        <f t="shared" si="28"/>
        <v>C</v>
      </c>
      <c r="BQ98" s="111">
        <f t="shared" si="29"/>
        <v>0.69285714285714284</v>
      </c>
      <c r="BZ98" s="69">
        <f t="shared" si="30"/>
        <v>87</v>
      </c>
      <c r="CA98" s="41" t="str">
        <f t="shared" si="31"/>
        <v>C</v>
      </c>
      <c r="CB98" s="42">
        <f t="shared" si="32"/>
        <v>0.69285714285714284</v>
      </c>
      <c r="CC98" s="196"/>
    </row>
    <row r="99" spans="3:81" ht="15" customHeight="1" x14ac:dyDescent="0.25">
      <c r="C99" s="142">
        <v>88</v>
      </c>
      <c r="D99" s="143" t="s">
        <v>94</v>
      </c>
      <c r="E99" s="143" t="s">
        <v>70</v>
      </c>
      <c r="F99" s="143">
        <v>1</v>
      </c>
      <c r="G99" s="145">
        <v>1.8</v>
      </c>
      <c r="H99" s="144">
        <v>0.3</v>
      </c>
      <c r="I99" s="146">
        <v>0.9</v>
      </c>
      <c r="J99" s="146">
        <v>0.8</v>
      </c>
      <c r="K99" s="145">
        <v>0.5</v>
      </c>
      <c r="L99" s="145">
        <v>0.2</v>
      </c>
      <c r="M99" s="145">
        <v>0.5</v>
      </c>
      <c r="N99" s="157">
        <v>1.2</v>
      </c>
      <c r="P99" s="142">
        <v>88</v>
      </c>
      <c r="Q99" s="143" t="s">
        <v>94</v>
      </c>
      <c r="R99" s="143" t="s">
        <v>70</v>
      </c>
      <c r="S99" s="143">
        <v>1</v>
      </c>
      <c r="T99" s="126">
        <v>1.8</v>
      </c>
      <c r="U99" s="144">
        <v>0.3</v>
      </c>
      <c r="V99" s="146">
        <v>0.9</v>
      </c>
      <c r="W99" s="146">
        <v>0.8</v>
      </c>
      <c r="X99" s="145">
        <v>0.5</v>
      </c>
      <c r="Y99" s="145">
        <v>0.2</v>
      </c>
      <c r="Z99" s="145">
        <v>0.5</v>
      </c>
      <c r="AA99" s="145">
        <v>1.2</v>
      </c>
      <c r="AB99" s="128" t="str">
        <f t="shared" si="18"/>
        <v>OK</v>
      </c>
      <c r="AD99" s="142">
        <v>88</v>
      </c>
      <c r="AE99" s="143" t="s">
        <v>94</v>
      </c>
      <c r="AF99" s="143" t="s">
        <v>70</v>
      </c>
      <c r="AG99" s="143">
        <v>1</v>
      </c>
      <c r="AH99" s="126">
        <v>1.8</v>
      </c>
      <c r="AI99" s="144">
        <v>0.3</v>
      </c>
      <c r="AJ99" s="146">
        <v>0.9</v>
      </c>
      <c r="AK99" s="146">
        <v>0.8</v>
      </c>
      <c r="AL99" s="145">
        <v>0.5</v>
      </c>
      <c r="AM99" s="145">
        <v>0.2</v>
      </c>
      <c r="AN99" s="145">
        <v>0.5</v>
      </c>
      <c r="AO99" s="145">
        <v>1.2</v>
      </c>
      <c r="AP99" s="128" t="str">
        <f t="shared" si="19"/>
        <v>OK</v>
      </c>
      <c r="AR99" s="142">
        <v>88</v>
      </c>
      <c r="AS99" s="143" t="s">
        <v>94</v>
      </c>
      <c r="AT99" s="143" t="s">
        <v>70</v>
      </c>
      <c r="AU99" s="143">
        <v>1</v>
      </c>
      <c r="AV99" s="126">
        <v>1.8</v>
      </c>
      <c r="AW99" s="144">
        <v>0.3</v>
      </c>
      <c r="AX99" s="146">
        <v>0.9</v>
      </c>
      <c r="AY99" s="146">
        <v>0.8</v>
      </c>
      <c r="AZ99" s="145">
        <v>0.5</v>
      </c>
      <c r="BA99" s="145">
        <v>0.2</v>
      </c>
      <c r="BB99" s="145">
        <v>0.5</v>
      </c>
      <c r="BC99" s="145">
        <v>1.2</v>
      </c>
      <c r="BD99" s="148" t="str">
        <f t="shared" si="17"/>
        <v>OK</v>
      </c>
      <c r="BE99" s="6">
        <f t="shared" si="20"/>
        <v>0.62857142857142867</v>
      </c>
      <c r="BG99" s="49">
        <f t="shared" si="21"/>
        <v>88</v>
      </c>
      <c r="BH99" s="41" t="str">
        <f t="shared" si="22"/>
        <v>C</v>
      </c>
      <c r="BI99" s="66">
        <f t="shared" si="23"/>
        <v>0.62857142857142867</v>
      </c>
      <c r="BJ99" s="9">
        <f t="shared" si="24"/>
        <v>9.6071798284513843E-4</v>
      </c>
      <c r="BK99" s="10">
        <f t="shared" si="25"/>
        <v>3.6005228273942938E-3</v>
      </c>
      <c r="BL99" s="11">
        <f t="shared" si="26"/>
        <v>3.6005228273942938E-3</v>
      </c>
      <c r="BM99" s="12" t="str">
        <f t="shared" si="27"/>
        <v xml:space="preserve"> CUMPLE </v>
      </c>
      <c r="BO99" s="49">
        <v>88</v>
      </c>
      <c r="BP99" s="113" t="str">
        <f t="shared" si="28"/>
        <v>C</v>
      </c>
      <c r="BQ99" s="111">
        <f t="shared" si="29"/>
        <v>0.62857142857142867</v>
      </c>
      <c r="BZ99" s="69">
        <f t="shared" si="30"/>
        <v>88</v>
      </c>
      <c r="CA99" s="41" t="str">
        <f t="shared" si="31"/>
        <v>C</v>
      </c>
      <c r="CB99" s="42">
        <f t="shared" si="32"/>
        <v>0.62857142857142867</v>
      </c>
      <c r="CC99" s="196"/>
    </row>
    <row r="100" spans="3:81" ht="15" customHeight="1" x14ac:dyDescent="0.25">
      <c r="C100" s="142">
        <v>89</v>
      </c>
      <c r="D100" s="143" t="s">
        <v>94</v>
      </c>
      <c r="E100" s="143" t="s">
        <v>71</v>
      </c>
      <c r="F100" s="143">
        <v>2</v>
      </c>
      <c r="G100" s="145">
        <v>2.2000000000000002</v>
      </c>
      <c r="H100" s="144">
        <v>0.3</v>
      </c>
      <c r="I100" s="146">
        <v>1.2</v>
      </c>
      <c r="J100" s="146">
        <v>1.7</v>
      </c>
      <c r="K100" s="145">
        <v>1.1000000000000001</v>
      </c>
      <c r="L100" s="145">
        <v>2.7</v>
      </c>
      <c r="M100" s="145">
        <v>0.5</v>
      </c>
      <c r="N100" s="157">
        <v>1.9</v>
      </c>
      <c r="P100" s="142">
        <v>89</v>
      </c>
      <c r="Q100" s="143" t="s">
        <v>94</v>
      </c>
      <c r="R100" s="143" t="s">
        <v>71</v>
      </c>
      <c r="S100" s="143">
        <v>2</v>
      </c>
      <c r="T100" s="126">
        <v>2.2000000000000002</v>
      </c>
      <c r="U100" s="144">
        <v>0.3</v>
      </c>
      <c r="V100" s="146">
        <v>1.2</v>
      </c>
      <c r="W100" s="146">
        <v>1.7</v>
      </c>
      <c r="X100" s="145">
        <v>1.1000000000000001</v>
      </c>
      <c r="Y100" s="145">
        <v>2.7</v>
      </c>
      <c r="Z100" s="145">
        <v>0.5</v>
      </c>
      <c r="AA100" s="145">
        <v>1.9</v>
      </c>
      <c r="AB100" s="128" t="str">
        <f t="shared" si="18"/>
        <v>OK</v>
      </c>
      <c r="AD100" s="142">
        <v>89</v>
      </c>
      <c r="AE100" s="143" t="s">
        <v>94</v>
      </c>
      <c r="AF100" s="143" t="s">
        <v>71</v>
      </c>
      <c r="AG100" s="143">
        <v>2</v>
      </c>
      <c r="AH100" s="126">
        <v>2.2000000000000002</v>
      </c>
      <c r="AI100" s="144">
        <v>0.3</v>
      </c>
      <c r="AJ100" s="146">
        <v>1.2</v>
      </c>
      <c r="AK100" s="146">
        <v>1.7</v>
      </c>
      <c r="AL100" s="145">
        <v>1.1000000000000001</v>
      </c>
      <c r="AM100" s="145">
        <v>2.7</v>
      </c>
      <c r="AN100" s="145">
        <v>0.5</v>
      </c>
      <c r="AO100" s="145">
        <v>1.9</v>
      </c>
      <c r="AP100" s="128" t="str">
        <f t="shared" si="19"/>
        <v>OK</v>
      </c>
      <c r="AR100" s="142">
        <v>89</v>
      </c>
      <c r="AS100" s="143" t="s">
        <v>94</v>
      </c>
      <c r="AT100" s="143" t="s">
        <v>71</v>
      </c>
      <c r="AU100" s="143">
        <v>2</v>
      </c>
      <c r="AV100" s="126">
        <v>2.2000000000000002</v>
      </c>
      <c r="AW100" s="144">
        <v>0.3</v>
      </c>
      <c r="AX100" s="146">
        <v>1.2</v>
      </c>
      <c r="AY100" s="146">
        <v>1.7</v>
      </c>
      <c r="AZ100" s="145">
        <v>1.1000000000000001</v>
      </c>
      <c r="BA100" s="145">
        <v>2.7</v>
      </c>
      <c r="BB100" s="145">
        <v>0.5</v>
      </c>
      <c r="BC100" s="145">
        <v>1.9</v>
      </c>
      <c r="BD100" s="148" t="str">
        <f t="shared" si="17"/>
        <v>OK</v>
      </c>
      <c r="BE100" s="6">
        <f t="shared" si="20"/>
        <v>0.67142857142857149</v>
      </c>
      <c r="BG100" s="49">
        <f t="shared" si="21"/>
        <v>89</v>
      </c>
      <c r="BH100" s="41" t="str">
        <f t="shared" si="22"/>
        <v>C</v>
      </c>
      <c r="BI100" s="66">
        <f t="shared" si="23"/>
        <v>0.67142857142857149</v>
      </c>
      <c r="BJ100" s="9">
        <f t="shared" si="24"/>
        <v>-4.1896424874297677E-2</v>
      </c>
      <c r="BK100" s="10">
        <f t="shared" si="25"/>
        <v>0.15701697776009549</v>
      </c>
      <c r="BL100" s="11">
        <f t="shared" si="26"/>
        <v>0.15701697776009549</v>
      </c>
      <c r="BM100" s="12" t="str">
        <f t="shared" si="27"/>
        <v xml:space="preserve"> CUMPLE </v>
      </c>
      <c r="BO100" s="49">
        <v>89</v>
      </c>
      <c r="BP100" s="113" t="str">
        <f t="shared" si="28"/>
        <v>C</v>
      </c>
      <c r="BQ100" s="111">
        <f t="shared" si="29"/>
        <v>0.67142857142857149</v>
      </c>
      <c r="BZ100" s="69">
        <f t="shared" si="30"/>
        <v>89</v>
      </c>
      <c r="CA100" s="41" t="str">
        <f t="shared" si="31"/>
        <v>C</v>
      </c>
      <c r="CB100" s="42">
        <f t="shared" si="32"/>
        <v>0.67142857142857149</v>
      </c>
      <c r="CC100" s="196"/>
    </row>
    <row r="101" spans="3:81" ht="15" customHeight="1" x14ac:dyDescent="0.25">
      <c r="C101" s="142">
        <v>90</v>
      </c>
      <c r="D101" s="143" t="s">
        <v>94</v>
      </c>
      <c r="E101" s="143" t="s">
        <v>72</v>
      </c>
      <c r="F101" s="143">
        <v>1</v>
      </c>
      <c r="G101" s="145">
        <v>1.65</v>
      </c>
      <c r="H101" s="144">
        <v>0.5</v>
      </c>
      <c r="I101" s="144">
        <v>1.6</v>
      </c>
      <c r="J101" s="144">
        <v>1.4</v>
      </c>
      <c r="K101" s="145">
        <v>0.9</v>
      </c>
      <c r="L101" s="145">
        <v>0.3</v>
      </c>
      <c r="M101" s="145">
        <v>0.2</v>
      </c>
      <c r="N101" s="157">
        <v>0.4</v>
      </c>
      <c r="P101" s="142">
        <v>90</v>
      </c>
      <c r="Q101" s="143" t="s">
        <v>94</v>
      </c>
      <c r="R101" s="143" t="s">
        <v>72</v>
      </c>
      <c r="S101" s="143">
        <v>1</v>
      </c>
      <c r="T101" s="126">
        <v>1.65</v>
      </c>
      <c r="U101" s="144">
        <v>0.5</v>
      </c>
      <c r="V101" s="144">
        <v>1.6</v>
      </c>
      <c r="W101" s="144">
        <v>1.4</v>
      </c>
      <c r="X101" s="145">
        <v>0.9</v>
      </c>
      <c r="Y101" s="145">
        <v>0.3</v>
      </c>
      <c r="Z101" s="145">
        <v>0.2</v>
      </c>
      <c r="AA101" s="145">
        <v>0.4</v>
      </c>
      <c r="AB101" s="128" t="str">
        <f t="shared" si="18"/>
        <v>OK</v>
      </c>
      <c r="AD101" s="142">
        <v>90</v>
      </c>
      <c r="AE101" s="143" t="s">
        <v>94</v>
      </c>
      <c r="AF101" s="143" t="s">
        <v>72</v>
      </c>
      <c r="AG101" s="143">
        <v>1</v>
      </c>
      <c r="AH101" s="126">
        <v>1.65</v>
      </c>
      <c r="AI101" s="144">
        <v>0.5</v>
      </c>
      <c r="AJ101" s="144">
        <v>1.6</v>
      </c>
      <c r="AK101" s="144">
        <v>1.4</v>
      </c>
      <c r="AL101" s="145">
        <v>0.9</v>
      </c>
      <c r="AM101" s="145">
        <v>0.3</v>
      </c>
      <c r="AN101" s="145">
        <v>0.2</v>
      </c>
      <c r="AO101" s="145">
        <v>0.4</v>
      </c>
      <c r="AP101" s="128" t="str">
        <f t="shared" si="19"/>
        <v>OK</v>
      </c>
      <c r="AR101" s="142">
        <v>90</v>
      </c>
      <c r="AS101" s="143" t="s">
        <v>94</v>
      </c>
      <c r="AT101" s="143" t="s">
        <v>72</v>
      </c>
      <c r="AU101" s="143">
        <v>1</v>
      </c>
      <c r="AV101" s="126">
        <v>1.65</v>
      </c>
      <c r="AW101" s="144">
        <v>0.5</v>
      </c>
      <c r="AX101" s="144">
        <v>1.6</v>
      </c>
      <c r="AY101" s="144">
        <v>1.4</v>
      </c>
      <c r="AZ101" s="145">
        <v>0.9</v>
      </c>
      <c r="BA101" s="145">
        <v>0.3</v>
      </c>
      <c r="BB101" s="145">
        <v>0.2</v>
      </c>
      <c r="BC101" s="145">
        <v>0.4</v>
      </c>
      <c r="BD101" s="148" t="str">
        <f t="shared" si="17"/>
        <v>OK</v>
      </c>
      <c r="BE101" s="6">
        <f t="shared" si="20"/>
        <v>0.75714285714285723</v>
      </c>
      <c r="BG101" s="49">
        <f t="shared" si="21"/>
        <v>90</v>
      </c>
      <c r="BH101" s="41" t="str">
        <f t="shared" si="22"/>
        <v>C</v>
      </c>
      <c r="BI101" s="66">
        <f t="shared" si="23"/>
        <v>0.75714285714285723</v>
      </c>
      <c r="BJ101" s="9">
        <f t="shared" si="24"/>
        <v>-0.12761071058858342</v>
      </c>
      <c r="BK101" s="10">
        <f t="shared" si="25"/>
        <v>0.47825197893507543</v>
      </c>
      <c r="BL101" s="11">
        <f t="shared" si="26"/>
        <v>0.47825197893507543</v>
      </c>
      <c r="BM101" s="12" t="str">
        <f t="shared" si="27"/>
        <v xml:space="preserve"> CUMPLE </v>
      </c>
      <c r="BO101" s="49">
        <v>90</v>
      </c>
      <c r="BP101" s="113" t="str">
        <f t="shared" si="28"/>
        <v>C</v>
      </c>
      <c r="BQ101" s="111">
        <f t="shared" si="29"/>
        <v>0.75714285714285723</v>
      </c>
      <c r="BZ101" s="69">
        <f t="shared" si="30"/>
        <v>90</v>
      </c>
      <c r="CA101" s="41" t="str">
        <f t="shared" si="31"/>
        <v>C</v>
      </c>
      <c r="CB101" s="42">
        <f t="shared" si="32"/>
        <v>0.75714285714285723</v>
      </c>
      <c r="CC101" s="196"/>
    </row>
    <row r="102" spans="3:81" ht="15" customHeight="1" x14ac:dyDescent="0.25">
      <c r="C102" s="142">
        <v>91</v>
      </c>
      <c r="D102" s="143" t="s">
        <v>94</v>
      </c>
      <c r="E102" s="143" t="s">
        <v>73</v>
      </c>
      <c r="F102" s="143">
        <v>2</v>
      </c>
      <c r="G102" s="145">
        <v>2.1</v>
      </c>
      <c r="H102" s="144">
        <v>0.7</v>
      </c>
      <c r="I102" s="144">
        <v>0.8</v>
      </c>
      <c r="J102" s="144">
        <v>0.75</v>
      </c>
      <c r="K102" s="145">
        <v>1.5</v>
      </c>
      <c r="L102" s="145">
        <v>0.8</v>
      </c>
      <c r="M102" s="145">
        <v>1.5</v>
      </c>
      <c r="N102" s="157">
        <v>1.7</v>
      </c>
      <c r="P102" s="142">
        <v>91</v>
      </c>
      <c r="Q102" s="143" t="s">
        <v>94</v>
      </c>
      <c r="R102" s="143" t="s">
        <v>73</v>
      </c>
      <c r="S102" s="143">
        <v>2</v>
      </c>
      <c r="T102" s="126">
        <v>2.1</v>
      </c>
      <c r="U102" s="144">
        <v>0.7</v>
      </c>
      <c r="V102" s="144">
        <v>0.8</v>
      </c>
      <c r="W102" s="144">
        <v>0.75</v>
      </c>
      <c r="X102" s="145">
        <v>1.5</v>
      </c>
      <c r="Y102" s="145">
        <v>0.8</v>
      </c>
      <c r="Z102" s="145">
        <v>1.5</v>
      </c>
      <c r="AA102" s="145">
        <v>1.7</v>
      </c>
      <c r="AB102" s="128" t="str">
        <f t="shared" si="18"/>
        <v>OK</v>
      </c>
      <c r="AD102" s="142">
        <v>91</v>
      </c>
      <c r="AE102" s="143" t="s">
        <v>94</v>
      </c>
      <c r="AF102" s="143" t="s">
        <v>73</v>
      </c>
      <c r="AG102" s="143">
        <v>2</v>
      </c>
      <c r="AH102" s="126">
        <v>2.1</v>
      </c>
      <c r="AI102" s="144">
        <v>0.7</v>
      </c>
      <c r="AJ102" s="144">
        <v>0.8</v>
      </c>
      <c r="AK102" s="144">
        <v>0.75</v>
      </c>
      <c r="AL102" s="145">
        <v>1.5</v>
      </c>
      <c r="AM102" s="145">
        <v>0.8</v>
      </c>
      <c r="AN102" s="145">
        <v>1.5</v>
      </c>
      <c r="AO102" s="145">
        <v>1.7</v>
      </c>
      <c r="AP102" s="128" t="str">
        <f t="shared" si="19"/>
        <v>OK</v>
      </c>
      <c r="AR102" s="142">
        <v>91</v>
      </c>
      <c r="AS102" s="143" t="s">
        <v>94</v>
      </c>
      <c r="AT102" s="143" t="s">
        <v>73</v>
      </c>
      <c r="AU102" s="143">
        <v>2</v>
      </c>
      <c r="AV102" s="126">
        <v>2.1</v>
      </c>
      <c r="AW102" s="144">
        <v>0.7</v>
      </c>
      <c r="AX102" s="144">
        <v>0.8</v>
      </c>
      <c r="AY102" s="144">
        <v>0.75</v>
      </c>
      <c r="AZ102" s="145">
        <v>1.5</v>
      </c>
      <c r="BA102" s="145">
        <v>0.8</v>
      </c>
      <c r="BB102" s="145">
        <v>1.5</v>
      </c>
      <c r="BC102" s="145">
        <v>1.7</v>
      </c>
      <c r="BD102" s="148" t="str">
        <f t="shared" si="17"/>
        <v>OK</v>
      </c>
      <c r="BE102" s="6">
        <f t="shared" si="20"/>
        <v>0.5535714285714286</v>
      </c>
      <c r="BG102" s="49">
        <f t="shared" si="21"/>
        <v>91</v>
      </c>
      <c r="BH102" s="41" t="str">
        <f t="shared" si="22"/>
        <v>C</v>
      </c>
      <c r="BI102" s="66">
        <f t="shared" si="23"/>
        <v>0.5535714285714286</v>
      </c>
      <c r="BJ102" s="9">
        <f t="shared" si="24"/>
        <v>7.5960717982845205E-2</v>
      </c>
      <c r="BK102" s="10">
        <f t="shared" si="25"/>
        <v>0.28468114885550189</v>
      </c>
      <c r="BL102" s="11">
        <f t="shared" si="26"/>
        <v>0.28468114885550189</v>
      </c>
      <c r="BM102" s="12" t="str">
        <f t="shared" si="27"/>
        <v xml:space="preserve"> CUMPLE </v>
      </c>
      <c r="BO102" s="49">
        <v>91</v>
      </c>
      <c r="BP102" s="113" t="str">
        <f t="shared" si="28"/>
        <v>C</v>
      </c>
      <c r="BQ102" s="111">
        <f t="shared" si="29"/>
        <v>0.5535714285714286</v>
      </c>
      <c r="BZ102" s="69">
        <f t="shared" si="30"/>
        <v>91</v>
      </c>
      <c r="CA102" s="41" t="str">
        <f t="shared" si="31"/>
        <v>C</v>
      </c>
      <c r="CB102" s="42">
        <f t="shared" si="32"/>
        <v>0.5535714285714286</v>
      </c>
      <c r="CC102" s="196"/>
    </row>
    <row r="103" spans="3:81" ht="15" customHeight="1" x14ac:dyDescent="0.25">
      <c r="C103" s="142">
        <v>92</v>
      </c>
      <c r="D103" s="143" t="s">
        <v>94</v>
      </c>
      <c r="E103" s="143" t="s">
        <v>74</v>
      </c>
      <c r="F103" s="143">
        <v>3</v>
      </c>
      <c r="G103" s="145">
        <v>0.9</v>
      </c>
      <c r="H103" s="144">
        <v>2.5</v>
      </c>
      <c r="I103" s="144">
        <v>0.8</v>
      </c>
      <c r="J103" s="144">
        <v>3.5</v>
      </c>
      <c r="K103" s="145">
        <v>2.56</v>
      </c>
      <c r="L103" s="145">
        <v>0.5</v>
      </c>
      <c r="M103" s="145">
        <v>0.75</v>
      </c>
      <c r="N103" s="157">
        <v>0.5</v>
      </c>
      <c r="P103" s="142">
        <v>92</v>
      </c>
      <c r="Q103" s="143" t="s">
        <v>94</v>
      </c>
      <c r="R103" s="143" t="s">
        <v>74</v>
      </c>
      <c r="S103" s="143">
        <v>3</v>
      </c>
      <c r="T103" s="126">
        <v>0.9</v>
      </c>
      <c r="U103" s="144">
        <v>2.5</v>
      </c>
      <c r="V103" s="144">
        <v>0.8</v>
      </c>
      <c r="W103" s="144">
        <v>3.5</v>
      </c>
      <c r="X103" s="145">
        <v>2.56</v>
      </c>
      <c r="Y103" s="145">
        <v>0.5</v>
      </c>
      <c r="Z103" s="145">
        <v>0.75</v>
      </c>
      <c r="AA103" s="145">
        <v>0.5</v>
      </c>
      <c r="AB103" s="128" t="str">
        <f t="shared" si="18"/>
        <v>OK</v>
      </c>
      <c r="AD103" s="142">
        <v>92</v>
      </c>
      <c r="AE103" s="143" t="s">
        <v>94</v>
      </c>
      <c r="AF103" s="143" t="s">
        <v>74</v>
      </c>
      <c r="AG103" s="143">
        <v>3</v>
      </c>
      <c r="AH103" s="126">
        <v>0.9</v>
      </c>
      <c r="AI103" s="144">
        <v>2.5</v>
      </c>
      <c r="AJ103" s="144">
        <v>0.8</v>
      </c>
      <c r="AK103" s="144">
        <v>3.5</v>
      </c>
      <c r="AL103" s="145">
        <v>2.56</v>
      </c>
      <c r="AM103" s="145">
        <v>0.5</v>
      </c>
      <c r="AN103" s="145">
        <v>0.75</v>
      </c>
      <c r="AO103" s="145">
        <v>0.5</v>
      </c>
      <c r="AP103" s="128" t="str">
        <f t="shared" si="19"/>
        <v>OK</v>
      </c>
      <c r="AR103" s="142">
        <v>92</v>
      </c>
      <c r="AS103" s="143" t="s">
        <v>94</v>
      </c>
      <c r="AT103" s="143" t="s">
        <v>74</v>
      </c>
      <c r="AU103" s="143">
        <v>3</v>
      </c>
      <c r="AV103" s="126">
        <v>0.9</v>
      </c>
      <c r="AW103" s="144">
        <v>2.5</v>
      </c>
      <c r="AX103" s="144">
        <v>0.8</v>
      </c>
      <c r="AY103" s="144">
        <v>3.5</v>
      </c>
      <c r="AZ103" s="145">
        <v>2.56</v>
      </c>
      <c r="BA103" s="145">
        <v>0.5</v>
      </c>
      <c r="BB103" s="145">
        <v>0.75</v>
      </c>
      <c r="BC103" s="145">
        <v>0.5</v>
      </c>
      <c r="BD103" s="148" t="str">
        <f t="shared" si="17"/>
        <v>OK</v>
      </c>
      <c r="BE103" s="6">
        <f t="shared" si="20"/>
        <v>0.52904761904761899</v>
      </c>
      <c r="BG103" s="49">
        <f t="shared" si="21"/>
        <v>92</v>
      </c>
      <c r="BH103" s="41" t="str">
        <f t="shared" si="22"/>
        <v>C</v>
      </c>
      <c r="BI103" s="66">
        <f t="shared" si="23"/>
        <v>0.52904761904761899</v>
      </c>
      <c r="BJ103" s="9">
        <f t="shared" si="24"/>
        <v>0.10048452750665482</v>
      </c>
      <c r="BK103" s="10">
        <f t="shared" si="25"/>
        <v>0.37659005196945483</v>
      </c>
      <c r="BL103" s="11">
        <f t="shared" si="26"/>
        <v>0.37659005196945483</v>
      </c>
      <c r="BM103" s="12" t="str">
        <f t="shared" si="27"/>
        <v xml:space="preserve"> CUMPLE </v>
      </c>
      <c r="BO103" s="49">
        <v>92</v>
      </c>
      <c r="BP103" s="113" t="str">
        <f t="shared" si="28"/>
        <v>C</v>
      </c>
      <c r="BQ103" s="111">
        <f t="shared" si="29"/>
        <v>0.52904761904761899</v>
      </c>
      <c r="BZ103" s="69">
        <f t="shared" si="30"/>
        <v>92</v>
      </c>
      <c r="CA103" s="41" t="str">
        <f t="shared" si="31"/>
        <v>C</v>
      </c>
      <c r="CB103" s="42">
        <f t="shared" si="32"/>
        <v>0.52904761904761899</v>
      </c>
      <c r="CC103" s="196"/>
    </row>
    <row r="104" spans="3:81" ht="15" customHeight="1" x14ac:dyDescent="0.25">
      <c r="C104" s="142">
        <v>93</v>
      </c>
      <c r="D104" s="143" t="s">
        <v>94</v>
      </c>
      <c r="E104" s="143" t="s">
        <v>75</v>
      </c>
      <c r="F104" s="143">
        <v>2</v>
      </c>
      <c r="G104" s="145">
        <v>1.1000000000000001</v>
      </c>
      <c r="H104" s="144">
        <v>0.3</v>
      </c>
      <c r="I104" s="144">
        <v>0.8</v>
      </c>
      <c r="J104" s="144">
        <v>0.2</v>
      </c>
      <c r="K104" s="145">
        <v>3</v>
      </c>
      <c r="L104" s="145">
        <v>2.8</v>
      </c>
      <c r="M104" s="145">
        <v>0.7</v>
      </c>
      <c r="N104" s="157">
        <v>0.78</v>
      </c>
      <c r="P104" s="142">
        <v>93</v>
      </c>
      <c r="Q104" s="143" t="s">
        <v>94</v>
      </c>
      <c r="R104" s="143" t="s">
        <v>75</v>
      </c>
      <c r="S104" s="143">
        <v>2</v>
      </c>
      <c r="T104" s="126">
        <v>1.1000000000000001</v>
      </c>
      <c r="U104" s="144">
        <v>0.3</v>
      </c>
      <c r="V104" s="144">
        <v>0.8</v>
      </c>
      <c r="W104" s="144">
        <v>0.2</v>
      </c>
      <c r="X104" s="145">
        <v>3</v>
      </c>
      <c r="Y104" s="145">
        <v>2.8</v>
      </c>
      <c r="Z104" s="145">
        <v>0.7</v>
      </c>
      <c r="AA104" s="145">
        <v>0.78</v>
      </c>
      <c r="AB104" s="128" t="str">
        <f t="shared" si="18"/>
        <v>OK</v>
      </c>
      <c r="AD104" s="142">
        <v>93</v>
      </c>
      <c r="AE104" s="143" t="s">
        <v>94</v>
      </c>
      <c r="AF104" s="143" t="s">
        <v>75</v>
      </c>
      <c r="AG104" s="143">
        <v>2</v>
      </c>
      <c r="AH104" s="126">
        <v>1.1000000000000001</v>
      </c>
      <c r="AI104" s="144">
        <v>0.3</v>
      </c>
      <c r="AJ104" s="144">
        <v>0.8</v>
      </c>
      <c r="AK104" s="144">
        <v>0.2</v>
      </c>
      <c r="AL104" s="145">
        <v>3</v>
      </c>
      <c r="AM104" s="145">
        <v>2.8</v>
      </c>
      <c r="AN104" s="145">
        <v>0.7</v>
      </c>
      <c r="AO104" s="145">
        <v>0.78</v>
      </c>
      <c r="AP104" s="128" t="str">
        <f t="shared" si="19"/>
        <v>OK</v>
      </c>
      <c r="AR104" s="142">
        <v>93</v>
      </c>
      <c r="AS104" s="143" t="s">
        <v>94</v>
      </c>
      <c r="AT104" s="143" t="s">
        <v>75</v>
      </c>
      <c r="AU104" s="143">
        <v>2</v>
      </c>
      <c r="AV104" s="126">
        <v>1.1000000000000001</v>
      </c>
      <c r="AW104" s="144">
        <v>0.3</v>
      </c>
      <c r="AX104" s="144">
        <v>0.8</v>
      </c>
      <c r="AY104" s="144">
        <v>0.2</v>
      </c>
      <c r="AZ104" s="145">
        <v>3</v>
      </c>
      <c r="BA104" s="145">
        <v>2.8</v>
      </c>
      <c r="BB104" s="145">
        <v>0.7</v>
      </c>
      <c r="BC104" s="145">
        <v>0.78</v>
      </c>
      <c r="BD104" s="148" t="str">
        <f t="shared" si="17"/>
        <v>OK</v>
      </c>
      <c r="BE104" s="6">
        <f t="shared" si="20"/>
        <v>0.61285714285714288</v>
      </c>
      <c r="BG104" s="49">
        <f t="shared" si="21"/>
        <v>93</v>
      </c>
      <c r="BH104" s="41" t="str">
        <f t="shared" si="22"/>
        <v>C</v>
      </c>
      <c r="BI104" s="66">
        <f t="shared" si="23"/>
        <v>0.61285714285714288</v>
      </c>
      <c r="BJ104" s="9">
        <f t="shared" si="24"/>
        <v>1.667500369713093E-2</v>
      </c>
      <c r="BK104" s="10">
        <f t="shared" si="25"/>
        <v>6.2493606376140889E-2</v>
      </c>
      <c r="BL104" s="11">
        <f t="shared" si="26"/>
        <v>6.2493606376140889E-2</v>
      </c>
      <c r="BM104" s="12" t="str">
        <f t="shared" si="27"/>
        <v xml:space="preserve"> CUMPLE </v>
      </c>
      <c r="BO104" s="49">
        <v>93</v>
      </c>
      <c r="BP104" s="113" t="str">
        <f t="shared" si="28"/>
        <v>C</v>
      </c>
      <c r="BQ104" s="111">
        <f t="shared" si="29"/>
        <v>0.61285714285714288</v>
      </c>
      <c r="BZ104" s="69">
        <f t="shared" si="30"/>
        <v>93</v>
      </c>
      <c r="CA104" s="41" t="str">
        <f t="shared" si="31"/>
        <v>C</v>
      </c>
      <c r="CB104" s="42">
        <f t="shared" si="32"/>
        <v>0.61285714285714288</v>
      </c>
      <c r="CC104" s="196"/>
    </row>
    <row r="105" spans="3:81" ht="15" customHeight="1" x14ac:dyDescent="0.25">
      <c r="C105" s="142">
        <v>94</v>
      </c>
      <c r="D105" s="143" t="s">
        <v>94</v>
      </c>
      <c r="E105" s="143" t="s">
        <v>76</v>
      </c>
      <c r="F105" s="143">
        <v>2</v>
      </c>
      <c r="G105" s="145">
        <v>0.9</v>
      </c>
      <c r="H105" s="144">
        <v>0.4</v>
      </c>
      <c r="I105" s="144">
        <v>1.1000000000000001</v>
      </c>
      <c r="J105" s="144">
        <v>2.1</v>
      </c>
      <c r="K105" s="145">
        <v>0.8</v>
      </c>
      <c r="L105" s="145">
        <v>2.56</v>
      </c>
      <c r="M105" s="145">
        <v>0.8</v>
      </c>
      <c r="N105" s="157">
        <v>0.5</v>
      </c>
      <c r="P105" s="142">
        <v>94</v>
      </c>
      <c r="Q105" s="143" t="s">
        <v>94</v>
      </c>
      <c r="R105" s="143" t="s">
        <v>76</v>
      </c>
      <c r="S105" s="143">
        <v>2</v>
      </c>
      <c r="T105" s="126">
        <v>0.9</v>
      </c>
      <c r="U105" s="144">
        <v>0.4</v>
      </c>
      <c r="V105" s="144">
        <v>1.1000000000000001</v>
      </c>
      <c r="W105" s="144">
        <v>2.1</v>
      </c>
      <c r="X105" s="145">
        <v>0.8</v>
      </c>
      <c r="Y105" s="145">
        <v>2.56</v>
      </c>
      <c r="Z105" s="145">
        <v>0.8</v>
      </c>
      <c r="AA105" s="145">
        <v>0.5</v>
      </c>
      <c r="AB105" s="128" t="str">
        <f t="shared" si="18"/>
        <v>OK</v>
      </c>
      <c r="AD105" s="142">
        <v>94</v>
      </c>
      <c r="AE105" s="143" t="s">
        <v>94</v>
      </c>
      <c r="AF105" s="143" t="s">
        <v>76</v>
      </c>
      <c r="AG105" s="143">
        <v>2</v>
      </c>
      <c r="AH105" s="126">
        <v>0.9</v>
      </c>
      <c r="AI105" s="144">
        <v>0.4</v>
      </c>
      <c r="AJ105" s="144">
        <v>1.1000000000000001</v>
      </c>
      <c r="AK105" s="144">
        <v>2.1</v>
      </c>
      <c r="AL105" s="145">
        <v>0.8</v>
      </c>
      <c r="AM105" s="145">
        <v>2.56</v>
      </c>
      <c r="AN105" s="145">
        <v>0.8</v>
      </c>
      <c r="AO105" s="145">
        <v>0.5</v>
      </c>
      <c r="AP105" s="128" t="str">
        <f t="shared" si="19"/>
        <v>OK</v>
      </c>
      <c r="AR105" s="142">
        <v>94</v>
      </c>
      <c r="AS105" s="143" t="s">
        <v>94</v>
      </c>
      <c r="AT105" s="143" t="s">
        <v>76</v>
      </c>
      <c r="AU105" s="143">
        <v>2</v>
      </c>
      <c r="AV105" s="126">
        <v>0.9</v>
      </c>
      <c r="AW105" s="144">
        <v>0.4</v>
      </c>
      <c r="AX105" s="144">
        <v>1.1000000000000001</v>
      </c>
      <c r="AY105" s="144">
        <v>2.1</v>
      </c>
      <c r="AZ105" s="145">
        <v>0.8</v>
      </c>
      <c r="BA105" s="145">
        <v>2.56</v>
      </c>
      <c r="BB105" s="145">
        <v>0.8</v>
      </c>
      <c r="BC105" s="145">
        <v>0.5</v>
      </c>
      <c r="BD105" s="148" t="str">
        <f t="shared" si="17"/>
        <v>OK</v>
      </c>
      <c r="BE105" s="6">
        <f t="shared" si="20"/>
        <v>0.59000000000000008</v>
      </c>
      <c r="BG105" s="49">
        <f t="shared" si="21"/>
        <v>94</v>
      </c>
      <c r="BH105" s="41" t="str">
        <f t="shared" si="22"/>
        <v>C</v>
      </c>
      <c r="BI105" s="66">
        <f t="shared" si="23"/>
        <v>0.59000000000000008</v>
      </c>
      <c r="BJ105" s="9">
        <f t="shared" si="24"/>
        <v>3.9532146554273728E-2</v>
      </c>
      <c r="BK105" s="10">
        <f t="shared" si="25"/>
        <v>0.14815627335613529</v>
      </c>
      <c r="BL105" s="11">
        <f t="shared" si="26"/>
        <v>0.14815627335613529</v>
      </c>
      <c r="BM105" s="12" t="str">
        <f t="shared" si="27"/>
        <v xml:space="preserve"> CUMPLE </v>
      </c>
      <c r="BO105" s="49">
        <v>94</v>
      </c>
      <c r="BP105" s="113" t="str">
        <f t="shared" si="28"/>
        <v>C</v>
      </c>
      <c r="BQ105" s="111">
        <f t="shared" si="29"/>
        <v>0.59000000000000008</v>
      </c>
      <c r="BZ105" s="69">
        <f t="shared" si="30"/>
        <v>94</v>
      </c>
      <c r="CA105" s="41" t="str">
        <f t="shared" si="31"/>
        <v>C</v>
      </c>
      <c r="CB105" s="42">
        <f t="shared" si="32"/>
        <v>0.59000000000000008</v>
      </c>
      <c r="CC105" s="196"/>
    </row>
    <row r="106" spans="3:81" ht="15" customHeight="1" x14ac:dyDescent="0.25">
      <c r="C106" s="142">
        <v>95</v>
      </c>
      <c r="D106" s="143" t="s">
        <v>94</v>
      </c>
      <c r="E106" s="143" t="s">
        <v>77</v>
      </c>
      <c r="F106" s="143">
        <v>2</v>
      </c>
      <c r="G106" s="145">
        <v>1.9</v>
      </c>
      <c r="H106" s="144">
        <v>1</v>
      </c>
      <c r="I106" s="144">
        <v>2</v>
      </c>
      <c r="J106" s="144">
        <v>2.6</v>
      </c>
      <c r="K106" s="145">
        <v>0.7</v>
      </c>
      <c r="L106" s="145">
        <v>0.5</v>
      </c>
      <c r="M106" s="145">
        <v>0.7</v>
      </c>
      <c r="N106" s="157">
        <v>0.6</v>
      </c>
      <c r="P106" s="142">
        <v>95</v>
      </c>
      <c r="Q106" s="143" t="s">
        <v>94</v>
      </c>
      <c r="R106" s="143" t="s">
        <v>77</v>
      </c>
      <c r="S106" s="143">
        <v>2</v>
      </c>
      <c r="T106" s="126">
        <v>1.9</v>
      </c>
      <c r="U106" s="144">
        <v>1</v>
      </c>
      <c r="V106" s="144">
        <v>2</v>
      </c>
      <c r="W106" s="144">
        <v>2.6</v>
      </c>
      <c r="X106" s="145">
        <v>0.7</v>
      </c>
      <c r="Y106" s="145">
        <v>0.5</v>
      </c>
      <c r="Z106" s="145">
        <v>0.7</v>
      </c>
      <c r="AA106" s="145">
        <v>0.6</v>
      </c>
      <c r="AB106" s="128" t="str">
        <f t="shared" si="18"/>
        <v>OK</v>
      </c>
      <c r="AD106" s="142">
        <v>95</v>
      </c>
      <c r="AE106" s="143" t="s">
        <v>94</v>
      </c>
      <c r="AF106" s="143" t="s">
        <v>77</v>
      </c>
      <c r="AG106" s="143">
        <v>2</v>
      </c>
      <c r="AH106" s="126">
        <v>1.9</v>
      </c>
      <c r="AI106" s="144">
        <v>1</v>
      </c>
      <c r="AJ106" s="144">
        <v>2</v>
      </c>
      <c r="AK106" s="144">
        <v>2.6</v>
      </c>
      <c r="AL106" s="145">
        <v>0.7</v>
      </c>
      <c r="AM106" s="145">
        <v>0.5</v>
      </c>
      <c r="AN106" s="145">
        <v>0.7</v>
      </c>
      <c r="AO106" s="145">
        <v>0.6</v>
      </c>
      <c r="AP106" s="128" t="str">
        <f t="shared" si="19"/>
        <v>OK</v>
      </c>
      <c r="AR106" s="142">
        <v>95</v>
      </c>
      <c r="AS106" s="143" t="s">
        <v>94</v>
      </c>
      <c r="AT106" s="143" t="s">
        <v>77</v>
      </c>
      <c r="AU106" s="143">
        <v>2</v>
      </c>
      <c r="AV106" s="126">
        <v>1.9</v>
      </c>
      <c r="AW106" s="144">
        <v>1</v>
      </c>
      <c r="AX106" s="144">
        <v>2</v>
      </c>
      <c r="AY106" s="144">
        <v>2.6</v>
      </c>
      <c r="AZ106" s="145">
        <v>0.7</v>
      </c>
      <c r="BA106" s="145">
        <v>0.5</v>
      </c>
      <c r="BB106" s="145">
        <v>0.7</v>
      </c>
      <c r="BC106" s="145">
        <v>0.6</v>
      </c>
      <c r="BD106" s="148" t="str">
        <f t="shared" ref="BD106:BD122" si="33">IF(AND(COUNT(AW106:BC106)&gt;(0.5*7),AU106&gt;=1),"OK","FD")</f>
        <v>OK</v>
      </c>
      <c r="BE106" s="6">
        <f t="shared" si="20"/>
        <v>0.57857142857142851</v>
      </c>
      <c r="BG106" s="49">
        <f t="shared" si="21"/>
        <v>95</v>
      </c>
      <c r="BH106" s="41" t="str">
        <f t="shared" si="22"/>
        <v>C</v>
      </c>
      <c r="BI106" s="66">
        <f t="shared" si="23"/>
        <v>0.57857142857142851</v>
      </c>
      <c r="BJ106" s="9">
        <f t="shared" si="24"/>
        <v>5.0960717982845294E-2</v>
      </c>
      <c r="BK106" s="10">
        <f t="shared" si="25"/>
        <v>0.19098760684613311</v>
      </c>
      <c r="BL106" s="11">
        <f t="shared" si="26"/>
        <v>0.19098760684613311</v>
      </c>
      <c r="BM106" s="12" t="str">
        <f t="shared" si="27"/>
        <v xml:space="preserve"> CUMPLE </v>
      </c>
      <c r="BO106" s="49">
        <v>95</v>
      </c>
      <c r="BP106" s="113" t="str">
        <f t="shared" si="28"/>
        <v>C</v>
      </c>
      <c r="BQ106" s="111">
        <f t="shared" si="29"/>
        <v>0.57857142857142851</v>
      </c>
      <c r="BZ106" s="69">
        <f t="shared" si="30"/>
        <v>95</v>
      </c>
      <c r="CA106" s="41" t="str">
        <f t="shared" si="31"/>
        <v>C</v>
      </c>
      <c r="CB106" s="42">
        <f t="shared" si="32"/>
        <v>0.57857142857142851</v>
      </c>
      <c r="CC106" s="196"/>
    </row>
    <row r="107" spans="3:81" ht="15" customHeight="1" x14ac:dyDescent="0.25">
      <c r="C107" s="142">
        <v>96</v>
      </c>
      <c r="D107" s="143" t="s">
        <v>94</v>
      </c>
      <c r="E107" s="143" t="s">
        <v>78</v>
      </c>
      <c r="F107" s="143">
        <v>3</v>
      </c>
      <c r="G107" s="145">
        <v>1.9</v>
      </c>
      <c r="H107" s="144">
        <v>1.5</v>
      </c>
      <c r="I107" s="144">
        <v>1.1000000000000001</v>
      </c>
      <c r="J107" s="144">
        <v>1.8</v>
      </c>
      <c r="K107" s="145">
        <v>1.9</v>
      </c>
      <c r="L107" s="145">
        <v>1.5</v>
      </c>
      <c r="M107" s="145">
        <v>1.7</v>
      </c>
      <c r="N107" s="157">
        <v>1.2</v>
      </c>
      <c r="P107" s="142">
        <v>96</v>
      </c>
      <c r="Q107" s="143" t="s">
        <v>94</v>
      </c>
      <c r="R107" s="143" t="s">
        <v>78</v>
      </c>
      <c r="S107" s="143">
        <v>3</v>
      </c>
      <c r="T107" s="126">
        <v>1.9</v>
      </c>
      <c r="U107" s="144">
        <v>1.5</v>
      </c>
      <c r="V107" s="144">
        <v>1.1000000000000001</v>
      </c>
      <c r="W107" s="144">
        <v>1.8</v>
      </c>
      <c r="X107" s="145">
        <v>1.9</v>
      </c>
      <c r="Y107" s="145">
        <v>1.5</v>
      </c>
      <c r="Z107" s="145">
        <v>1.7</v>
      </c>
      <c r="AA107" s="145">
        <v>1.2</v>
      </c>
      <c r="AB107" s="128" t="str">
        <f t="shared" si="18"/>
        <v>OK</v>
      </c>
      <c r="AD107" s="142">
        <v>96</v>
      </c>
      <c r="AE107" s="143" t="s">
        <v>94</v>
      </c>
      <c r="AF107" s="143" t="s">
        <v>78</v>
      </c>
      <c r="AG107" s="143">
        <v>3</v>
      </c>
      <c r="AH107" s="126">
        <v>1.9</v>
      </c>
      <c r="AI107" s="144">
        <v>1.5</v>
      </c>
      <c r="AJ107" s="144">
        <v>1.1000000000000001</v>
      </c>
      <c r="AK107" s="144">
        <v>1.8</v>
      </c>
      <c r="AL107" s="145">
        <v>1.9</v>
      </c>
      <c r="AM107" s="145">
        <v>1.5</v>
      </c>
      <c r="AN107" s="145">
        <v>1.7</v>
      </c>
      <c r="AO107" s="145">
        <v>1.2</v>
      </c>
      <c r="AP107" s="128" t="str">
        <f t="shared" si="19"/>
        <v>OK</v>
      </c>
      <c r="AR107" s="142">
        <v>96</v>
      </c>
      <c r="AS107" s="143" t="s">
        <v>94</v>
      </c>
      <c r="AT107" s="143" t="s">
        <v>78</v>
      </c>
      <c r="AU107" s="143">
        <v>3</v>
      </c>
      <c r="AV107" s="126">
        <v>1.9</v>
      </c>
      <c r="AW107" s="144">
        <v>1.5</v>
      </c>
      <c r="AX107" s="144">
        <v>1.1000000000000001</v>
      </c>
      <c r="AY107" s="144">
        <v>1.8</v>
      </c>
      <c r="AZ107" s="145">
        <v>1.9</v>
      </c>
      <c r="BA107" s="145">
        <v>1.5</v>
      </c>
      <c r="BB107" s="145">
        <v>1.7</v>
      </c>
      <c r="BC107" s="145">
        <v>1.2</v>
      </c>
      <c r="BD107" s="148" t="str">
        <f t="shared" si="33"/>
        <v>OK</v>
      </c>
      <c r="BE107" s="6">
        <f t="shared" si="20"/>
        <v>0.50952380952380949</v>
      </c>
      <c r="BG107" s="49">
        <f t="shared" si="21"/>
        <v>96</v>
      </c>
      <c r="BH107" s="41" t="str">
        <f t="shared" si="22"/>
        <v>C</v>
      </c>
      <c r="BI107" s="66">
        <f t="shared" si="23"/>
        <v>0.50952380952380949</v>
      </c>
      <c r="BJ107" s="9">
        <f t="shared" si="24"/>
        <v>0.12000833703046432</v>
      </c>
      <c r="BK107" s="10">
        <f t="shared" si="25"/>
        <v>0.44976024668153347</v>
      </c>
      <c r="BL107" s="11">
        <f t="shared" si="26"/>
        <v>0.44976024668153347</v>
      </c>
      <c r="BM107" s="12" t="str">
        <f t="shared" si="27"/>
        <v xml:space="preserve"> CUMPLE </v>
      </c>
      <c r="BO107" s="49">
        <v>96</v>
      </c>
      <c r="BP107" s="113" t="str">
        <f t="shared" si="28"/>
        <v>C</v>
      </c>
      <c r="BQ107" s="111">
        <f t="shared" si="29"/>
        <v>0.50952380952380949</v>
      </c>
      <c r="BZ107" s="69">
        <f t="shared" si="30"/>
        <v>96</v>
      </c>
      <c r="CA107" s="41" t="str">
        <f t="shared" si="31"/>
        <v>C</v>
      </c>
      <c r="CB107" s="42">
        <f t="shared" si="32"/>
        <v>0.50952380952380949</v>
      </c>
      <c r="CC107" s="196"/>
    </row>
    <row r="108" spans="3:81" ht="15" customHeight="1" x14ac:dyDescent="0.25">
      <c r="C108" s="142">
        <v>97</v>
      </c>
      <c r="D108" s="143" t="s">
        <v>94</v>
      </c>
      <c r="E108" s="143" t="s">
        <v>79</v>
      </c>
      <c r="F108" s="143">
        <v>3</v>
      </c>
      <c r="G108" s="145">
        <v>0.8</v>
      </c>
      <c r="H108" s="144">
        <v>0.4</v>
      </c>
      <c r="I108" s="144">
        <v>2.5</v>
      </c>
      <c r="J108" s="144">
        <v>0.6</v>
      </c>
      <c r="K108" s="145">
        <v>1.6</v>
      </c>
      <c r="L108" s="145">
        <v>1.8</v>
      </c>
      <c r="M108" s="145">
        <v>5</v>
      </c>
      <c r="N108" s="157">
        <v>0.5</v>
      </c>
      <c r="P108" s="142">
        <v>97</v>
      </c>
      <c r="Q108" s="143" t="s">
        <v>94</v>
      </c>
      <c r="R108" s="143" t="s">
        <v>79</v>
      </c>
      <c r="S108" s="143">
        <v>3</v>
      </c>
      <c r="T108" s="126">
        <v>0.8</v>
      </c>
      <c r="U108" s="144">
        <v>0.4</v>
      </c>
      <c r="V108" s="144">
        <v>2.5</v>
      </c>
      <c r="W108" s="144">
        <v>0.6</v>
      </c>
      <c r="X108" s="145">
        <v>1.6</v>
      </c>
      <c r="Y108" s="145">
        <v>1.8</v>
      </c>
      <c r="Z108" s="145">
        <v>5</v>
      </c>
      <c r="AA108" s="145">
        <v>0.5</v>
      </c>
      <c r="AB108" s="128" t="str">
        <f t="shared" si="18"/>
        <v>OK</v>
      </c>
      <c r="AD108" s="142">
        <v>97</v>
      </c>
      <c r="AE108" s="143" t="s">
        <v>94</v>
      </c>
      <c r="AF108" s="143" t="s">
        <v>79</v>
      </c>
      <c r="AG108" s="143">
        <v>3</v>
      </c>
      <c r="AH108" s="126">
        <v>0.8</v>
      </c>
      <c r="AI108" s="144">
        <v>0.4</v>
      </c>
      <c r="AJ108" s="144">
        <v>2.5</v>
      </c>
      <c r="AK108" s="144">
        <v>0.6</v>
      </c>
      <c r="AL108" s="145">
        <v>1.6</v>
      </c>
      <c r="AM108" s="145">
        <v>1.8</v>
      </c>
      <c r="AN108" s="145">
        <v>5</v>
      </c>
      <c r="AO108" s="145">
        <v>0.5</v>
      </c>
      <c r="AP108" s="128" t="str">
        <f t="shared" si="19"/>
        <v>OK</v>
      </c>
      <c r="AR108" s="142">
        <v>97</v>
      </c>
      <c r="AS108" s="143" t="s">
        <v>94</v>
      </c>
      <c r="AT108" s="143" t="s">
        <v>79</v>
      </c>
      <c r="AU108" s="143">
        <v>3</v>
      </c>
      <c r="AV108" s="126">
        <v>0.8</v>
      </c>
      <c r="AW108" s="144">
        <v>0.4</v>
      </c>
      <c r="AX108" s="144">
        <v>2.5</v>
      </c>
      <c r="AY108" s="144">
        <v>0.6</v>
      </c>
      <c r="AZ108" s="145">
        <v>1.6</v>
      </c>
      <c r="BA108" s="145">
        <v>1.8</v>
      </c>
      <c r="BB108" s="145">
        <v>5</v>
      </c>
      <c r="BC108" s="145">
        <v>0.5</v>
      </c>
      <c r="BD108" s="148" t="str">
        <f t="shared" si="33"/>
        <v>OK</v>
      </c>
      <c r="BE108" s="6">
        <f t="shared" si="20"/>
        <v>0.59047619047619038</v>
      </c>
      <c r="BG108" s="49">
        <f t="shared" si="21"/>
        <v>97</v>
      </c>
      <c r="BH108" s="41" t="str">
        <f t="shared" si="22"/>
        <v>C</v>
      </c>
      <c r="BI108" s="66">
        <f t="shared" si="23"/>
        <v>0.59047619047619038</v>
      </c>
      <c r="BJ108" s="9">
        <f t="shared" si="24"/>
        <v>3.9055956078083431E-2</v>
      </c>
      <c r="BK108" s="10">
        <f t="shared" si="25"/>
        <v>0.14637163446071941</v>
      </c>
      <c r="BL108" s="11">
        <f t="shared" si="26"/>
        <v>0.14637163446071941</v>
      </c>
      <c r="BM108" s="12" t="str">
        <f t="shared" si="27"/>
        <v xml:space="preserve"> CUMPLE </v>
      </c>
      <c r="BO108" s="49">
        <v>97</v>
      </c>
      <c r="BP108" s="113" t="str">
        <f t="shared" si="28"/>
        <v>C</v>
      </c>
      <c r="BQ108" s="111">
        <f t="shared" si="29"/>
        <v>0.59047619047619038</v>
      </c>
      <c r="BZ108" s="69">
        <f t="shared" si="30"/>
        <v>97</v>
      </c>
      <c r="CA108" s="41" t="str">
        <f t="shared" si="31"/>
        <v>C</v>
      </c>
      <c r="CB108" s="42">
        <f t="shared" si="32"/>
        <v>0.59047619047619038</v>
      </c>
      <c r="CC108" s="196"/>
    </row>
    <row r="109" spans="3:81" ht="15" customHeight="1" x14ac:dyDescent="0.25">
      <c r="C109" s="142">
        <v>98</v>
      </c>
      <c r="D109" s="143" t="s">
        <v>94</v>
      </c>
      <c r="E109" s="143" t="s">
        <v>80</v>
      </c>
      <c r="F109" s="143">
        <v>2</v>
      </c>
      <c r="G109" s="145">
        <v>1.05</v>
      </c>
      <c r="H109" s="144">
        <v>1.1000000000000001</v>
      </c>
      <c r="I109" s="144">
        <v>1.1000000000000001</v>
      </c>
      <c r="J109" s="144">
        <v>1.1000000000000001</v>
      </c>
      <c r="K109" s="145">
        <v>0.5</v>
      </c>
      <c r="L109" s="145">
        <v>1</v>
      </c>
      <c r="M109" s="145">
        <v>1.1000000000000001</v>
      </c>
      <c r="N109" s="157">
        <v>3.1</v>
      </c>
      <c r="P109" s="142">
        <v>98</v>
      </c>
      <c r="Q109" s="143" t="s">
        <v>94</v>
      </c>
      <c r="R109" s="143" t="s">
        <v>80</v>
      </c>
      <c r="S109" s="143">
        <v>2</v>
      </c>
      <c r="T109" s="126">
        <v>1.05</v>
      </c>
      <c r="U109" s="144">
        <v>1.1000000000000001</v>
      </c>
      <c r="V109" s="144">
        <v>1.1000000000000001</v>
      </c>
      <c r="W109" s="144">
        <v>1.1000000000000001</v>
      </c>
      <c r="X109" s="145">
        <v>0.5</v>
      </c>
      <c r="Y109" s="145">
        <v>1</v>
      </c>
      <c r="Z109" s="145">
        <v>1.1000000000000001</v>
      </c>
      <c r="AA109" s="145">
        <v>3.1</v>
      </c>
      <c r="AB109" s="128" t="str">
        <f t="shared" si="18"/>
        <v>OK</v>
      </c>
      <c r="AD109" s="142">
        <v>98</v>
      </c>
      <c r="AE109" s="143" t="s">
        <v>94</v>
      </c>
      <c r="AF109" s="143" t="s">
        <v>80</v>
      </c>
      <c r="AG109" s="143">
        <v>2</v>
      </c>
      <c r="AH109" s="126">
        <v>1.05</v>
      </c>
      <c r="AI109" s="144">
        <v>1.1000000000000001</v>
      </c>
      <c r="AJ109" s="144">
        <v>1.1000000000000001</v>
      </c>
      <c r="AK109" s="144">
        <v>1.1000000000000001</v>
      </c>
      <c r="AL109" s="145">
        <v>0.5</v>
      </c>
      <c r="AM109" s="145">
        <v>1</v>
      </c>
      <c r="AN109" s="145">
        <v>1.1000000000000001</v>
      </c>
      <c r="AO109" s="145">
        <v>3.1</v>
      </c>
      <c r="AP109" s="128" t="str">
        <f t="shared" si="19"/>
        <v>OK</v>
      </c>
      <c r="AR109" s="142">
        <v>98</v>
      </c>
      <c r="AS109" s="143" t="s">
        <v>94</v>
      </c>
      <c r="AT109" s="143" t="s">
        <v>80</v>
      </c>
      <c r="AU109" s="143">
        <v>2</v>
      </c>
      <c r="AV109" s="126">
        <v>1.05</v>
      </c>
      <c r="AW109" s="144">
        <v>1.1000000000000001</v>
      </c>
      <c r="AX109" s="144">
        <v>1.1000000000000001</v>
      </c>
      <c r="AY109" s="144">
        <v>1.1000000000000001</v>
      </c>
      <c r="AZ109" s="145">
        <v>0.5</v>
      </c>
      <c r="BA109" s="145">
        <v>1</v>
      </c>
      <c r="BB109" s="145">
        <v>1.1000000000000001</v>
      </c>
      <c r="BC109" s="145">
        <v>3.1</v>
      </c>
      <c r="BD109" s="148" t="str">
        <f t="shared" si="33"/>
        <v>OK</v>
      </c>
      <c r="BE109" s="6">
        <f t="shared" si="20"/>
        <v>0.6428571428571429</v>
      </c>
      <c r="BG109" s="49">
        <f t="shared" si="21"/>
        <v>98</v>
      </c>
      <c r="BH109" s="41" t="str">
        <f t="shared" si="22"/>
        <v>C</v>
      </c>
      <c r="BI109" s="66">
        <f t="shared" si="23"/>
        <v>0.6428571428571429</v>
      </c>
      <c r="BJ109" s="9">
        <f t="shared" si="24"/>
        <v>-1.3324996302869097E-2</v>
      </c>
      <c r="BK109" s="10">
        <f t="shared" si="25"/>
        <v>4.9938644035102155E-2</v>
      </c>
      <c r="BL109" s="11">
        <f t="shared" si="26"/>
        <v>4.9938644035102155E-2</v>
      </c>
      <c r="BM109" s="12" t="str">
        <f t="shared" si="27"/>
        <v xml:space="preserve"> CUMPLE </v>
      </c>
      <c r="BO109" s="49">
        <v>98</v>
      </c>
      <c r="BP109" s="113" t="str">
        <f t="shared" si="28"/>
        <v>C</v>
      </c>
      <c r="BQ109" s="111">
        <f t="shared" si="29"/>
        <v>0.6428571428571429</v>
      </c>
      <c r="BZ109" s="69">
        <f t="shared" si="30"/>
        <v>98</v>
      </c>
      <c r="CA109" s="41" t="str">
        <f t="shared" si="31"/>
        <v>C</v>
      </c>
      <c r="CB109" s="42">
        <f t="shared" si="32"/>
        <v>0.6428571428571429</v>
      </c>
      <c r="CC109" s="196"/>
    </row>
    <row r="110" spans="3:81" ht="15" customHeight="1" x14ac:dyDescent="0.25">
      <c r="C110" s="142">
        <v>99</v>
      </c>
      <c r="D110" s="143" t="s">
        <v>94</v>
      </c>
      <c r="E110" s="143" t="s">
        <v>81</v>
      </c>
      <c r="F110" s="143">
        <v>2</v>
      </c>
      <c r="G110" s="145">
        <v>3</v>
      </c>
      <c r="H110" s="144">
        <v>2.1</v>
      </c>
      <c r="I110" s="144">
        <v>1.5</v>
      </c>
      <c r="J110" s="144">
        <v>1.9</v>
      </c>
      <c r="K110" s="145">
        <v>1.8</v>
      </c>
      <c r="L110" s="145">
        <v>1.5</v>
      </c>
      <c r="M110" s="145">
        <v>0.4</v>
      </c>
      <c r="N110" s="157">
        <v>0.7</v>
      </c>
      <c r="P110" s="142">
        <v>99</v>
      </c>
      <c r="Q110" s="143" t="s">
        <v>94</v>
      </c>
      <c r="R110" s="143" t="s">
        <v>81</v>
      </c>
      <c r="S110" s="143">
        <v>2</v>
      </c>
      <c r="T110" s="126">
        <v>3</v>
      </c>
      <c r="U110" s="144">
        <v>2.1</v>
      </c>
      <c r="V110" s="144">
        <v>1.5</v>
      </c>
      <c r="W110" s="144">
        <v>1.9</v>
      </c>
      <c r="X110" s="145">
        <v>1.8</v>
      </c>
      <c r="Y110" s="145">
        <v>1.5</v>
      </c>
      <c r="Z110" s="145">
        <v>0.4</v>
      </c>
      <c r="AA110" s="145">
        <v>0.7</v>
      </c>
      <c r="AB110" s="128" t="str">
        <f t="shared" si="18"/>
        <v>OK</v>
      </c>
      <c r="AD110" s="142">
        <v>99</v>
      </c>
      <c r="AE110" s="143" t="s">
        <v>94</v>
      </c>
      <c r="AF110" s="143" t="s">
        <v>81</v>
      </c>
      <c r="AG110" s="143">
        <v>2</v>
      </c>
      <c r="AH110" s="126">
        <v>3</v>
      </c>
      <c r="AI110" s="144">
        <v>2.1</v>
      </c>
      <c r="AJ110" s="144">
        <v>1.5</v>
      </c>
      <c r="AK110" s="144">
        <v>1.9</v>
      </c>
      <c r="AL110" s="145">
        <v>1.8</v>
      </c>
      <c r="AM110" s="145">
        <v>1.5</v>
      </c>
      <c r="AN110" s="145">
        <v>0.4</v>
      </c>
      <c r="AO110" s="145">
        <v>0.7</v>
      </c>
      <c r="AP110" s="128" t="str">
        <f t="shared" si="19"/>
        <v>OK</v>
      </c>
      <c r="AR110" s="142">
        <v>99</v>
      </c>
      <c r="AS110" s="143" t="s">
        <v>94</v>
      </c>
      <c r="AT110" s="143" t="s">
        <v>81</v>
      </c>
      <c r="AU110" s="143">
        <v>2</v>
      </c>
      <c r="AV110" s="126">
        <v>3</v>
      </c>
      <c r="AW110" s="144">
        <v>2.1</v>
      </c>
      <c r="AX110" s="144">
        <v>1.5</v>
      </c>
      <c r="AY110" s="144">
        <v>1.9</v>
      </c>
      <c r="AZ110" s="145">
        <v>1.8</v>
      </c>
      <c r="BA110" s="145">
        <v>1.5</v>
      </c>
      <c r="BB110" s="145">
        <v>0.4</v>
      </c>
      <c r="BC110" s="145">
        <v>0.7</v>
      </c>
      <c r="BD110" s="148" t="str">
        <f t="shared" si="33"/>
        <v>OK</v>
      </c>
      <c r="BE110" s="6">
        <f t="shared" si="20"/>
        <v>0.70714285714285718</v>
      </c>
      <c r="BG110" s="49">
        <f t="shared" si="21"/>
        <v>99</v>
      </c>
      <c r="BH110" s="41" t="str">
        <f t="shared" si="22"/>
        <v>C</v>
      </c>
      <c r="BI110" s="66">
        <f t="shared" si="23"/>
        <v>0.70714285714285718</v>
      </c>
      <c r="BJ110" s="9">
        <f t="shared" si="24"/>
        <v>-7.7610710588583376E-2</v>
      </c>
      <c r="BK110" s="10">
        <f t="shared" si="25"/>
        <v>0.29086489491633705</v>
      </c>
      <c r="BL110" s="11">
        <f t="shared" si="26"/>
        <v>0.29086489491633705</v>
      </c>
      <c r="BM110" s="12" t="str">
        <f t="shared" si="27"/>
        <v xml:space="preserve"> CUMPLE </v>
      </c>
      <c r="BO110" s="49">
        <v>99</v>
      </c>
      <c r="BP110" s="113" t="str">
        <f t="shared" si="28"/>
        <v>C</v>
      </c>
      <c r="BQ110" s="111">
        <f t="shared" si="29"/>
        <v>0.70714285714285718</v>
      </c>
      <c r="BZ110" s="69">
        <f t="shared" si="30"/>
        <v>99</v>
      </c>
      <c r="CA110" s="41" t="str">
        <f t="shared" si="31"/>
        <v>C</v>
      </c>
      <c r="CB110" s="42">
        <f t="shared" si="32"/>
        <v>0.70714285714285718</v>
      </c>
      <c r="CC110" s="196"/>
    </row>
    <row r="111" spans="3:81" ht="15" customHeight="1" x14ac:dyDescent="0.25">
      <c r="C111" s="142">
        <v>100</v>
      </c>
      <c r="D111" s="143" t="s">
        <v>94</v>
      </c>
      <c r="E111" s="143" t="s">
        <v>82</v>
      </c>
      <c r="F111" s="143">
        <v>4</v>
      </c>
      <c r="G111" s="145">
        <v>2.8</v>
      </c>
      <c r="H111" s="144">
        <v>2</v>
      </c>
      <c r="I111" s="144">
        <v>1.7</v>
      </c>
      <c r="J111" s="144">
        <v>1.8</v>
      </c>
      <c r="K111" s="145">
        <v>1.9</v>
      </c>
      <c r="L111" s="145">
        <v>1.7</v>
      </c>
      <c r="M111" s="145">
        <v>1.65</v>
      </c>
      <c r="N111" s="157">
        <v>3.5</v>
      </c>
      <c r="P111" s="142">
        <v>100</v>
      </c>
      <c r="Q111" s="143" t="s">
        <v>94</v>
      </c>
      <c r="R111" s="143" t="s">
        <v>82</v>
      </c>
      <c r="S111" s="143">
        <v>4</v>
      </c>
      <c r="T111" s="126">
        <v>2.8</v>
      </c>
      <c r="U111" s="144">
        <v>2</v>
      </c>
      <c r="V111" s="144">
        <v>1.7</v>
      </c>
      <c r="W111" s="144">
        <v>1.8</v>
      </c>
      <c r="X111" s="145">
        <v>1.9</v>
      </c>
      <c r="Y111" s="145">
        <v>1.7</v>
      </c>
      <c r="Z111" s="145">
        <v>1.65</v>
      </c>
      <c r="AA111" s="145">
        <v>3.5</v>
      </c>
      <c r="AB111" s="128" t="str">
        <f t="shared" si="18"/>
        <v>OK</v>
      </c>
      <c r="AD111" s="142">
        <v>100</v>
      </c>
      <c r="AE111" s="143" t="s">
        <v>94</v>
      </c>
      <c r="AF111" s="143" t="s">
        <v>82</v>
      </c>
      <c r="AG111" s="143">
        <v>4</v>
      </c>
      <c r="AH111" s="126">
        <v>2.8</v>
      </c>
      <c r="AI111" s="144">
        <v>2</v>
      </c>
      <c r="AJ111" s="144">
        <v>1.7</v>
      </c>
      <c r="AK111" s="144">
        <v>1.8</v>
      </c>
      <c r="AL111" s="145">
        <v>1.9</v>
      </c>
      <c r="AM111" s="145">
        <v>1.7</v>
      </c>
      <c r="AN111" s="145">
        <v>1.65</v>
      </c>
      <c r="AO111" s="145">
        <v>3.5</v>
      </c>
      <c r="AP111" s="128" t="str">
        <f t="shared" si="19"/>
        <v>OK</v>
      </c>
      <c r="AR111" s="142">
        <v>100</v>
      </c>
      <c r="AS111" s="143" t="s">
        <v>94</v>
      </c>
      <c r="AT111" s="143" t="s">
        <v>82</v>
      </c>
      <c r="AU111" s="143">
        <v>4</v>
      </c>
      <c r="AV111" s="126">
        <v>2.8</v>
      </c>
      <c r="AW111" s="144">
        <v>2</v>
      </c>
      <c r="AX111" s="144">
        <v>1.7</v>
      </c>
      <c r="AY111" s="144">
        <v>1.8</v>
      </c>
      <c r="AZ111" s="145">
        <v>1.9</v>
      </c>
      <c r="BA111" s="145">
        <v>1.7</v>
      </c>
      <c r="BB111" s="145">
        <v>1.65</v>
      </c>
      <c r="BC111" s="145">
        <v>3.5</v>
      </c>
      <c r="BD111" s="148" t="str">
        <f t="shared" si="33"/>
        <v>OK</v>
      </c>
      <c r="BE111" s="6">
        <f t="shared" si="20"/>
        <v>0.5089285714285714</v>
      </c>
      <c r="BG111" s="49">
        <f t="shared" si="21"/>
        <v>100</v>
      </c>
      <c r="BH111" s="41" t="str">
        <f t="shared" si="22"/>
        <v>C</v>
      </c>
      <c r="BI111" s="66">
        <f t="shared" si="23"/>
        <v>0.5089285714285714</v>
      </c>
      <c r="BJ111" s="9">
        <f t="shared" si="24"/>
        <v>0.12060357512570241</v>
      </c>
      <c r="BK111" s="10">
        <f t="shared" si="25"/>
        <v>0.45199104530080414</v>
      </c>
      <c r="BL111" s="11">
        <f t="shared" si="26"/>
        <v>0.45199104530080414</v>
      </c>
      <c r="BM111" s="12" t="str">
        <f t="shared" si="27"/>
        <v xml:space="preserve"> CUMPLE </v>
      </c>
      <c r="BO111" s="49">
        <v>100</v>
      </c>
      <c r="BP111" s="113" t="str">
        <f t="shared" si="28"/>
        <v>C</v>
      </c>
      <c r="BQ111" s="111">
        <f t="shared" si="29"/>
        <v>0.5089285714285714</v>
      </c>
      <c r="BZ111" s="69">
        <f t="shared" si="30"/>
        <v>100</v>
      </c>
      <c r="CA111" s="41" t="str">
        <f t="shared" si="31"/>
        <v>C</v>
      </c>
      <c r="CB111" s="42">
        <f t="shared" si="32"/>
        <v>0.5089285714285714</v>
      </c>
      <c r="CC111" s="196"/>
    </row>
    <row r="112" spans="3:81" ht="15" customHeight="1" x14ac:dyDescent="0.25">
      <c r="C112" s="142">
        <v>101</v>
      </c>
      <c r="D112" s="143" t="s">
        <v>94</v>
      </c>
      <c r="E112" s="143" t="s">
        <v>83</v>
      </c>
      <c r="F112" s="143">
        <v>4</v>
      </c>
      <c r="G112" s="145">
        <v>2.2000000000000002</v>
      </c>
      <c r="H112" s="144">
        <v>2.1</v>
      </c>
      <c r="I112" s="144">
        <v>1.9</v>
      </c>
      <c r="J112" s="144">
        <v>1.8</v>
      </c>
      <c r="K112" s="145">
        <v>1.6</v>
      </c>
      <c r="L112" s="145">
        <v>1.9</v>
      </c>
      <c r="M112" s="145">
        <v>1.8</v>
      </c>
      <c r="N112" s="157">
        <v>3</v>
      </c>
      <c r="P112" s="142">
        <v>101</v>
      </c>
      <c r="Q112" s="143" t="s">
        <v>94</v>
      </c>
      <c r="R112" s="143" t="s">
        <v>83</v>
      </c>
      <c r="S112" s="143">
        <v>4</v>
      </c>
      <c r="T112" s="126">
        <v>2.2000000000000002</v>
      </c>
      <c r="U112" s="144">
        <v>2.1</v>
      </c>
      <c r="V112" s="144">
        <v>1.9</v>
      </c>
      <c r="W112" s="144">
        <v>1.8</v>
      </c>
      <c r="X112" s="145">
        <v>1.6</v>
      </c>
      <c r="Y112" s="145">
        <v>1.9</v>
      </c>
      <c r="Z112" s="145">
        <v>1.8</v>
      </c>
      <c r="AA112" s="145">
        <v>3</v>
      </c>
      <c r="AB112" s="128" t="str">
        <f t="shared" si="18"/>
        <v>OK</v>
      </c>
      <c r="AD112" s="142">
        <v>101</v>
      </c>
      <c r="AE112" s="143" t="s">
        <v>94</v>
      </c>
      <c r="AF112" s="143" t="s">
        <v>83</v>
      </c>
      <c r="AG112" s="143">
        <v>4</v>
      </c>
      <c r="AH112" s="126">
        <v>2.2000000000000002</v>
      </c>
      <c r="AI112" s="144">
        <v>2.1</v>
      </c>
      <c r="AJ112" s="144">
        <v>1.9</v>
      </c>
      <c r="AK112" s="144">
        <v>1.8</v>
      </c>
      <c r="AL112" s="145">
        <v>1.6</v>
      </c>
      <c r="AM112" s="145">
        <v>1.9</v>
      </c>
      <c r="AN112" s="145">
        <v>1.8</v>
      </c>
      <c r="AO112" s="145">
        <v>3</v>
      </c>
      <c r="AP112" s="128" t="str">
        <f t="shared" si="19"/>
        <v>OK</v>
      </c>
      <c r="AR112" s="142">
        <v>101</v>
      </c>
      <c r="AS112" s="143" t="s">
        <v>94</v>
      </c>
      <c r="AT112" s="143" t="s">
        <v>83</v>
      </c>
      <c r="AU112" s="143">
        <v>4</v>
      </c>
      <c r="AV112" s="126">
        <v>2.2000000000000002</v>
      </c>
      <c r="AW112" s="144">
        <v>2.1</v>
      </c>
      <c r="AX112" s="144">
        <v>1.9</v>
      </c>
      <c r="AY112" s="144">
        <v>1.8</v>
      </c>
      <c r="AZ112" s="145">
        <v>1.6</v>
      </c>
      <c r="BA112" s="145">
        <v>1.9</v>
      </c>
      <c r="BB112" s="145">
        <v>1.8</v>
      </c>
      <c r="BC112" s="145">
        <v>3</v>
      </c>
      <c r="BD112" s="148" t="str">
        <f t="shared" si="33"/>
        <v>OK</v>
      </c>
      <c r="BE112" s="6">
        <f t="shared" si="20"/>
        <v>0.50357142857142867</v>
      </c>
      <c r="BG112" s="49">
        <f t="shared" si="21"/>
        <v>101</v>
      </c>
      <c r="BH112" s="41" t="str">
        <f t="shared" si="22"/>
        <v>C</v>
      </c>
      <c r="BI112" s="66">
        <f t="shared" si="23"/>
        <v>0.50357142857142867</v>
      </c>
      <c r="BJ112" s="9">
        <f t="shared" si="24"/>
        <v>0.12596071798284514</v>
      </c>
      <c r="BK112" s="10">
        <f t="shared" si="25"/>
        <v>0.47206823287423993</v>
      </c>
      <c r="BL112" s="11">
        <f t="shared" si="26"/>
        <v>0.47206823287423993</v>
      </c>
      <c r="BM112" s="12" t="str">
        <f t="shared" si="27"/>
        <v xml:space="preserve"> CUMPLE </v>
      </c>
      <c r="BO112" s="49">
        <v>101</v>
      </c>
      <c r="BP112" s="113" t="str">
        <f t="shared" si="28"/>
        <v>C</v>
      </c>
      <c r="BQ112" s="111">
        <f t="shared" si="29"/>
        <v>0.50357142857142867</v>
      </c>
      <c r="BZ112" s="69">
        <f t="shared" si="30"/>
        <v>101</v>
      </c>
      <c r="CA112" s="41" t="str">
        <f t="shared" si="31"/>
        <v>C</v>
      </c>
      <c r="CB112" s="42">
        <f t="shared" si="32"/>
        <v>0.50357142857142867</v>
      </c>
      <c r="CC112" s="196"/>
    </row>
    <row r="113" spans="2:81" ht="15" customHeight="1" x14ac:dyDescent="0.25">
      <c r="C113" s="142">
        <v>102</v>
      </c>
      <c r="D113" s="143" t="s">
        <v>94</v>
      </c>
      <c r="E113" s="143" t="s">
        <v>84</v>
      </c>
      <c r="F113" s="143">
        <v>1</v>
      </c>
      <c r="G113" s="145">
        <v>0.9</v>
      </c>
      <c r="H113" s="144">
        <v>0.5</v>
      </c>
      <c r="I113" s="144">
        <v>0.4</v>
      </c>
      <c r="J113" s="144">
        <v>0.5</v>
      </c>
      <c r="K113" s="145">
        <v>0.5</v>
      </c>
      <c r="L113" s="145">
        <v>1.4</v>
      </c>
      <c r="M113" s="145">
        <v>0.5</v>
      </c>
      <c r="N113" s="157">
        <v>0.8</v>
      </c>
      <c r="P113" s="142">
        <v>102</v>
      </c>
      <c r="Q113" s="143" t="s">
        <v>94</v>
      </c>
      <c r="R113" s="143" t="s">
        <v>84</v>
      </c>
      <c r="S113" s="143">
        <v>1</v>
      </c>
      <c r="T113" s="126">
        <v>0.9</v>
      </c>
      <c r="U113" s="144">
        <v>0.5</v>
      </c>
      <c r="V113" s="144">
        <v>0.4</v>
      </c>
      <c r="W113" s="144">
        <v>0.5</v>
      </c>
      <c r="X113" s="145">
        <v>0.5</v>
      </c>
      <c r="Y113" s="145">
        <v>1.4</v>
      </c>
      <c r="Z113" s="145">
        <v>0.5</v>
      </c>
      <c r="AA113" s="145">
        <v>0.8</v>
      </c>
      <c r="AB113" s="128" t="str">
        <f t="shared" si="18"/>
        <v>OK</v>
      </c>
      <c r="AD113" s="142">
        <v>102</v>
      </c>
      <c r="AE113" s="143" t="s">
        <v>94</v>
      </c>
      <c r="AF113" s="143" t="s">
        <v>84</v>
      </c>
      <c r="AG113" s="143">
        <v>1</v>
      </c>
      <c r="AH113" s="126">
        <v>0.9</v>
      </c>
      <c r="AI113" s="144">
        <v>0.5</v>
      </c>
      <c r="AJ113" s="144">
        <v>0.4</v>
      </c>
      <c r="AK113" s="144">
        <v>0.5</v>
      </c>
      <c r="AL113" s="145">
        <v>0.5</v>
      </c>
      <c r="AM113" s="145">
        <v>1.4</v>
      </c>
      <c r="AN113" s="145">
        <v>0.5</v>
      </c>
      <c r="AO113" s="145">
        <v>0.8</v>
      </c>
      <c r="AP113" s="128" t="str">
        <f t="shared" si="19"/>
        <v>OK</v>
      </c>
      <c r="AR113" s="142">
        <v>102</v>
      </c>
      <c r="AS113" s="143" t="s">
        <v>94</v>
      </c>
      <c r="AT113" s="143" t="s">
        <v>84</v>
      </c>
      <c r="AU113" s="143">
        <v>1</v>
      </c>
      <c r="AV113" s="126">
        <v>0.9</v>
      </c>
      <c r="AW113" s="144">
        <v>0.5</v>
      </c>
      <c r="AX113" s="144">
        <v>0.4</v>
      </c>
      <c r="AY113" s="144">
        <v>0.5</v>
      </c>
      <c r="AZ113" s="145">
        <v>0.5</v>
      </c>
      <c r="BA113" s="145">
        <v>1.4</v>
      </c>
      <c r="BB113" s="145">
        <v>0.5</v>
      </c>
      <c r="BC113" s="145">
        <v>0.8</v>
      </c>
      <c r="BD113" s="148" t="str">
        <f t="shared" si="33"/>
        <v>OK</v>
      </c>
      <c r="BE113" s="6">
        <f t="shared" si="20"/>
        <v>0.65714285714285714</v>
      </c>
      <c r="BG113" s="49">
        <f t="shared" si="21"/>
        <v>102</v>
      </c>
      <c r="BH113" s="41" t="str">
        <f t="shared" si="22"/>
        <v>C</v>
      </c>
      <c r="BI113" s="66">
        <f t="shared" si="23"/>
        <v>0.65714285714285714</v>
      </c>
      <c r="BJ113" s="9">
        <f t="shared" si="24"/>
        <v>-2.7610710588583331E-2</v>
      </c>
      <c r="BK113" s="10">
        <f t="shared" si="25"/>
        <v>0.10347781089759861</v>
      </c>
      <c r="BL113" s="11">
        <f t="shared" si="26"/>
        <v>0.10347781089759861</v>
      </c>
      <c r="BM113" s="12" t="str">
        <f t="shared" si="27"/>
        <v xml:space="preserve"> CUMPLE </v>
      </c>
      <c r="BO113" s="49">
        <v>102</v>
      </c>
      <c r="BP113" s="113" t="str">
        <f t="shared" si="28"/>
        <v>C</v>
      </c>
      <c r="BQ113" s="111">
        <f t="shared" si="29"/>
        <v>0.65714285714285714</v>
      </c>
      <c r="BZ113" s="69">
        <f t="shared" si="30"/>
        <v>102</v>
      </c>
      <c r="CA113" s="41" t="str">
        <f t="shared" si="31"/>
        <v>C</v>
      </c>
      <c r="CB113" s="42">
        <f t="shared" si="32"/>
        <v>0.65714285714285714</v>
      </c>
      <c r="CC113" s="196"/>
    </row>
    <row r="114" spans="2:81" ht="15" customHeight="1" x14ac:dyDescent="0.25">
      <c r="C114" s="142">
        <v>103</v>
      </c>
      <c r="D114" s="143" t="s">
        <v>94</v>
      </c>
      <c r="E114" s="143" t="s">
        <v>85</v>
      </c>
      <c r="F114" s="143">
        <v>3</v>
      </c>
      <c r="G114" s="145">
        <v>2.2000000000000002</v>
      </c>
      <c r="H114" s="144">
        <v>2</v>
      </c>
      <c r="I114" s="144">
        <v>1.1000000000000001</v>
      </c>
      <c r="J114" s="144">
        <v>1.9</v>
      </c>
      <c r="K114" s="145">
        <v>2.1</v>
      </c>
      <c r="L114" s="145">
        <v>2.6</v>
      </c>
      <c r="M114" s="145">
        <v>1.1000000000000001</v>
      </c>
      <c r="N114" s="157">
        <v>1.1000000000000001</v>
      </c>
      <c r="P114" s="142">
        <v>103</v>
      </c>
      <c r="Q114" s="143" t="s">
        <v>94</v>
      </c>
      <c r="R114" s="143" t="s">
        <v>85</v>
      </c>
      <c r="S114" s="143">
        <v>3</v>
      </c>
      <c r="T114" s="126">
        <v>2.2000000000000002</v>
      </c>
      <c r="U114" s="144">
        <v>2</v>
      </c>
      <c r="V114" s="144">
        <v>1.1000000000000001</v>
      </c>
      <c r="W114" s="144">
        <v>1.9</v>
      </c>
      <c r="X114" s="145">
        <v>2.1</v>
      </c>
      <c r="Y114" s="145">
        <v>2.6</v>
      </c>
      <c r="Z114" s="145">
        <v>1.1000000000000001</v>
      </c>
      <c r="AA114" s="145">
        <v>1.1000000000000001</v>
      </c>
      <c r="AB114" s="128" t="str">
        <f t="shared" si="18"/>
        <v>OK</v>
      </c>
      <c r="AD114" s="142">
        <v>103</v>
      </c>
      <c r="AE114" s="143" t="s">
        <v>94</v>
      </c>
      <c r="AF114" s="143" t="s">
        <v>85</v>
      </c>
      <c r="AG114" s="143">
        <v>3</v>
      </c>
      <c r="AH114" s="126">
        <v>2.2000000000000002</v>
      </c>
      <c r="AI114" s="144">
        <v>2</v>
      </c>
      <c r="AJ114" s="144">
        <v>1.1000000000000001</v>
      </c>
      <c r="AK114" s="144">
        <v>1.9</v>
      </c>
      <c r="AL114" s="145">
        <v>2.1</v>
      </c>
      <c r="AM114" s="145">
        <v>2.6</v>
      </c>
      <c r="AN114" s="145">
        <v>1.1000000000000001</v>
      </c>
      <c r="AO114" s="145">
        <v>1.1000000000000001</v>
      </c>
      <c r="AP114" s="128" t="str">
        <f t="shared" si="19"/>
        <v>OK</v>
      </c>
      <c r="AR114" s="142">
        <v>103</v>
      </c>
      <c r="AS114" s="143" t="s">
        <v>94</v>
      </c>
      <c r="AT114" s="143" t="s">
        <v>85</v>
      </c>
      <c r="AU114" s="143">
        <v>3</v>
      </c>
      <c r="AV114" s="126">
        <v>2.2000000000000002</v>
      </c>
      <c r="AW114" s="144">
        <v>2</v>
      </c>
      <c r="AX114" s="144">
        <v>1.1000000000000001</v>
      </c>
      <c r="AY114" s="144">
        <v>1.9</v>
      </c>
      <c r="AZ114" s="145">
        <v>2.1</v>
      </c>
      <c r="BA114" s="145">
        <v>2.6</v>
      </c>
      <c r="BB114" s="145">
        <v>1.1000000000000001</v>
      </c>
      <c r="BC114" s="145">
        <v>1.1000000000000001</v>
      </c>
      <c r="BD114" s="148" t="str">
        <f t="shared" si="33"/>
        <v>OK</v>
      </c>
      <c r="BE114" s="6">
        <f t="shared" si="20"/>
        <v>0.56666666666666654</v>
      </c>
      <c r="BG114" s="49">
        <f t="shared" si="21"/>
        <v>103</v>
      </c>
      <c r="BH114" s="41" t="str">
        <f t="shared" si="22"/>
        <v>C</v>
      </c>
      <c r="BI114" s="66">
        <f t="shared" si="23"/>
        <v>0.56666666666666654</v>
      </c>
      <c r="BJ114" s="9">
        <f t="shared" si="24"/>
        <v>6.2865479887607267E-2</v>
      </c>
      <c r="BK114" s="10">
        <f t="shared" si="25"/>
        <v>0.23560357923154726</v>
      </c>
      <c r="BL114" s="11">
        <f t="shared" si="26"/>
        <v>0.23560357923154726</v>
      </c>
      <c r="BM114" s="12" t="str">
        <f t="shared" si="27"/>
        <v xml:space="preserve"> CUMPLE </v>
      </c>
      <c r="BO114" s="49">
        <v>103</v>
      </c>
      <c r="BP114" s="113" t="str">
        <f t="shared" si="28"/>
        <v>C</v>
      </c>
      <c r="BQ114" s="111">
        <f t="shared" si="29"/>
        <v>0.56666666666666654</v>
      </c>
      <c r="BZ114" s="69">
        <f t="shared" si="30"/>
        <v>103</v>
      </c>
      <c r="CA114" s="41" t="str">
        <f t="shared" si="31"/>
        <v>C</v>
      </c>
      <c r="CB114" s="42">
        <f t="shared" si="32"/>
        <v>0.56666666666666654</v>
      </c>
      <c r="CC114" s="196"/>
    </row>
    <row r="115" spans="2:81" ht="15" customHeight="1" x14ac:dyDescent="0.25">
      <c r="C115" s="142">
        <v>104</v>
      </c>
      <c r="D115" s="143" t="s">
        <v>94</v>
      </c>
      <c r="E115" s="143" t="s">
        <v>86</v>
      </c>
      <c r="F115" s="143">
        <v>2</v>
      </c>
      <c r="G115" s="145">
        <v>2.5</v>
      </c>
      <c r="H115" s="144">
        <v>1.3</v>
      </c>
      <c r="I115" s="144">
        <v>1.7</v>
      </c>
      <c r="J115" s="144">
        <v>1.9</v>
      </c>
      <c r="K115" s="145">
        <v>1.5</v>
      </c>
      <c r="L115" s="145">
        <v>1.6</v>
      </c>
      <c r="M115" s="145">
        <v>0.7</v>
      </c>
      <c r="N115" s="157">
        <v>1</v>
      </c>
      <c r="P115" s="142">
        <v>104</v>
      </c>
      <c r="Q115" s="143" t="s">
        <v>94</v>
      </c>
      <c r="R115" s="143" t="s">
        <v>86</v>
      </c>
      <c r="S115" s="143">
        <v>2</v>
      </c>
      <c r="T115" s="126">
        <v>2.5</v>
      </c>
      <c r="U115" s="144">
        <v>1.3</v>
      </c>
      <c r="V115" s="144">
        <v>1.7</v>
      </c>
      <c r="W115" s="144">
        <v>1.9</v>
      </c>
      <c r="X115" s="145">
        <v>1.5</v>
      </c>
      <c r="Y115" s="145">
        <v>1.6</v>
      </c>
      <c r="Z115" s="145">
        <v>0.7</v>
      </c>
      <c r="AA115" s="145">
        <v>1</v>
      </c>
      <c r="AB115" s="128" t="str">
        <f t="shared" si="18"/>
        <v>OK</v>
      </c>
      <c r="AD115" s="142">
        <v>104</v>
      </c>
      <c r="AE115" s="143" t="s">
        <v>94</v>
      </c>
      <c r="AF115" s="143" t="s">
        <v>86</v>
      </c>
      <c r="AG115" s="143">
        <v>2</v>
      </c>
      <c r="AH115" s="126">
        <v>2.5</v>
      </c>
      <c r="AI115" s="144">
        <v>1.3</v>
      </c>
      <c r="AJ115" s="144">
        <v>1.7</v>
      </c>
      <c r="AK115" s="144">
        <v>1.9</v>
      </c>
      <c r="AL115" s="145">
        <v>1.5</v>
      </c>
      <c r="AM115" s="145">
        <v>1.6</v>
      </c>
      <c r="AN115" s="145">
        <v>0.7</v>
      </c>
      <c r="AO115" s="145">
        <v>1</v>
      </c>
      <c r="AP115" s="128" t="str">
        <f t="shared" si="19"/>
        <v>OK</v>
      </c>
      <c r="AR115" s="142">
        <v>104</v>
      </c>
      <c r="AS115" s="143" t="s">
        <v>94</v>
      </c>
      <c r="AT115" s="143" t="s">
        <v>86</v>
      </c>
      <c r="AU115" s="143">
        <v>2</v>
      </c>
      <c r="AV115" s="126">
        <v>2.5</v>
      </c>
      <c r="AW115" s="144">
        <v>1.3</v>
      </c>
      <c r="AX115" s="144">
        <v>1.7</v>
      </c>
      <c r="AY115" s="144">
        <v>1.9</v>
      </c>
      <c r="AZ115" s="145">
        <v>1.5</v>
      </c>
      <c r="BA115" s="145">
        <v>1.6</v>
      </c>
      <c r="BB115" s="145">
        <v>0.7</v>
      </c>
      <c r="BC115" s="145">
        <v>1</v>
      </c>
      <c r="BD115" s="148" t="str">
        <f t="shared" si="33"/>
        <v>OK</v>
      </c>
      <c r="BE115" s="6">
        <f t="shared" si="20"/>
        <v>0.69285714285714284</v>
      </c>
      <c r="BG115" s="49">
        <f t="shared" si="21"/>
        <v>104</v>
      </c>
      <c r="BH115" s="41" t="str">
        <f t="shared" si="22"/>
        <v>C</v>
      </c>
      <c r="BI115" s="66">
        <f t="shared" si="23"/>
        <v>0.69285714285714284</v>
      </c>
      <c r="BJ115" s="9">
        <f t="shared" si="24"/>
        <v>-6.332499630286903E-2</v>
      </c>
      <c r="BK115" s="10">
        <f t="shared" si="25"/>
        <v>0.23732572805384014</v>
      </c>
      <c r="BL115" s="11">
        <f t="shared" si="26"/>
        <v>0.23732572805384014</v>
      </c>
      <c r="BM115" s="12" t="str">
        <f t="shared" si="27"/>
        <v xml:space="preserve"> CUMPLE </v>
      </c>
      <c r="BO115" s="49">
        <v>104</v>
      </c>
      <c r="BP115" s="113" t="str">
        <f t="shared" si="28"/>
        <v>C</v>
      </c>
      <c r="BQ115" s="111">
        <f t="shared" si="29"/>
        <v>0.69285714285714284</v>
      </c>
      <c r="BZ115" s="69">
        <f t="shared" si="30"/>
        <v>104</v>
      </c>
      <c r="CA115" s="41" t="str">
        <f t="shared" si="31"/>
        <v>C</v>
      </c>
      <c r="CB115" s="42">
        <f t="shared" si="32"/>
        <v>0.69285714285714284</v>
      </c>
      <c r="CC115" s="196"/>
    </row>
    <row r="116" spans="2:81" ht="15" customHeight="1" x14ac:dyDescent="0.25">
      <c r="C116" s="142">
        <v>105</v>
      </c>
      <c r="D116" s="143" t="s">
        <v>94</v>
      </c>
      <c r="E116" s="143" t="s">
        <v>87</v>
      </c>
      <c r="F116" s="143">
        <v>4</v>
      </c>
      <c r="G116" s="145">
        <v>2.1</v>
      </c>
      <c r="H116" s="144">
        <v>1.8</v>
      </c>
      <c r="I116" s="144">
        <v>2.1</v>
      </c>
      <c r="J116" s="144">
        <v>2.4</v>
      </c>
      <c r="K116" s="145">
        <v>2.6</v>
      </c>
      <c r="L116" s="145">
        <v>2.2000000000000002</v>
      </c>
      <c r="M116" s="145">
        <v>2.5</v>
      </c>
      <c r="N116" s="157">
        <v>5.2</v>
      </c>
      <c r="P116" s="142">
        <v>105</v>
      </c>
      <c r="Q116" s="143" t="s">
        <v>94</v>
      </c>
      <c r="R116" s="143" t="s">
        <v>87</v>
      </c>
      <c r="S116" s="143">
        <v>4</v>
      </c>
      <c r="T116" s="126">
        <v>2.1</v>
      </c>
      <c r="U116" s="144">
        <v>1.8</v>
      </c>
      <c r="V116" s="144">
        <v>2.1</v>
      </c>
      <c r="W116" s="144">
        <v>2.4</v>
      </c>
      <c r="X116" s="145">
        <v>2.6</v>
      </c>
      <c r="Y116" s="145">
        <v>2.2000000000000002</v>
      </c>
      <c r="Z116" s="145">
        <v>2.5</v>
      </c>
      <c r="AA116" s="145">
        <v>5.2</v>
      </c>
      <c r="AB116" s="128" t="str">
        <f t="shared" si="18"/>
        <v>OK</v>
      </c>
      <c r="AD116" s="142">
        <v>105</v>
      </c>
      <c r="AE116" s="143" t="s">
        <v>94</v>
      </c>
      <c r="AF116" s="143" t="s">
        <v>87</v>
      </c>
      <c r="AG116" s="143">
        <v>4</v>
      </c>
      <c r="AH116" s="126">
        <v>2.1</v>
      </c>
      <c r="AI116" s="144">
        <v>1.8</v>
      </c>
      <c r="AJ116" s="144">
        <v>2.1</v>
      </c>
      <c r="AK116" s="144">
        <v>2.4</v>
      </c>
      <c r="AL116" s="145">
        <v>2.6</v>
      </c>
      <c r="AM116" s="145">
        <v>2.2000000000000002</v>
      </c>
      <c r="AN116" s="145">
        <v>2.5</v>
      </c>
      <c r="AO116" s="145">
        <v>5.2</v>
      </c>
      <c r="AP116" s="128" t="str">
        <f t="shared" si="19"/>
        <v>OK</v>
      </c>
      <c r="AR116" s="142">
        <v>105</v>
      </c>
      <c r="AS116" s="143" t="s">
        <v>94</v>
      </c>
      <c r="AT116" s="143" t="s">
        <v>87</v>
      </c>
      <c r="AU116" s="143">
        <v>4</v>
      </c>
      <c r="AV116" s="126">
        <v>2.1</v>
      </c>
      <c r="AW116" s="144">
        <v>1.8</v>
      </c>
      <c r="AX116" s="144">
        <v>2.1</v>
      </c>
      <c r="AY116" s="144">
        <v>2.4</v>
      </c>
      <c r="AZ116" s="145">
        <v>2.6</v>
      </c>
      <c r="BA116" s="145">
        <v>2.2000000000000002</v>
      </c>
      <c r="BB116" s="145">
        <v>2.5</v>
      </c>
      <c r="BC116" s="145">
        <v>5.2</v>
      </c>
      <c r="BD116" s="148" t="str">
        <f t="shared" si="33"/>
        <v>OK</v>
      </c>
      <c r="BE116" s="6">
        <f t="shared" si="20"/>
        <v>0.67142857142857149</v>
      </c>
      <c r="BG116" s="49">
        <f t="shared" si="21"/>
        <v>105</v>
      </c>
      <c r="BH116" s="41" t="str">
        <f t="shared" si="22"/>
        <v>C</v>
      </c>
      <c r="BI116" s="66">
        <f t="shared" si="23"/>
        <v>0.67142857142857149</v>
      </c>
      <c r="BJ116" s="9">
        <f t="shared" si="24"/>
        <v>-4.1896424874297677E-2</v>
      </c>
      <c r="BK116" s="10">
        <f t="shared" si="25"/>
        <v>0.15701697776009549</v>
      </c>
      <c r="BL116" s="11">
        <f t="shared" si="26"/>
        <v>0.15701697776009549</v>
      </c>
      <c r="BM116" s="12" t="str">
        <f t="shared" si="27"/>
        <v xml:space="preserve"> CUMPLE </v>
      </c>
      <c r="BO116" s="49">
        <v>105</v>
      </c>
      <c r="BP116" s="113" t="str">
        <f t="shared" si="28"/>
        <v>C</v>
      </c>
      <c r="BQ116" s="111">
        <f t="shared" si="29"/>
        <v>0.67142857142857149</v>
      </c>
      <c r="BZ116" s="69">
        <f t="shared" si="30"/>
        <v>105</v>
      </c>
      <c r="CA116" s="41" t="str">
        <f t="shared" si="31"/>
        <v>C</v>
      </c>
      <c r="CB116" s="42">
        <f t="shared" si="32"/>
        <v>0.67142857142857149</v>
      </c>
      <c r="CC116" s="196"/>
    </row>
    <row r="117" spans="2:81" ht="15" customHeight="1" x14ac:dyDescent="0.25">
      <c r="C117" s="142">
        <v>106</v>
      </c>
      <c r="D117" s="143" t="s">
        <v>94</v>
      </c>
      <c r="E117" s="143" t="s">
        <v>88</v>
      </c>
      <c r="F117" s="143">
        <v>2</v>
      </c>
      <c r="G117" s="145">
        <v>1.1000000000000001</v>
      </c>
      <c r="H117" s="144">
        <v>0.91</v>
      </c>
      <c r="I117" s="144">
        <v>1.1000000000000001</v>
      </c>
      <c r="J117" s="144">
        <v>1.3</v>
      </c>
      <c r="K117" s="145">
        <v>1.5</v>
      </c>
      <c r="L117" s="145">
        <v>1.48</v>
      </c>
      <c r="M117" s="145">
        <v>1.9</v>
      </c>
      <c r="N117" s="157">
        <v>1.56</v>
      </c>
      <c r="P117" s="142">
        <v>106</v>
      </c>
      <c r="Q117" s="143" t="s">
        <v>94</v>
      </c>
      <c r="R117" s="143" t="s">
        <v>88</v>
      </c>
      <c r="S117" s="143">
        <v>2</v>
      </c>
      <c r="T117" s="126">
        <v>1.1000000000000001</v>
      </c>
      <c r="U117" s="144">
        <v>0.91</v>
      </c>
      <c r="V117" s="144">
        <v>1.1000000000000001</v>
      </c>
      <c r="W117" s="144">
        <v>1.3</v>
      </c>
      <c r="X117" s="145">
        <v>1.5</v>
      </c>
      <c r="Y117" s="145">
        <v>1.48</v>
      </c>
      <c r="Z117" s="145">
        <v>1.9</v>
      </c>
      <c r="AA117" s="145">
        <v>1.56</v>
      </c>
      <c r="AB117" s="128" t="str">
        <f t="shared" si="18"/>
        <v>OK</v>
      </c>
      <c r="AD117" s="142">
        <v>106</v>
      </c>
      <c r="AE117" s="143" t="s">
        <v>94</v>
      </c>
      <c r="AF117" s="143" t="s">
        <v>88</v>
      </c>
      <c r="AG117" s="143">
        <v>2</v>
      </c>
      <c r="AH117" s="126">
        <v>1.1000000000000001</v>
      </c>
      <c r="AI117" s="144">
        <v>0.91</v>
      </c>
      <c r="AJ117" s="144">
        <v>1.1000000000000001</v>
      </c>
      <c r="AK117" s="144">
        <v>1.3</v>
      </c>
      <c r="AL117" s="145">
        <v>1.5</v>
      </c>
      <c r="AM117" s="145">
        <v>1.48</v>
      </c>
      <c r="AN117" s="145">
        <v>1.9</v>
      </c>
      <c r="AO117" s="145">
        <v>1.56</v>
      </c>
      <c r="AP117" s="128" t="str">
        <f t="shared" si="19"/>
        <v>OK</v>
      </c>
      <c r="AR117" s="142">
        <v>106</v>
      </c>
      <c r="AS117" s="143" t="s">
        <v>94</v>
      </c>
      <c r="AT117" s="143" t="s">
        <v>88</v>
      </c>
      <c r="AU117" s="143">
        <v>2</v>
      </c>
      <c r="AV117" s="126">
        <v>1.1000000000000001</v>
      </c>
      <c r="AW117" s="144">
        <v>0.91</v>
      </c>
      <c r="AX117" s="144">
        <v>1.1000000000000001</v>
      </c>
      <c r="AY117" s="144">
        <v>1.3</v>
      </c>
      <c r="AZ117" s="145">
        <v>1.5</v>
      </c>
      <c r="BA117" s="145">
        <v>1.48</v>
      </c>
      <c r="BB117" s="145">
        <v>1.9</v>
      </c>
      <c r="BC117" s="145">
        <v>1.56</v>
      </c>
      <c r="BD117" s="148" t="str">
        <f t="shared" si="33"/>
        <v>OK</v>
      </c>
      <c r="BE117" s="6">
        <f t="shared" si="20"/>
        <v>0.69642857142857151</v>
      </c>
      <c r="BG117" s="49">
        <f t="shared" si="21"/>
        <v>106</v>
      </c>
      <c r="BH117" s="41" t="str">
        <f t="shared" si="22"/>
        <v>C</v>
      </c>
      <c r="BI117" s="66">
        <f t="shared" si="23"/>
        <v>0.69642857142857151</v>
      </c>
      <c r="BJ117" s="9">
        <f t="shared" si="24"/>
        <v>-6.68964248742977E-2</v>
      </c>
      <c r="BK117" s="10">
        <f t="shared" si="25"/>
        <v>0.25071051976946468</v>
      </c>
      <c r="BL117" s="11">
        <f t="shared" si="26"/>
        <v>0.25071051976946468</v>
      </c>
      <c r="BM117" s="12" t="str">
        <f t="shared" si="27"/>
        <v xml:space="preserve"> CUMPLE </v>
      </c>
      <c r="BO117" s="49">
        <v>106</v>
      </c>
      <c r="BP117" s="113" t="str">
        <f t="shared" si="28"/>
        <v>C</v>
      </c>
      <c r="BQ117" s="111">
        <f t="shared" si="29"/>
        <v>0.69642857142857151</v>
      </c>
      <c r="BZ117" s="69">
        <f t="shared" si="30"/>
        <v>106</v>
      </c>
      <c r="CA117" s="41" t="str">
        <f t="shared" si="31"/>
        <v>C</v>
      </c>
      <c r="CB117" s="42">
        <f t="shared" si="32"/>
        <v>0.69642857142857151</v>
      </c>
      <c r="CC117" s="196"/>
    </row>
    <row r="118" spans="2:81" ht="15" customHeight="1" x14ac:dyDescent="0.25">
      <c r="C118" s="142">
        <v>107</v>
      </c>
      <c r="D118" s="143" t="s">
        <v>94</v>
      </c>
      <c r="E118" s="143" t="s">
        <v>89</v>
      </c>
      <c r="F118" s="143">
        <v>2</v>
      </c>
      <c r="G118" s="145">
        <v>1.2</v>
      </c>
      <c r="H118" s="144">
        <v>1.2</v>
      </c>
      <c r="I118" s="144">
        <v>0.45</v>
      </c>
      <c r="J118" s="144">
        <v>1.5</v>
      </c>
      <c r="K118" s="145">
        <v>0.8</v>
      </c>
      <c r="L118" s="145">
        <v>2.1</v>
      </c>
      <c r="M118" s="145">
        <v>2.1</v>
      </c>
      <c r="N118" s="157">
        <v>1.3</v>
      </c>
      <c r="P118" s="142">
        <v>107</v>
      </c>
      <c r="Q118" s="143" t="s">
        <v>94</v>
      </c>
      <c r="R118" s="143" t="s">
        <v>89</v>
      </c>
      <c r="S118" s="143">
        <v>2</v>
      </c>
      <c r="T118" s="126">
        <v>1.2</v>
      </c>
      <c r="U118" s="144">
        <v>1.2</v>
      </c>
      <c r="V118" s="144">
        <v>0.45</v>
      </c>
      <c r="W118" s="144">
        <v>1.5</v>
      </c>
      <c r="X118" s="145">
        <v>0.8</v>
      </c>
      <c r="Y118" s="145">
        <v>2.1</v>
      </c>
      <c r="Z118" s="145">
        <v>2.1</v>
      </c>
      <c r="AA118" s="145">
        <v>1.3</v>
      </c>
      <c r="AB118" s="128" t="str">
        <f t="shared" si="18"/>
        <v>OK</v>
      </c>
      <c r="AD118" s="142">
        <v>107</v>
      </c>
      <c r="AE118" s="143" t="s">
        <v>94</v>
      </c>
      <c r="AF118" s="143" t="s">
        <v>89</v>
      </c>
      <c r="AG118" s="143">
        <v>2</v>
      </c>
      <c r="AH118" s="126">
        <v>1.2</v>
      </c>
      <c r="AI118" s="144">
        <v>1.2</v>
      </c>
      <c r="AJ118" s="144">
        <v>0.45</v>
      </c>
      <c r="AK118" s="144">
        <v>1.5</v>
      </c>
      <c r="AL118" s="145">
        <v>0.8</v>
      </c>
      <c r="AM118" s="145">
        <v>2.1</v>
      </c>
      <c r="AN118" s="145">
        <v>2.1</v>
      </c>
      <c r="AO118" s="145">
        <v>1.3</v>
      </c>
      <c r="AP118" s="128" t="str">
        <f t="shared" si="19"/>
        <v>OK</v>
      </c>
      <c r="AR118" s="142">
        <v>107</v>
      </c>
      <c r="AS118" s="143" t="s">
        <v>94</v>
      </c>
      <c r="AT118" s="143" t="s">
        <v>89</v>
      </c>
      <c r="AU118" s="143">
        <v>2</v>
      </c>
      <c r="AV118" s="126">
        <v>1.2</v>
      </c>
      <c r="AW118" s="144">
        <v>1.2</v>
      </c>
      <c r="AX118" s="144">
        <v>0.45</v>
      </c>
      <c r="AY118" s="144">
        <v>1.5</v>
      </c>
      <c r="AZ118" s="145">
        <v>0.8</v>
      </c>
      <c r="BA118" s="145">
        <v>2.1</v>
      </c>
      <c r="BB118" s="145">
        <v>2.1</v>
      </c>
      <c r="BC118" s="145">
        <v>1.3</v>
      </c>
      <c r="BD118" s="148" t="str">
        <f t="shared" si="33"/>
        <v>OK</v>
      </c>
      <c r="BE118" s="6">
        <f t="shared" si="20"/>
        <v>0.67500000000000004</v>
      </c>
      <c r="BG118" s="49">
        <f t="shared" si="21"/>
        <v>107</v>
      </c>
      <c r="BH118" s="41" t="str">
        <f t="shared" si="22"/>
        <v>C</v>
      </c>
      <c r="BI118" s="66">
        <f t="shared" si="23"/>
        <v>0.67500000000000004</v>
      </c>
      <c r="BJ118" s="9">
        <f t="shared" si="24"/>
        <v>-4.5467853445726236E-2</v>
      </c>
      <c r="BK118" s="10">
        <f t="shared" si="25"/>
        <v>0.17040176947571958</v>
      </c>
      <c r="BL118" s="11">
        <f t="shared" si="26"/>
        <v>0.17040176947571958</v>
      </c>
      <c r="BM118" s="12" t="str">
        <f t="shared" si="27"/>
        <v xml:space="preserve"> CUMPLE </v>
      </c>
      <c r="BO118" s="49">
        <v>107</v>
      </c>
      <c r="BP118" s="113" t="str">
        <f t="shared" si="28"/>
        <v>C</v>
      </c>
      <c r="BQ118" s="111">
        <f t="shared" si="29"/>
        <v>0.67500000000000004</v>
      </c>
      <c r="BZ118" s="69">
        <f t="shared" si="30"/>
        <v>107</v>
      </c>
      <c r="CA118" s="41" t="str">
        <f t="shared" si="31"/>
        <v>C</v>
      </c>
      <c r="CB118" s="42">
        <f t="shared" si="32"/>
        <v>0.67500000000000004</v>
      </c>
      <c r="CC118" s="196"/>
    </row>
    <row r="119" spans="2:81" ht="15" customHeight="1" x14ac:dyDescent="0.25">
      <c r="C119" s="142">
        <v>108</v>
      </c>
      <c r="D119" s="143" t="s">
        <v>94</v>
      </c>
      <c r="E119" s="143" t="s">
        <v>90</v>
      </c>
      <c r="F119" s="147">
        <v>3</v>
      </c>
      <c r="G119" s="144">
        <v>2.5</v>
      </c>
      <c r="H119" s="144">
        <v>2.1</v>
      </c>
      <c r="I119" s="144">
        <v>1.3</v>
      </c>
      <c r="J119" s="144">
        <v>2.5</v>
      </c>
      <c r="K119" s="144">
        <v>3.4</v>
      </c>
      <c r="L119" s="144">
        <v>2.5</v>
      </c>
      <c r="M119" s="144">
        <v>2.1</v>
      </c>
      <c r="N119" s="158">
        <v>0.7</v>
      </c>
      <c r="P119" s="142">
        <v>108</v>
      </c>
      <c r="Q119" s="143" t="s">
        <v>94</v>
      </c>
      <c r="R119" s="143" t="s">
        <v>90</v>
      </c>
      <c r="S119" s="147">
        <v>3</v>
      </c>
      <c r="T119" s="141">
        <v>2.5</v>
      </c>
      <c r="U119" s="144">
        <v>2.1</v>
      </c>
      <c r="V119" s="144">
        <v>1.3</v>
      </c>
      <c r="W119" s="144">
        <v>2.5</v>
      </c>
      <c r="X119" s="144">
        <v>3.4</v>
      </c>
      <c r="Y119" s="144">
        <v>2.5</v>
      </c>
      <c r="Z119" s="144">
        <v>2.1</v>
      </c>
      <c r="AA119" s="144">
        <v>0.7</v>
      </c>
      <c r="AB119" s="128" t="str">
        <f t="shared" si="18"/>
        <v>OK</v>
      </c>
      <c r="AD119" s="142">
        <v>108</v>
      </c>
      <c r="AE119" s="143" t="s">
        <v>94</v>
      </c>
      <c r="AF119" s="143" t="s">
        <v>90</v>
      </c>
      <c r="AG119" s="147">
        <v>3</v>
      </c>
      <c r="AH119" s="141">
        <v>2.5</v>
      </c>
      <c r="AI119" s="144">
        <v>2.1</v>
      </c>
      <c r="AJ119" s="144">
        <v>1.3</v>
      </c>
      <c r="AK119" s="144">
        <v>2.5</v>
      </c>
      <c r="AL119" s="144">
        <v>3.4</v>
      </c>
      <c r="AM119" s="144">
        <v>2.5</v>
      </c>
      <c r="AN119" s="144">
        <v>2.1</v>
      </c>
      <c r="AO119" s="144">
        <v>0.7</v>
      </c>
      <c r="AP119" s="128" t="str">
        <f t="shared" si="19"/>
        <v>OK</v>
      </c>
      <c r="AR119" s="142">
        <v>108</v>
      </c>
      <c r="AS119" s="143" t="s">
        <v>94</v>
      </c>
      <c r="AT119" s="143" t="s">
        <v>90</v>
      </c>
      <c r="AU119" s="147">
        <v>3</v>
      </c>
      <c r="AV119" s="141">
        <v>2.5</v>
      </c>
      <c r="AW119" s="144">
        <v>2.1</v>
      </c>
      <c r="AX119" s="144">
        <v>1.3</v>
      </c>
      <c r="AY119" s="144">
        <v>2.5</v>
      </c>
      <c r="AZ119" s="144">
        <v>3.4</v>
      </c>
      <c r="BA119" s="144">
        <v>2.5</v>
      </c>
      <c r="BB119" s="144">
        <v>2.1</v>
      </c>
      <c r="BC119" s="144">
        <v>0.7</v>
      </c>
      <c r="BD119" s="148" t="str">
        <f t="shared" si="33"/>
        <v>OK</v>
      </c>
      <c r="BE119" s="6">
        <f t="shared" si="20"/>
        <v>0.69523809523809532</v>
      </c>
      <c r="BG119" s="49">
        <f t="shared" si="21"/>
        <v>108</v>
      </c>
      <c r="BH119" s="41" t="str">
        <f t="shared" si="22"/>
        <v>C</v>
      </c>
      <c r="BI119" s="66">
        <f t="shared" si="23"/>
        <v>0.69523809523809532</v>
      </c>
      <c r="BJ119" s="9">
        <f t="shared" si="24"/>
        <v>-6.5705948683821513E-2</v>
      </c>
      <c r="BK119" s="10">
        <f t="shared" si="25"/>
        <v>0.24624892253092331</v>
      </c>
      <c r="BL119" s="11">
        <f t="shared" si="26"/>
        <v>0.24624892253092331</v>
      </c>
      <c r="BM119" s="12" t="str">
        <f t="shared" si="27"/>
        <v xml:space="preserve"> CUMPLE </v>
      </c>
      <c r="BO119" s="49">
        <v>108</v>
      </c>
      <c r="BP119" s="113" t="str">
        <f t="shared" si="28"/>
        <v>C</v>
      </c>
      <c r="BQ119" s="111">
        <f t="shared" si="29"/>
        <v>0.69523809523809532</v>
      </c>
      <c r="BZ119" s="69">
        <f t="shared" si="30"/>
        <v>108</v>
      </c>
      <c r="CA119" s="41" t="str">
        <f t="shared" si="31"/>
        <v>C</v>
      </c>
      <c r="CB119" s="42">
        <f t="shared" si="32"/>
        <v>0.69523809523809532</v>
      </c>
      <c r="CC119" s="196"/>
    </row>
    <row r="120" spans="2:81" ht="15" customHeight="1" x14ac:dyDescent="0.25">
      <c r="C120" s="142">
        <v>109</v>
      </c>
      <c r="D120" s="143" t="s">
        <v>94</v>
      </c>
      <c r="E120" s="143" t="s">
        <v>111</v>
      </c>
      <c r="F120" s="147">
        <v>3</v>
      </c>
      <c r="G120" s="144">
        <f>0.56*3</f>
        <v>1.6800000000000002</v>
      </c>
      <c r="H120" s="144">
        <v>1.56</v>
      </c>
      <c r="I120" s="144">
        <v>1.78</v>
      </c>
      <c r="J120" s="144">
        <v>1.45</v>
      </c>
      <c r="K120" s="144">
        <v>1.26</v>
      </c>
      <c r="L120" s="144">
        <v>1.67</v>
      </c>
      <c r="M120" s="144">
        <v>1.64</v>
      </c>
      <c r="N120" s="158">
        <v>1.48</v>
      </c>
      <c r="P120" s="142">
        <v>109</v>
      </c>
      <c r="Q120" s="143" t="s">
        <v>94</v>
      </c>
      <c r="R120" s="143" t="s">
        <v>111</v>
      </c>
      <c r="S120" s="147">
        <v>3</v>
      </c>
      <c r="T120" s="141">
        <f>0.56*3</f>
        <v>1.6800000000000002</v>
      </c>
      <c r="U120" s="144">
        <v>1.56</v>
      </c>
      <c r="V120" s="144">
        <v>1.78</v>
      </c>
      <c r="W120" s="144">
        <v>1.45</v>
      </c>
      <c r="X120" s="144">
        <v>1.26</v>
      </c>
      <c r="Y120" s="144">
        <v>1.67</v>
      </c>
      <c r="Z120" s="144">
        <v>1.64</v>
      </c>
      <c r="AA120" s="144">
        <v>1.48</v>
      </c>
      <c r="AB120" s="128" t="str">
        <f t="shared" si="18"/>
        <v>OK</v>
      </c>
      <c r="AD120" s="142">
        <v>109</v>
      </c>
      <c r="AE120" s="143" t="s">
        <v>94</v>
      </c>
      <c r="AF120" s="143" t="s">
        <v>111</v>
      </c>
      <c r="AG120" s="147">
        <v>3</v>
      </c>
      <c r="AH120" s="141">
        <f>0.56*3</f>
        <v>1.6800000000000002</v>
      </c>
      <c r="AI120" s="144">
        <v>1.56</v>
      </c>
      <c r="AJ120" s="144">
        <v>1.78</v>
      </c>
      <c r="AK120" s="144">
        <v>1.45</v>
      </c>
      <c r="AL120" s="144">
        <v>1.26</v>
      </c>
      <c r="AM120" s="144">
        <v>1.67</v>
      </c>
      <c r="AN120" s="144">
        <v>1.64</v>
      </c>
      <c r="AO120" s="144">
        <v>1.48</v>
      </c>
      <c r="AP120" s="128" t="str">
        <f t="shared" si="19"/>
        <v>OK</v>
      </c>
      <c r="AR120" s="142">
        <v>109</v>
      </c>
      <c r="AS120" s="143" t="s">
        <v>94</v>
      </c>
      <c r="AT120" s="143" t="s">
        <v>111</v>
      </c>
      <c r="AU120" s="147">
        <v>3</v>
      </c>
      <c r="AV120" s="141">
        <f>0.56*3</f>
        <v>1.6800000000000002</v>
      </c>
      <c r="AW120" s="144">
        <v>1.56</v>
      </c>
      <c r="AX120" s="144">
        <v>1.78</v>
      </c>
      <c r="AY120" s="144">
        <v>1.45</v>
      </c>
      <c r="AZ120" s="144">
        <v>1.26</v>
      </c>
      <c r="BA120" s="144">
        <v>1.67</v>
      </c>
      <c r="BB120" s="144">
        <v>1.64</v>
      </c>
      <c r="BC120" s="144">
        <v>1.48</v>
      </c>
      <c r="BD120" s="148" t="str">
        <f t="shared" si="33"/>
        <v>OK</v>
      </c>
      <c r="BE120" s="6">
        <f t="shared" si="20"/>
        <v>0.5161904761904762</v>
      </c>
      <c r="BG120" s="49">
        <f t="shared" si="21"/>
        <v>109</v>
      </c>
      <c r="BH120" s="41" t="str">
        <f t="shared" si="22"/>
        <v>C</v>
      </c>
      <c r="BI120" s="66">
        <f t="shared" si="23"/>
        <v>0.5161904761904762</v>
      </c>
      <c r="BJ120" s="9">
        <f t="shared" si="24"/>
        <v>0.11334167036379761</v>
      </c>
      <c r="BK120" s="10">
        <f t="shared" si="25"/>
        <v>0.42477530214570153</v>
      </c>
      <c r="BL120" s="11">
        <f t="shared" si="26"/>
        <v>0.42477530214570153</v>
      </c>
      <c r="BM120" s="12" t="str">
        <f t="shared" si="27"/>
        <v xml:space="preserve"> CUMPLE </v>
      </c>
      <c r="BO120" s="49">
        <v>109</v>
      </c>
      <c r="BP120" s="113" t="str">
        <f t="shared" si="28"/>
        <v>C</v>
      </c>
      <c r="BQ120" s="111">
        <f t="shared" si="29"/>
        <v>0.5161904761904762</v>
      </c>
      <c r="BZ120" s="69">
        <f t="shared" si="30"/>
        <v>109</v>
      </c>
      <c r="CA120" s="41" t="str">
        <f t="shared" si="31"/>
        <v>C</v>
      </c>
      <c r="CB120" s="42">
        <f t="shared" si="32"/>
        <v>0.5161904761904762</v>
      </c>
      <c r="CC120" s="196"/>
    </row>
    <row r="121" spans="2:81" ht="15" customHeight="1" x14ac:dyDescent="0.25">
      <c r="C121" s="142">
        <v>110</v>
      </c>
      <c r="D121" s="143" t="s">
        <v>94</v>
      </c>
      <c r="E121" s="143" t="s">
        <v>112</v>
      </c>
      <c r="F121" s="147">
        <v>3</v>
      </c>
      <c r="G121" s="144">
        <v>1.67</v>
      </c>
      <c r="H121" s="144">
        <v>1.57</v>
      </c>
      <c r="I121" s="144">
        <v>1.79</v>
      </c>
      <c r="J121" s="144">
        <v>1.46</v>
      </c>
      <c r="K121" s="144">
        <v>1.36</v>
      </c>
      <c r="L121" s="144">
        <v>1.68</v>
      </c>
      <c r="M121" s="144">
        <v>1.67</v>
      </c>
      <c r="N121" s="158">
        <v>1.5</v>
      </c>
      <c r="P121" s="142">
        <v>110</v>
      </c>
      <c r="Q121" s="143" t="s">
        <v>94</v>
      </c>
      <c r="R121" s="143" t="s">
        <v>112</v>
      </c>
      <c r="S121" s="147">
        <v>3</v>
      </c>
      <c r="T121" s="141">
        <v>1.67</v>
      </c>
      <c r="U121" s="144">
        <v>1.57</v>
      </c>
      <c r="V121" s="144">
        <v>1.79</v>
      </c>
      <c r="W121" s="144">
        <v>1.46</v>
      </c>
      <c r="X121" s="144">
        <v>1.36</v>
      </c>
      <c r="Y121" s="144">
        <v>1.68</v>
      </c>
      <c r="Z121" s="144">
        <v>1.67</v>
      </c>
      <c r="AA121" s="144">
        <v>1.5</v>
      </c>
      <c r="AB121" s="128" t="str">
        <f t="shared" si="18"/>
        <v>OK</v>
      </c>
      <c r="AD121" s="142">
        <v>110</v>
      </c>
      <c r="AE121" s="143" t="s">
        <v>94</v>
      </c>
      <c r="AF121" s="143" t="s">
        <v>112</v>
      </c>
      <c r="AG121" s="147">
        <v>3</v>
      </c>
      <c r="AH121" s="141">
        <v>1.67</v>
      </c>
      <c r="AI121" s="144">
        <v>1.57</v>
      </c>
      <c r="AJ121" s="144">
        <v>1.79</v>
      </c>
      <c r="AK121" s="144">
        <v>1.46</v>
      </c>
      <c r="AL121" s="144">
        <v>1.36</v>
      </c>
      <c r="AM121" s="144">
        <v>1.68</v>
      </c>
      <c r="AN121" s="144">
        <v>1.67</v>
      </c>
      <c r="AO121" s="144">
        <v>1.5</v>
      </c>
      <c r="AP121" s="128" t="str">
        <f t="shared" si="19"/>
        <v>OK</v>
      </c>
      <c r="AR121" s="142">
        <v>110</v>
      </c>
      <c r="AS121" s="143" t="s">
        <v>94</v>
      </c>
      <c r="AT121" s="143" t="s">
        <v>112</v>
      </c>
      <c r="AU121" s="147">
        <v>3</v>
      </c>
      <c r="AV121" s="141">
        <v>1.67</v>
      </c>
      <c r="AW121" s="144">
        <v>1.57</v>
      </c>
      <c r="AX121" s="144">
        <v>1.79</v>
      </c>
      <c r="AY121" s="144">
        <v>1.46</v>
      </c>
      <c r="AZ121" s="144">
        <v>1.36</v>
      </c>
      <c r="BA121" s="144">
        <v>1.68</v>
      </c>
      <c r="BB121" s="144">
        <v>1.67</v>
      </c>
      <c r="BC121" s="144">
        <v>1.5</v>
      </c>
      <c r="BD121" s="148" t="str">
        <f t="shared" si="33"/>
        <v>OK</v>
      </c>
      <c r="BE121" s="6">
        <f t="shared" si="20"/>
        <v>0.52523809523809528</v>
      </c>
      <c r="BG121" s="49">
        <f t="shared" si="21"/>
        <v>110</v>
      </c>
      <c r="BH121" s="41" t="str">
        <f t="shared" si="22"/>
        <v>C</v>
      </c>
      <c r="BI121" s="66">
        <f t="shared" si="23"/>
        <v>0.52523809523809528</v>
      </c>
      <c r="BJ121" s="9">
        <f t="shared" si="24"/>
        <v>0.10429405131617853</v>
      </c>
      <c r="BK121" s="10">
        <f t="shared" si="25"/>
        <v>0.39086716313278685</v>
      </c>
      <c r="BL121" s="11">
        <f t="shared" si="26"/>
        <v>0.39086716313278685</v>
      </c>
      <c r="BM121" s="12" t="str">
        <f t="shared" si="27"/>
        <v xml:space="preserve"> CUMPLE </v>
      </c>
      <c r="BO121" s="49">
        <v>110</v>
      </c>
      <c r="BP121" s="113" t="str">
        <f t="shared" si="28"/>
        <v>C</v>
      </c>
      <c r="BQ121" s="111">
        <f t="shared" si="29"/>
        <v>0.52523809523809528</v>
      </c>
      <c r="BZ121" s="69">
        <f t="shared" si="30"/>
        <v>110</v>
      </c>
      <c r="CA121" s="41" t="str">
        <f t="shared" si="31"/>
        <v>C</v>
      </c>
      <c r="CB121" s="42">
        <f t="shared" si="32"/>
        <v>0.52523809523809528</v>
      </c>
      <c r="CC121" s="196"/>
    </row>
    <row r="122" spans="2:81" ht="15" customHeight="1" thickBot="1" x14ac:dyDescent="0.3">
      <c r="C122" s="142">
        <v>111</v>
      </c>
      <c r="D122" s="143" t="s">
        <v>94</v>
      </c>
      <c r="E122" s="143" t="s">
        <v>113</v>
      </c>
      <c r="F122" s="147">
        <v>4</v>
      </c>
      <c r="G122" s="144">
        <f>0.56*4</f>
        <v>2.2400000000000002</v>
      </c>
      <c r="H122" s="144">
        <v>2.23</v>
      </c>
      <c r="I122" s="144">
        <v>2.25</v>
      </c>
      <c r="J122" s="144">
        <v>2.2599999999999998</v>
      </c>
      <c r="K122" s="144">
        <v>2.2799999999999998</v>
      </c>
      <c r="L122" s="144">
        <v>2.2999999999999998</v>
      </c>
      <c r="M122" s="144">
        <v>2.5</v>
      </c>
      <c r="N122" s="158">
        <v>2.4500000000000002</v>
      </c>
      <c r="P122" s="142">
        <v>111</v>
      </c>
      <c r="Q122" s="143" t="s">
        <v>94</v>
      </c>
      <c r="R122" s="143" t="s">
        <v>113</v>
      </c>
      <c r="S122" s="147">
        <v>4</v>
      </c>
      <c r="T122" s="141">
        <f>0.56*4</f>
        <v>2.2400000000000002</v>
      </c>
      <c r="U122" s="144">
        <v>2.23</v>
      </c>
      <c r="V122" s="144">
        <v>2.25</v>
      </c>
      <c r="W122" s="144">
        <v>2.2599999999999998</v>
      </c>
      <c r="X122" s="144">
        <v>2.2799999999999998</v>
      </c>
      <c r="Y122" s="144">
        <v>2.2999999999999998</v>
      </c>
      <c r="Z122" s="144">
        <v>2.5</v>
      </c>
      <c r="AA122" s="144">
        <v>2.4500000000000002</v>
      </c>
      <c r="AB122" s="128" t="str">
        <f t="shared" si="18"/>
        <v>OK</v>
      </c>
      <c r="AD122" s="142">
        <v>111</v>
      </c>
      <c r="AE122" s="143" t="s">
        <v>94</v>
      </c>
      <c r="AF122" s="143" t="s">
        <v>113</v>
      </c>
      <c r="AG122" s="147">
        <v>4</v>
      </c>
      <c r="AH122" s="141">
        <f>0.56*4</f>
        <v>2.2400000000000002</v>
      </c>
      <c r="AI122" s="144">
        <v>2.23</v>
      </c>
      <c r="AJ122" s="144">
        <v>2.25</v>
      </c>
      <c r="AK122" s="144">
        <v>2.2599999999999998</v>
      </c>
      <c r="AL122" s="144">
        <v>2.2799999999999998</v>
      </c>
      <c r="AM122" s="144">
        <v>2.2999999999999998</v>
      </c>
      <c r="AN122" s="144">
        <v>2.5</v>
      </c>
      <c r="AO122" s="144">
        <v>2.4500000000000002</v>
      </c>
      <c r="AP122" s="128" t="str">
        <f t="shared" si="19"/>
        <v>OK</v>
      </c>
      <c r="AR122" s="142">
        <v>111</v>
      </c>
      <c r="AS122" s="143" t="s">
        <v>94</v>
      </c>
      <c r="AT122" s="143" t="s">
        <v>113</v>
      </c>
      <c r="AU122" s="147">
        <v>4</v>
      </c>
      <c r="AV122" s="141">
        <f>0.56*4</f>
        <v>2.2400000000000002</v>
      </c>
      <c r="AW122" s="144">
        <v>2.23</v>
      </c>
      <c r="AX122" s="144">
        <v>2.25</v>
      </c>
      <c r="AY122" s="144">
        <v>2.2599999999999998</v>
      </c>
      <c r="AZ122" s="144">
        <v>2.2799999999999998</v>
      </c>
      <c r="BA122" s="150">
        <v>2.2999999999999998</v>
      </c>
      <c r="BB122" s="150">
        <v>2.5</v>
      </c>
      <c r="BC122" s="150">
        <v>2.4500000000000002</v>
      </c>
      <c r="BD122" s="151" t="str">
        <f t="shared" si="33"/>
        <v>OK</v>
      </c>
      <c r="BE122" s="76">
        <f t="shared" si="20"/>
        <v>0.58107142857142857</v>
      </c>
      <c r="BG122" s="79">
        <f t="shared" si="21"/>
        <v>111</v>
      </c>
      <c r="BH122" s="80" t="str">
        <f t="shared" si="22"/>
        <v>C</v>
      </c>
      <c r="BI122" s="122">
        <f t="shared" si="23"/>
        <v>0.58107142857142857</v>
      </c>
      <c r="BJ122" s="9">
        <f t="shared" si="24"/>
        <v>4.8460717982845236E-2</v>
      </c>
      <c r="BK122" s="10">
        <f t="shared" si="25"/>
        <v>0.18161825264519599</v>
      </c>
      <c r="BL122" s="11">
        <f t="shared" si="26"/>
        <v>0.18161825264519599</v>
      </c>
      <c r="BM122" s="12" t="str">
        <f t="shared" si="27"/>
        <v xml:space="preserve"> CUMPLE </v>
      </c>
      <c r="BO122" s="120">
        <v>111</v>
      </c>
      <c r="BP122" s="115" t="str">
        <f t="shared" si="28"/>
        <v>C</v>
      </c>
      <c r="BQ122" s="81">
        <f t="shared" si="29"/>
        <v>0.58107142857142857</v>
      </c>
      <c r="BZ122" s="119">
        <f t="shared" si="30"/>
        <v>111</v>
      </c>
      <c r="CA122" s="117" t="str">
        <f t="shared" si="31"/>
        <v>C</v>
      </c>
      <c r="CB122" s="107">
        <f t="shared" si="32"/>
        <v>0.58107142857142857</v>
      </c>
      <c r="CC122" s="197"/>
    </row>
    <row r="123" spans="2:81" ht="15" customHeight="1" x14ac:dyDescent="0.25">
      <c r="B123" s="65"/>
      <c r="BA123" s="183" t="s">
        <v>100</v>
      </c>
      <c r="BB123" s="183"/>
      <c r="BC123" s="183"/>
      <c r="BD123" s="183"/>
      <c r="BE123" s="77">
        <f>AVERAGE(BE30:BE122)</f>
        <v>0.62953214655427381</v>
      </c>
      <c r="BG123" s="175" t="s">
        <v>146</v>
      </c>
      <c r="BH123" s="175"/>
      <c r="BI123" s="77">
        <f>AVERAGE(BI30:BI122)</f>
        <v>0.62953214655427381</v>
      </c>
      <c r="BO123" s="175" t="s">
        <v>146</v>
      </c>
      <c r="BP123" s="175"/>
      <c r="BQ123" s="77">
        <f>AVERAGE(BQ30:BQ122)</f>
        <v>0.58875984504913081</v>
      </c>
    </row>
    <row r="124" spans="2:81" x14ac:dyDescent="0.25">
      <c r="BA124" s="175" t="s">
        <v>101</v>
      </c>
      <c r="BB124" s="175"/>
      <c r="BC124" s="175"/>
      <c r="BD124" s="175"/>
      <c r="BE124" s="78">
        <f>STDEVA(BE12:BE122)</f>
        <v>0.26682735505399147</v>
      </c>
      <c r="BG124" s="175" t="s">
        <v>147</v>
      </c>
      <c r="BH124" s="175"/>
      <c r="BI124" s="78">
        <f>STDEVA(BI12:BI122)</f>
        <v>0.26682735505399147</v>
      </c>
      <c r="BO124" s="175" t="s">
        <v>147</v>
      </c>
      <c r="BP124" s="175"/>
      <c r="BQ124" s="78">
        <f>STDEVA(BQ12:BQ122)</f>
        <v>7.0226962664303158E-2</v>
      </c>
      <c r="BZ124" s="51" t="s">
        <v>144</v>
      </c>
      <c r="CB124" s="51">
        <f>COUNT(BZ12:BZ122)</f>
        <v>107</v>
      </c>
    </row>
    <row r="125" spans="2:81" x14ac:dyDescent="0.25">
      <c r="C125" s="14" t="s">
        <v>144</v>
      </c>
      <c r="D125" s="14"/>
      <c r="E125" s="14">
        <f>COUNT(C12:C122)</f>
        <v>111</v>
      </c>
      <c r="P125" s="14" t="s">
        <v>144</v>
      </c>
      <c r="R125" s="14">
        <f>COUNT(P12:P122)</f>
        <v>111</v>
      </c>
      <c r="AD125" s="14" t="s">
        <v>144</v>
      </c>
      <c r="AF125" s="14">
        <f>COUNT(AD12:AD122)</f>
        <v>109</v>
      </c>
      <c r="AR125" s="14" t="s">
        <v>144</v>
      </c>
      <c r="AT125" s="14">
        <f>COUNT(AR12:AR122)</f>
        <v>109</v>
      </c>
      <c r="BG125" s="14" t="s">
        <v>144</v>
      </c>
      <c r="BH125"/>
      <c r="BI125" s="51">
        <f>COUNT(BG12:BG122)</f>
        <v>109</v>
      </c>
      <c r="BO125" s="51" t="s">
        <v>144</v>
      </c>
      <c r="BQ125" s="51">
        <f>COUNT(BO12:BO122)</f>
        <v>107</v>
      </c>
    </row>
  </sheetData>
  <mergeCells count="89">
    <mergeCell ref="CE1:CJ7"/>
    <mergeCell ref="CF9:CF11"/>
    <mergeCell ref="CE23:CJ23"/>
    <mergeCell ref="CE22:CJ22"/>
    <mergeCell ref="CC48:CC82"/>
    <mergeCell ref="CE25:CJ25"/>
    <mergeCell ref="CC83:CC122"/>
    <mergeCell ref="CC9:CC10"/>
    <mergeCell ref="BZ1:CC7"/>
    <mergeCell ref="AD7:AP7"/>
    <mergeCell ref="AR1:BD1"/>
    <mergeCell ref="AR2:BD2"/>
    <mergeCell ref="AR3:BD3"/>
    <mergeCell ref="AR4:BD4"/>
    <mergeCell ref="AR5:BD5"/>
    <mergeCell ref="AR6:BD6"/>
    <mergeCell ref="AR7:BD7"/>
    <mergeCell ref="AD2:AP2"/>
    <mergeCell ref="AD3:AP3"/>
    <mergeCell ref="AD4:AP4"/>
    <mergeCell ref="AD5:AP5"/>
    <mergeCell ref="AD6:AP6"/>
    <mergeCell ref="D9:D11"/>
    <mergeCell ref="C9:C11"/>
    <mergeCell ref="BG1:BM2"/>
    <mergeCell ref="BO1:BQ7"/>
    <mergeCell ref="P3:AB3"/>
    <mergeCell ref="P2:AB2"/>
    <mergeCell ref="P4:AB5"/>
    <mergeCell ref="AD1:AP1"/>
    <mergeCell ref="P9:P11"/>
    <mergeCell ref="Q9:Q11"/>
    <mergeCell ref="R9:R11"/>
    <mergeCell ref="E9:E11"/>
    <mergeCell ref="F9:F11"/>
    <mergeCell ref="G9:N9"/>
    <mergeCell ref="S9:S11"/>
    <mergeCell ref="T9:AA9"/>
    <mergeCell ref="AB9:AB11"/>
    <mergeCell ref="AD9:AD11"/>
    <mergeCell ref="AE9:AE11"/>
    <mergeCell ref="AF9:AF11"/>
    <mergeCell ref="AG9:AG11"/>
    <mergeCell ref="AH9:AO9"/>
    <mergeCell ref="AP9:AP11"/>
    <mergeCell ref="AR9:AR11"/>
    <mergeCell ref="BJ9:BJ11"/>
    <mergeCell ref="BE9:BE10"/>
    <mergeCell ref="BG9:BG11"/>
    <mergeCell ref="BH9:BH11"/>
    <mergeCell ref="BI9:BI10"/>
    <mergeCell ref="BA123:BD123"/>
    <mergeCell ref="BA124:BD124"/>
    <mergeCell ref="AS9:AS11"/>
    <mergeCell ref="AT9:AT11"/>
    <mergeCell ref="AU9:AU11"/>
    <mergeCell ref="AV9:BC9"/>
    <mergeCell ref="BD9:BD11"/>
    <mergeCell ref="BG124:BH124"/>
    <mergeCell ref="BG123:BH123"/>
    <mergeCell ref="BS9:BW9"/>
    <mergeCell ref="BQ9:BQ10"/>
    <mergeCell ref="BO123:BP123"/>
    <mergeCell ref="BO124:BP124"/>
    <mergeCell ref="BK9:BK11"/>
    <mergeCell ref="BL9:BL11"/>
    <mergeCell ref="BM9:BM11"/>
    <mergeCell ref="BO9:BO11"/>
    <mergeCell ref="BP9:BP11"/>
    <mergeCell ref="BS30:BX30"/>
    <mergeCell ref="BS17:BT17"/>
    <mergeCell ref="BS18:BT18"/>
    <mergeCell ref="BS19:BT19"/>
    <mergeCell ref="BS20:BT20"/>
    <mergeCell ref="BS21:BT21"/>
    <mergeCell ref="CC12:CC47"/>
    <mergeCell ref="CG9:CG10"/>
    <mergeCell ref="CH9:CH11"/>
    <mergeCell ref="CI9:CI11"/>
    <mergeCell ref="CE18:CJ18"/>
    <mergeCell ref="BS23:BX23"/>
    <mergeCell ref="BW29:BX29"/>
    <mergeCell ref="CE24:CJ24"/>
    <mergeCell ref="BS26:BW26"/>
    <mergeCell ref="BS27:BW27"/>
    <mergeCell ref="CI21:CJ21"/>
    <mergeCell ref="BZ9:BZ11"/>
    <mergeCell ref="CA9:CA11"/>
    <mergeCell ref="CB9:CB10"/>
  </mergeCells>
  <conditionalFormatting sqref="AP12:AP122">
    <cfRule type="containsText" dxfId="11" priority="9" operator="containsText" text="MAL">
      <formula>NOT(ISERROR(SEARCH("MAL",AP12)))</formula>
    </cfRule>
  </conditionalFormatting>
  <conditionalFormatting sqref="AP12:AP122">
    <cfRule type="containsText" dxfId="10" priority="7" operator="containsText" text="FD">
      <formula>NOT(ISERROR(SEARCH("FD",AP12)))</formula>
    </cfRule>
    <cfRule type="cellIs" dxfId="9" priority="8" operator="equal">
      <formula>"FALTAN DATOS"</formula>
    </cfRule>
  </conditionalFormatting>
  <conditionalFormatting sqref="AB12:AB122">
    <cfRule type="containsText" dxfId="8" priority="12" operator="containsText" text="MAL">
      <formula>NOT(ISERROR(SEARCH("MAL",AB12)))</formula>
    </cfRule>
  </conditionalFormatting>
  <conditionalFormatting sqref="AB12:AB122">
    <cfRule type="containsText" dxfId="7" priority="10" operator="containsText" text="FD">
      <formula>NOT(ISERROR(SEARCH("FD",AB12)))</formula>
    </cfRule>
    <cfRule type="cellIs" dxfId="6" priority="11" operator="equal">
      <formula>"FALTAN DATOS"</formula>
    </cfRule>
  </conditionalFormatting>
  <conditionalFormatting sqref="BD12:BD122">
    <cfRule type="containsText" dxfId="5" priority="6" operator="containsText" text="MAL">
      <formula>NOT(ISERROR(SEARCH("MAL",BD12)))</formula>
    </cfRule>
  </conditionalFormatting>
  <conditionalFormatting sqref="BD12:BD122">
    <cfRule type="containsText" dxfId="4" priority="4" operator="containsText" text="FD">
      <formula>NOT(ISERROR(SEARCH("FD",BD12)))</formula>
    </cfRule>
    <cfRule type="cellIs" dxfId="3" priority="5" operator="equal">
      <formula>"FALTAN DATOS"</formula>
    </cfRule>
  </conditionalFormatting>
  <conditionalFormatting sqref="BL12:BL122">
    <cfRule type="cellIs" dxfId="2" priority="3" operator="greaterThan">
      <formula>1.96</formula>
    </cfRule>
  </conditionalFormatting>
  <conditionalFormatting sqref="BM12:BM122">
    <cfRule type="containsText" dxfId="1" priority="2" operator="containsText" text="SE DESCARTA EL VALOR">
      <formula>NOT(ISERROR(SEARCH("SE DESCARTA EL VALOR",BM12)))</formula>
    </cfRule>
  </conditionalFormatting>
  <conditionalFormatting sqref="BM12">
    <cfRule type="cellIs" dxfId="0" priority="1" operator="lessThan">
      <formula>1.97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DEL NUMERO DE MUESTRAS</vt:lpstr>
      <vt:lpstr>DATA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2019-01-07T23:51:45Z</dcterms:modified>
</cp:coreProperties>
</file>