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gif" ContentType="image/gi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uerto\AppData\Local\Microsoft\Windows\INetCache\Content.Outlook\H7SQDOI0\"/>
    </mc:Choice>
  </mc:AlternateContent>
  <xr:revisionPtr revIDLastSave="0" documentId="13_ncr:1_{81380CB9-4C9E-46C1-B923-E86C9CE03A56}" xr6:coauthVersionLast="47" xr6:coauthVersionMax="47" xr10:uidLastSave="{00000000-0000-0000-0000-000000000000}"/>
  <bookViews>
    <workbookView xWindow="-120" yWindow="-120" windowWidth="21840" windowHeight="13140" tabRatio="842" xr2:uid="{00000000-000D-0000-FFFF-FFFF00000000}"/>
  </bookViews>
  <sheets>
    <sheet name="Marco Legal a JUNIO 2022" sheetId="10" r:id="rId1"/>
    <sheet name="Cuadro por Actividad 2022" sheetId="15" r:id="rId2"/>
    <sheet name="Grafico 01" sheetId="12" r:id="rId3"/>
    <sheet name="Grafico 2_Comp Gasto" sheetId="13" r:id="rId4"/>
    <sheet name="Grupo Generico" sheetId="14" r:id="rId5"/>
    <sheet name="CONSULTA AMIGABLE" sheetId="17" r:id="rId6"/>
  </sheets>
  <definedNames>
    <definedName name="_xlnm.Print_Area" localSheetId="5">'CONSULTA AMIGABLE'!$C$1:$R$17</definedName>
    <definedName name="_xlnm.Print_Area" localSheetId="1">'Cuadro por Actividad 2022'!$B$3:$M$60</definedName>
    <definedName name="_xlnm.Database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4" i="15" l="1"/>
  <c r="I18" i="12"/>
  <c r="I17" i="12"/>
  <c r="I16" i="12"/>
  <c r="K32" i="15"/>
  <c r="K54" i="15"/>
  <c r="J54" i="15"/>
  <c r="I54" i="15"/>
  <c r="L53" i="15"/>
  <c r="J34" i="15"/>
  <c r="J32" i="15"/>
  <c r="K31" i="15"/>
  <c r="J31" i="15"/>
  <c r="I31" i="15"/>
  <c r="L30" i="15"/>
  <c r="K56" i="15"/>
  <c r="J56" i="15"/>
  <c r="I56" i="15"/>
  <c r="L55" i="15"/>
  <c r="K52" i="15"/>
  <c r="J52" i="15"/>
  <c r="I52" i="15"/>
  <c r="L51" i="15"/>
  <c r="E12" i="10"/>
  <c r="D12" i="10"/>
  <c r="D17" i="10" s="1"/>
  <c r="C12" i="10"/>
  <c r="C17" i="10" s="1"/>
  <c r="D16" i="10"/>
  <c r="E16" i="10" s="1"/>
  <c r="E15" i="10"/>
  <c r="D14" i="10"/>
  <c r="E14" i="10" s="1"/>
  <c r="E13" i="10"/>
  <c r="E9" i="10"/>
  <c r="E8" i="10"/>
  <c r="L56" i="15" l="1"/>
  <c r="L54" i="15"/>
  <c r="L31" i="15"/>
  <c r="M52" i="15"/>
  <c r="L52" i="15"/>
  <c r="M56" i="15"/>
  <c r="E17" i="10"/>
  <c r="I35" i="15"/>
  <c r="K20" i="15"/>
  <c r="M8" i="15"/>
  <c r="M9" i="15"/>
  <c r="L9" i="15"/>
  <c r="L8" i="15"/>
  <c r="J35" i="15"/>
  <c r="K35" i="15"/>
  <c r="I14" i="15"/>
  <c r="J14" i="15"/>
  <c r="K14" i="15"/>
  <c r="K50" i="15" l="1"/>
  <c r="K57" i="15" s="1"/>
  <c r="J50" i="15"/>
  <c r="J57" i="15" s="1"/>
  <c r="I50" i="15"/>
  <c r="I57" i="15" s="1"/>
  <c r="L49" i="15"/>
  <c r="K47" i="15"/>
  <c r="J47" i="15"/>
  <c r="I47" i="15"/>
  <c r="L46" i="15"/>
  <c r="K45" i="15"/>
  <c r="J45" i="15"/>
  <c r="L44" i="15"/>
  <c r="I44" i="15"/>
  <c r="K43" i="15"/>
  <c r="J43" i="15"/>
  <c r="I43" i="15"/>
  <c r="L42" i="15"/>
  <c r="L41" i="15"/>
  <c r="L40" i="15"/>
  <c r="K39" i="15"/>
  <c r="J39" i="15"/>
  <c r="I39" i="15"/>
  <c r="L38" i="15"/>
  <c r="K37" i="15"/>
  <c r="J37" i="15"/>
  <c r="I37" i="15"/>
  <c r="L36" i="15"/>
  <c r="M35" i="15"/>
  <c r="L34" i="15"/>
  <c r="L33" i="15"/>
  <c r="L32" i="15"/>
  <c r="K29" i="15"/>
  <c r="J29" i="15"/>
  <c r="I29" i="15"/>
  <c r="L28" i="15"/>
  <c r="K27" i="15"/>
  <c r="J27" i="15"/>
  <c r="I27" i="15"/>
  <c r="L26" i="15"/>
  <c r="K24" i="15"/>
  <c r="J24" i="15"/>
  <c r="I24" i="15"/>
  <c r="L23" i="15"/>
  <c r="K22" i="15"/>
  <c r="J22" i="15"/>
  <c r="I22" i="15"/>
  <c r="L21" i="15"/>
  <c r="J20" i="15"/>
  <c r="I20" i="15"/>
  <c r="L19" i="15"/>
  <c r="K18" i="15"/>
  <c r="J18" i="15"/>
  <c r="I18" i="15"/>
  <c r="L17" i="15"/>
  <c r="K16" i="15"/>
  <c r="J16" i="15"/>
  <c r="I16" i="15"/>
  <c r="L15" i="15"/>
  <c r="M14" i="15"/>
  <c r="L13" i="15"/>
  <c r="K12" i="15"/>
  <c r="J12" i="15"/>
  <c r="I12" i="15"/>
  <c r="L11" i="15"/>
  <c r="K10" i="15"/>
  <c r="J10" i="15"/>
  <c r="I10" i="15"/>
  <c r="J58" i="15" l="1"/>
  <c r="K58" i="15"/>
  <c r="M57" i="15"/>
  <c r="J48" i="15"/>
  <c r="M18" i="15"/>
  <c r="L45" i="15"/>
  <c r="L24" i="15"/>
  <c r="J25" i="15"/>
  <c r="I48" i="15"/>
  <c r="I25" i="15"/>
  <c r="L43" i="15"/>
  <c r="M10" i="15"/>
  <c r="M24" i="15"/>
  <c r="L37" i="15"/>
  <c r="M47" i="15"/>
  <c r="M43" i="15"/>
  <c r="L39" i="15"/>
  <c r="M39" i="15"/>
  <c r="K48" i="15"/>
  <c r="M29" i="15"/>
  <c r="L27" i="15"/>
  <c r="M22" i="15"/>
  <c r="M20" i="15"/>
  <c r="L18" i="15"/>
  <c r="L16" i="15"/>
  <c r="M16" i="15"/>
  <c r="L10" i="15"/>
  <c r="L35" i="15"/>
  <c r="L29" i="15"/>
  <c r="L47" i="15"/>
  <c r="L14" i="15"/>
  <c r="L22" i="15"/>
  <c r="L20" i="15"/>
  <c r="L12" i="15"/>
  <c r="K25" i="15"/>
  <c r="M27" i="15"/>
  <c r="L50" i="15"/>
  <c r="L57" i="15" s="1"/>
  <c r="M50" i="15"/>
  <c r="M48" i="15" l="1"/>
  <c r="I58" i="15"/>
  <c r="L48" i="15"/>
  <c r="L25" i="15"/>
  <c r="M25" i="15"/>
  <c r="L58" i="15" l="1"/>
  <c r="M58" i="15"/>
  <c r="K59" i="15"/>
  <c r="H17" i="14" l="1"/>
  <c r="H14" i="14"/>
  <c r="H12" i="14"/>
  <c r="H11" i="14"/>
  <c r="H10" i="14"/>
  <c r="E15" i="14" l="1"/>
  <c r="G15" i="14"/>
  <c r="F15" i="14"/>
  <c r="G9" i="14" l="1"/>
  <c r="G18" i="14" s="1"/>
  <c r="F9" i="14"/>
  <c r="E9" i="14"/>
  <c r="E18" i="14" s="1"/>
  <c r="I52" i="13"/>
  <c r="N40" i="13"/>
  <c r="M40" i="13"/>
  <c r="L40" i="13"/>
  <c r="K40" i="13"/>
  <c r="J40" i="13"/>
  <c r="I40" i="13"/>
  <c r="R39" i="13"/>
  <c r="Q39" i="13"/>
  <c r="P39" i="13"/>
  <c r="O39" i="13"/>
  <c r="R38" i="13"/>
  <c r="Q38" i="13"/>
  <c r="P38" i="13"/>
  <c r="O38" i="13"/>
  <c r="R37" i="13"/>
  <c r="Q37" i="13"/>
  <c r="P37" i="13"/>
  <c r="O37" i="13"/>
  <c r="J24" i="13"/>
  <c r="I24" i="13"/>
  <c r="K23" i="13"/>
  <c r="K22" i="13"/>
  <c r="K21" i="13"/>
  <c r="E7" i="13"/>
  <c r="F6" i="13" s="1"/>
  <c r="C7" i="13"/>
  <c r="D5" i="13" s="1"/>
  <c r="I19" i="12"/>
  <c r="J18" i="12" s="1"/>
  <c r="E7" i="12"/>
  <c r="F6" i="12" s="1"/>
  <c r="C7" i="12"/>
  <c r="D6" i="12" l="1"/>
  <c r="D5" i="12"/>
  <c r="D4" i="12"/>
  <c r="F18" i="14"/>
  <c r="H18" i="14" s="1"/>
  <c r="J17" i="12"/>
  <c r="H15" i="14"/>
  <c r="J52" i="13"/>
  <c r="J49" i="13"/>
  <c r="K24" i="13"/>
  <c r="F5" i="13"/>
  <c r="F4" i="13"/>
  <c r="J16" i="12"/>
  <c r="J50" i="13"/>
  <c r="Q40" i="13"/>
  <c r="O40" i="13"/>
  <c r="P40" i="13"/>
  <c r="R40" i="13"/>
  <c r="H9" i="14"/>
  <c r="D6" i="13"/>
  <c r="D4" i="13"/>
  <c r="J51" i="13"/>
  <c r="F4" i="12"/>
  <c r="F5" i="12"/>
  <c r="D7" i="13" l="1"/>
  <c r="D7" i="12"/>
  <c r="F7" i="13"/>
  <c r="J19" i="12"/>
  <c r="F7" i="12"/>
</calcChain>
</file>

<file path=xl/sharedStrings.xml><?xml version="1.0" encoding="utf-8"?>
<sst xmlns="http://schemas.openxmlformats.org/spreadsheetml/2006/main" count="219" uniqueCount="126">
  <si>
    <t>(Expresado en Soles)</t>
  </si>
  <si>
    <t>PIA</t>
  </si>
  <si>
    <t>TOTAL</t>
  </si>
  <si>
    <t>PIM</t>
  </si>
  <si>
    <t>GASTOS DE CAPITAL</t>
  </si>
  <si>
    <t>GASTOS CORRIENTES</t>
  </si>
  <si>
    <t>(En Soles)</t>
  </si>
  <si>
    <t>Toda Fuente de Financiamiento</t>
  </si>
  <si>
    <t>FUENTE DE FINANCIAMIENTO</t>
  </si>
  <si>
    <t>PRESUPUESTO INSTITUCIONAL DE APERTURA</t>
  </si>
  <si>
    <t>MODIF.</t>
  </si>
  <si>
    <t>CONCEPTO</t>
  </si>
  <si>
    <t>FECHA</t>
  </si>
  <si>
    <t>NORMA</t>
  </si>
  <si>
    <t>00 RECURSOS ORDINARIOS</t>
  </si>
  <si>
    <t>Presupuesto Institucional de Apertura</t>
  </si>
  <si>
    <t>Categoría Presupuestal</t>
  </si>
  <si>
    <t>%</t>
  </si>
  <si>
    <t>0118. HAKU WIÑAY</t>
  </si>
  <si>
    <t>9001. Acciones Centrales</t>
  </si>
  <si>
    <t>9002. APNOP</t>
  </si>
  <si>
    <t>Total</t>
  </si>
  <si>
    <t>CATEGORIA PRESUPUESTAL</t>
  </si>
  <si>
    <t>DEVENGADO</t>
  </si>
  <si>
    <t>% de avance</t>
  </si>
  <si>
    <r>
      <rPr>
        <b/>
        <sz val="9"/>
        <color indexed="8"/>
        <rFont val="Ariel narrow"/>
      </rPr>
      <t>0118</t>
    </r>
    <r>
      <rPr>
        <sz val="9"/>
        <color indexed="8"/>
        <rFont val="Ariel narrow"/>
      </rPr>
      <t>:  HAKU WIÑAY</t>
    </r>
  </si>
  <si>
    <r>
      <rPr>
        <b/>
        <sz val="9"/>
        <color indexed="8"/>
        <rFont val="Ariel narrow"/>
      </rPr>
      <t>9001</t>
    </r>
    <r>
      <rPr>
        <sz val="9"/>
        <color indexed="8"/>
        <rFont val="Ariel narrow"/>
      </rPr>
      <t>: ACCIONES CENTRALES</t>
    </r>
  </si>
  <si>
    <r>
      <rPr>
        <b/>
        <sz val="9"/>
        <color indexed="8"/>
        <rFont val="Ariel narrow"/>
      </rPr>
      <t>9002</t>
    </r>
    <r>
      <rPr>
        <sz val="9"/>
        <color indexed="8"/>
        <rFont val="Ariel narrow"/>
      </rPr>
      <t>: APNOP</t>
    </r>
  </si>
  <si>
    <t>(Expresado en soles)</t>
  </si>
  <si>
    <t>FASE DE EJECUCION PRESUPUESTAL</t>
  </si>
  <si>
    <t>AVANCE PORCENTUAL POR FASE DE EJECUCION</t>
  </si>
  <si>
    <t>CERTIFICADO</t>
  </si>
  <si>
    <t>COMP ANUAL</t>
  </si>
  <si>
    <t>COMP MENSUAL</t>
  </si>
  <si>
    <t>GIRADO</t>
  </si>
  <si>
    <t>CERTIF.</t>
  </si>
  <si>
    <t>DEVEN.</t>
  </si>
  <si>
    <t>% EJECUCION</t>
  </si>
  <si>
    <t>COMPORTAMIENTO DE GASTO A NIVEL DE CATEGORIA Y GRUPO GENERICO DEL GASTO</t>
  </si>
  <si>
    <t>CATEGORIA DEL GASTO</t>
  </si>
  <si>
    <t>GENERICA DEL GASTO</t>
  </si>
  <si>
    <t>AVANCE % DEV/PIM</t>
  </si>
  <si>
    <t>PERSONAL Y OBLIGACIONES SOCIALES</t>
  </si>
  <si>
    <t>PENSIONES Y OTRAS PRESTACIONES SOCIALES</t>
  </si>
  <si>
    <t>BIENES Y SERVICIOS</t>
  </si>
  <si>
    <t>DONACIONES Y TRANSFERENCIAS</t>
  </si>
  <si>
    <t>OTROS GASTOS</t>
  </si>
  <si>
    <t>ADQUISICIÓN DE ACTIVOS NO FINANCIEROS</t>
  </si>
  <si>
    <t>Estructura %</t>
  </si>
  <si>
    <t>COMPORTAMIENTO DEL GASTO POR CATEGORIA PRESUPUESTAL</t>
  </si>
  <si>
    <t>TOTAL FTE.FTO RO</t>
  </si>
  <si>
    <t>Fte. SIAF WEB - MEF</t>
  </si>
  <si>
    <t>EJECUCION POR CATEGORIA PRESUPUESTAL Y FASES A NIVEL DE ACTIVIDAD Y GENERICA DE GASTOS</t>
  </si>
  <si>
    <t xml:space="preserve">Unidad Ejecutora 004: Fondo de Cooperación para el Desarrollo Social - FONCODES  </t>
  </si>
  <si>
    <t>UNIDAD EJECUTORA: 004 FONCODES</t>
  </si>
  <si>
    <t>Programa</t>
  </si>
  <si>
    <t>Prod_Py</t>
  </si>
  <si>
    <t>Nombre Producto Proyecto</t>
  </si>
  <si>
    <t>Act_ai_Obra</t>
  </si>
  <si>
    <t>Nombre Activida y/Obra</t>
  </si>
  <si>
    <t>Categ_Gasto</t>
  </si>
  <si>
    <t>G_Gto</t>
  </si>
  <si>
    <t>SALDO</t>
  </si>
  <si>
    <t>% de Avance</t>
  </si>
  <si>
    <t>0118 Acceso de Hogares Rurales con Economías de Subsistencia a Mercados Locales Haku Wiñay</t>
  </si>
  <si>
    <t>3000001</t>
  </si>
  <si>
    <t>ACCIONES COMUNES</t>
  </si>
  <si>
    <t>5000276</t>
  </si>
  <si>
    <t>GESTION DEL PROGRAMA</t>
  </si>
  <si>
    <t>5</t>
  </si>
  <si>
    <t>21</t>
  </si>
  <si>
    <t>23</t>
  </si>
  <si>
    <t>Total 5</t>
  </si>
  <si>
    <t>Total 6</t>
  </si>
  <si>
    <t>SEGUIMIENTO Y EVALUACIÓN DEL PROGRAMA</t>
  </si>
  <si>
    <t xml:space="preserve">POBLACION RURAL EN ECONOMIAS DE SUBSISTENCIA RECIBE ASISTENCIA TECNICA,  CAPACITACION Y PORTAFOLIO DE ACTIVOS PARA LA GESTIÓN DEEMPRENDIMIENTOS RURALES </t>
  </si>
  <si>
    <t>ASISTENCIA TECNICA A GRUPOS DE INTERES PARA LA SELECCIÓN E IMPLEMENTACIÓN DE PERFILES DE EMPRENDIMIENTOS RURALES</t>
  </si>
  <si>
    <t>25</t>
  </si>
  <si>
    <t xml:space="preserve">ASISTENCIA TÉCNICA A LOS EMPRENDIMIENTOS IMPLEMENTADOS PARA LA MEJORA DE SU GESTIÓN ECONÓMICA, FINANCIERA Y DE ARTICULACIÓN AL MERCADO </t>
  </si>
  <si>
    <t>PROMOCION DE ESPACIOS DE INTERCAMBIO LOCAL</t>
  </si>
  <si>
    <t>HOGARES RURALES EN ECONOMÍAS DE SUBSISTENCIA RECIBE ASISTENCIA TÉCNICA Y CAPACITACIÓN PARA EL DESARROLLO DE CAPACIDADES</t>
  </si>
  <si>
    <t>PROMOCIÓN Y CONFORMACIÓN DE NÚCLEOS EJECUTORES Y NÚCLEOS EJECUTORES CENTRALES</t>
  </si>
  <si>
    <t>CAPACITACION, ASISTENCIA TÉCNICA Y ENTREGA DE ACTIVOS PARA MEJORAR LA ACTIVIDAD PRODUCTIVA</t>
  </si>
  <si>
    <t>Total 0118</t>
  </si>
  <si>
    <t>9001 Acciones Centrales</t>
  </si>
  <si>
    <t>3999999</t>
  </si>
  <si>
    <t>SIN PRODUCTO</t>
  </si>
  <si>
    <t>PLANEAMIENTO Y PRESUPUESTO</t>
  </si>
  <si>
    <t>CONDUCCIÓN Y ORIENTACIÓN SUPERIOR</t>
  </si>
  <si>
    <t>GESTION ADMINISTRATIVA</t>
  </si>
  <si>
    <t>ASESORAMIENTO TÉCNICO Y JURÍDICO (OGAJ)</t>
  </si>
  <si>
    <t>GESTIÓN DE RECURSOS HUMANOS (PLANILLAS Y SEGURO MÉDICO FAMILIAR)</t>
  </si>
  <si>
    <t>ACCIONES DE CONTROL Y AUDITORÍA (OCI)</t>
  </si>
  <si>
    <t>Total 9001</t>
  </si>
  <si>
    <t>9002 Asignaciones Presupuestarias que no Resultan en Productos</t>
  </si>
  <si>
    <t>TRANSFERENCIA E INVENTARIO DE OBRAS</t>
  </si>
  <si>
    <t>Total 9002</t>
  </si>
  <si>
    <t>Total Unidad Ejecutora 004: FONCODES</t>
  </si>
  <si>
    <t>AVANCE PORCENTUAL ACUMULADO</t>
  </si>
  <si>
    <t>TOTAL FTE.FTO RDR</t>
  </si>
  <si>
    <t>09 RECURSOS DIRECTAMENTE RECAUDADOS</t>
  </si>
  <si>
    <t>PRESUPUESTO FONCODES AÑO FISCAL 2022</t>
  </si>
  <si>
    <t>RM 243-2021 MIDIS</t>
  </si>
  <si>
    <t>Modificación presupuestaria en el Nivel Funcional Programático, entre Unidades Ejecutoras para atender parte de los gastos para la retribución económica de la auditoría financiera del Ejercico 2022</t>
  </si>
  <si>
    <t>RSG 007-2022 MIDIS</t>
  </si>
  <si>
    <t>Incorporación de mayores Ingresos proveniente de Saldo de Balance, fte.fto RDR destinado al financiamiento del Plan de Trabajo Archivistico 2022</t>
  </si>
  <si>
    <t>RM 032-2022 MIDIS</t>
  </si>
  <si>
    <t>13 DONACIONES Y TRANSFERENCIAS</t>
  </si>
  <si>
    <t>Incorporación de mayores fondos destinado a la supervisión y seguimiento de las IOARR de Caminos de Herradura y mantenimiento de veredas peatonales</t>
  </si>
  <si>
    <t>TOTAL FTE.FTO DONAC Y TRANSF</t>
  </si>
  <si>
    <t>Fte: SIAF WEB 31/03/2022</t>
  </si>
  <si>
    <t>COMPORTAMIENTO DEL GASTO PRESUPUESTO FONCODES AÑO FISCAL 2022</t>
  </si>
  <si>
    <t>COMPORTAMIENTO DEL GASTO - FONCODES PRESUPUESTO 2022</t>
  </si>
  <si>
    <t>R.M.Nº 084-2022-MIDIS</t>
  </si>
  <si>
    <t>Para financiar el pago de sentencias judiciales en calidad de cosa juzgada y en ejecuciónal 31 de dic.2021</t>
  </si>
  <si>
    <t>Modificacion presupuestaria a la sede central MIDIS, para la actividad 50002 Conducción y Orientación Superior</t>
  </si>
  <si>
    <t>RSG 019-2022 MIDIS</t>
  </si>
  <si>
    <t>AL 30 DE JUNIO</t>
  </si>
  <si>
    <t>Acumulado al 30/06/2022</t>
  </si>
  <si>
    <t>Fte. SIAF WEB - MEF al 30/06/2022</t>
  </si>
  <si>
    <t>SUPERVISION Y LIQUIDACION DE OBRAS</t>
  </si>
  <si>
    <t>APOYO A LA INFRAESTRUCTURA ECONOMICA</t>
  </si>
  <si>
    <t>CONSTRUCCION DE MURO DE CONTENCIÓN</t>
  </si>
  <si>
    <t>Fte: SIAF WEB 30/06/2022</t>
  </si>
  <si>
    <t>AL 30 DE JUNIO 2022</t>
  </si>
  <si>
    <t>RENOVACION CENTRO PERIMETRICO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</si>
</sst>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 * #,##0.00_ ;_ * \-#,##0.00_ ;_ * &quot;-&quot;??_ ;_ @_ "/>
    <numFmt numFmtId="165" formatCode="_ * #,##0_ ;_ * \-#,##0_ ;_ * &quot;-&quot;??_ ;_ @_ "/>
    <numFmt numFmtId="166" formatCode="0.0%"/>
    <numFmt numFmtId="167" formatCode="dd\-mm\-yy;@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sz val="9"/>
      <color rgb="FF000000"/>
      <name val="Ariel narrow"/>
    </font>
    <font>
      <b/>
      <sz val="9"/>
      <color rgb="FFFFFFFF"/>
      <name val="Ariel narrow"/>
    </font>
    <font>
      <b/>
      <sz val="9"/>
      <color rgb="FF000000"/>
      <name val="Ariel narrow"/>
    </font>
    <font>
      <sz val="9"/>
      <color theme="1"/>
      <name val="Ariel narrow"/>
    </font>
    <font>
      <b/>
      <sz val="9"/>
      <color indexed="8"/>
      <name val="Ariel narrow"/>
    </font>
    <font>
      <sz val="9"/>
      <color indexed="8"/>
      <name val="Ariel narrow"/>
    </font>
    <font>
      <b/>
      <sz val="10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b/>
      <sz val="8"/>
      <color rgb="FF000000"/>
      <name val="Ariel narrow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rgb="FFFF0000"/>
      <name val="Arial"/>
      <family val="2"/>
    </font>
    <font>
      <b/>
      <sz val="11"/>
      <name val="Calibri"/>
      <family val="2"/>
      <scheme val="minor"/>
    </font>
    <font>
      <b/>
      <sz val="11"/>
      <name val="Arial Narrow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DDDDDD"/>
      </left>
      <right style="medium">
        <color rgb="FFDDDDDD"/>
      </right>
      <top/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auto="1"/>
      </top>
      <bottom style="dashed">
        <color indexed="64"/>
      </bottom>
      <diagonal/>
    </border>
    <border>
      <left style="thin">
        <color indexed="64"/>
      </left>
      <right style="thin">
        <color auto="1"/>
      </right>
      <top style="dotted">
        <color auto="1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</borders>
  <cellStyleXfs count="40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3" fillId="2" borderId="0" applyNumberFormat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3" fillId="2" borderId="0" applyNumberFormat="0" applyBorder="0" applyAlignment="0" applyProtection="0"/>
    <xf numFmtId="0" fontId="1" fillId="0" borderId="0"/>
    <xf numFmtId="9" fontId="2" fillId="0" borderId="0" applyFont="0" applyFill="0" applyBorder="0" applyAlignment="0" applyProtection="0"/>
    <xf numFmtId="43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9" fontId="2" fillId="0" borderId="0" applyFont="0" applyFill="0" applyBorder="0" applyAlignment="0" applyProtection="0"/>
    <xf numFmtId="0" fontId="6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7" fillId="0" borderId="0"/>
    <xf numFmtId="0" fontId="2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1">
    <xf numFmtId="0" fontId="0" fillId="0" borderId="0" xfId="0"/>
    <xf numFmtId="10" fontId="0" fillId="0" borderId="0" xfId="0" applyNumberFormat="1"/>
    <xf numFmtId="0" fontId="10" fillId="4" borderId="7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10" fontId="10" fillId="4" borderId="8" xfId="0" applyNumberFormat="1" applyFont="1" applyFill="1" applyBorder="1" applyAlignment="1">
      <alignment horizontal="center" vertical="center"/>
    </xf>
    <xf numFmtId="0" fontId="11" fillId="0" borderId="9" xfId="0" applyFont="1" applyBorder="1" applyAlignment="1">
      <alignment horizontal="left" vertical="center" indent="2"/>
    </xf>
    <xf numFmtId="3" fontId="11" fillId="0" borderId="10" xfId="0" applyNumberFormat="1" applyFont="1" applyBorder="1" applyAlignment="1">
      <alignment horizontal="right" vertical="center"/>
    </xf>
    <xf numFmtId="10" fontId="11" fillId="0" borderId="10" xfId="0" applyNumberFormat="1" applyFont="1" applyBorder="1" applyAlignment="1">
      <alignment horizontal="right" vertical="center"/>
    </xf>
    <xf numFmtId="0" fontId="10" fillId="4" borderId="9" xfId="0" applyFont="1" applyFill="1" applyBorder="1" applyAlignment="1">
      <alignment horizontal="center" vertical="center"/>
    </xf>
    <xf numFmtId="3" fontId="10" fillId="4" borderId="10" xfId="0" applyNumberFormat="1" applyFont="1" applyFill="1" applyBorder="1" applyAlignment="1">
      <alignment horizontal="right" vertical="center"/>
    </xf>
    <xf numFmtId="10" fontId="10" fillId="4" borderId="10" xfId="0" applyNumberFormat="1" applyFont="1" applyFill="1" applyBorder="1" applyAlignment="1">
      <alignment horizontal="right" vertical="center"/>
    </xf>
    <xf numFmtId="3" fontId="9" fillId="5" borderId="11" xfId="0" applyNumberFormat="1" applyFont="1" applyFill="1" applyBorder="1" applyAlignment="1">
      <alignment horizontal="right"/>
    </xf>
    <xf numFmtId="3" fontId="9" fillId="5" borderId="12" xfId="0" applyNumberFormat="1" applyFont="1" applyFill="1" applyBorder="1" applyAlignment="1">
      <alignment horizontal="right"/>
    </xf>
    <xf numFmtId="3" fontId="9" fillId="5" borderId="12" xfId="0" applyNumberFormat="1" applyFont="1" applyFill="1" applyBorder="1" applyAlignment="1">
      <alignment horizontal="right" wrapText="1"/>
    </xf>
    <xf numFmtId="0" fontId="12" fillId="0" borderId="0" xfId="0" applyFont="1"/>
    <xf numFmtId="10" fontId="12" fillId="0" borderId="0" xfId="0" applyNumberFormat="1" applyFont="1"/>
    <xf numFmtId="0" fontId="13" fillId="6" borderId="7" xfId="0" applyFont="1" applyFill="1" applyBorder="1" applyAlignment="1">
      <alignment horizontal="center" vertical="center"/>
    </xf>
    <xf numFmtId="0" fontId="13" fillId="6" borderId="8" xfId="0" applyFont="1" applyFill="1" applyBorder="1" applyAlignment="1">
      <alignment horizontal="center" vertical="center"/>
    </xf>
    <xf numFmtId="10" fontId="13" fillId="6" borderId="8" xfId="0" applyNumberFormat="1" applyFont="1" applyFill="1" applyBorder="1" applyAlignment="1">
      <alignment horizontal="center" vertical="center"/>
    </xf>
    <xf numFmtId="0" fontId="12" fillId="0" borderId="9" xfId="0" applyFont="1" applyBorder="1" applyAlignment="1">
      <alignment horizontal="left" vertical="center" indent="2"/>
    </xf>
    <xf numFmtId="3" fontId="12" fillId="0" borderId="10" xfId="0" applyNumberFormat="1" applyFont="1" applyBorder="1" applyAlignment="1">
      <alignment horizontal="right" vertical="center"/>
    </xf>
    <xf numFmtId="10" fontId="12" fillId="0" borderId="10" xfId="0" applyNumberFormat="1" applyFont="1" applyBorder="1" applyAlignment="1">
      <alignment horizontal="right" vertical="center"/>
    </xf>
    <xf numFmtId="0" fontId="13" fillId="6" borderId="9" xfId="0" applyFont="1" applyFill="1" applyBorder="1" applyAlignment="1">
      <alignment horizontal="center" vertical="center"/>
    </xf>
    <xf numFmtId="3" fontId="13" fillId="6" borderId="10" xfId="0" applyNumberFormat="1" applyFont="1" applyFill="1" applyBorder="1" applyAlignment="1">
      <alignment horizontal="right" vertical="center"/>
    </xf>
    <xf numFmtId="10" fontId="13" fillId="6" borderId="10" xfId="0" applyNumberFormat="1" applyFont="1" applyFill="1" applyBorder="1" applyAlignment="1">
      <alignment horizontal="right" vertical="center"/>
    </xf>
    <xf numFmtId="3" fontId="15" fillId="5" borderId="11" xfId="0" applyNumberFormat="1" applyFont="1" applyFill="1" applyBorder="1" applyAlignment="1">
      <alignment horizontal="right"/>
    </xf>
    <xf numFmtId="3" fontId="15" fillId="5" borderId="12" xfId="0" applyNumberFormat="1" applyFont="1" applyFill="1" applyBorder="1" applyAlignment="1">
      <alignment horizontal="right"/>
    </xf>
    <xf numFmtId="3" fontId="15" fillId="5" borderId="12" xfId="0" applyNumberFormat="1" applyFont="1" applyFill="1" applyBorder="1" applyAlignment="1">
      <alignment horizontal="right" wrapText="1"/>
    </xf>
    <xf numFmtId="0" fontId="12" fillId="0" borderId="2" xfId="0" applyFont="1" applyBorder="1"/>
    <xf numFmtId="3" fontId="12" fillId="0" borderId="2" xfId="0" applyNumberFormat="1" applyFont="1" applyBorder="1"/>
    <xf numFmtId="0" fontId="14" fillId="4" borderId="2" xfId="0" applyFont="1" applyFill="1" applyBorder="1" applyAlignment="1">
      <alignment horizontal="center" vertical="center"/>
    </xf>
    <xf numFmtId="3" fontId="14" fillId="4" borderId="2" xfId="0" applyNumberFormat="1" applyFont="1" applyFill="1" applyBorder="1" applyAlignment="1">
      <alignment vertical="center"/>
    </xf>
    <xf numFmtId="166" fontId="14" fillId="4" borderId="2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wrapText="1"/>
    </xf>
    <xf numFmtId="0" fontId="12" fillId="0" borderId="0" xfId="0" applyFont="1" applyBorder="1"/>
    <xf numFmtId="4" fontId="12" fillId="0" borderId="0" xfId="0" applyNumberFormat="1" applyFont="1" applyBorder="1"/>
    <xf numFmtId="4" fontId="14" fillId="0" borderId="0" xfId="0" applyNumberFormat="1" applyFont="1" applyBorder="1"/>
    <xf numFmtId="4" fontId="14" fillId="0" borderId="0" xfId="0" applyNumberFormat="1" applyFont="1" applyBorder="1" applyAlignment="1">
      <alignment wrapText="1"/>
    </xf>
    <xf numFmtId="0" fontId="14" fillId="0" borderId="0" xfId="0" applyFont="1" applyBorder="1"/>
    <xf numFmtId="4" fontId="14" fillId="0" borderId="0" xfId="0" applyNumberFormat="1" applyFont="1" applyBorder="1" applyAlignment="1">
      <alignment horizontal="center"/>
    </xf>
    <xf numFmtId="4" fontId="14" fillId="0" borderId="0" xfId="0" applyNumberFormat="1" applyFont="1" applyBorder="1" applyAlignment="1">
      <alignment horizontal="center" wrapText="1"/>
    </xf>
    <xf numFmtId="4" fontId="12" fillId="0" borderId="0" xfId="0" applyNumberFormat="1" applyFont="1" applyBorder="1" applyAlignment="1">
      <alignment horizontal="center"/>
    </xf>
    <xf numFmtId="4" fontId="14" fillId="0" borderId="0" xfId="0" applyNumberFormat="1" applyFont="1" applyBorder="1" applyAlignment="1">
      <alignment horizontal="center" vertical="center" wrapText="1"/>
    </xf>
    <xf numFmtId="4" fontId="14" fillId="0" borderId="0" xfId="0" applyNumberFormat="1" applyFont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wrapText="1"/>
    </xf>
    <xf numFmtId="9" fontId="12" fillId="0" borderId="2" xfId="0" applyNumberFormat="1" applyFont="1" applyBorder="1" applyAlignment="1">
      <alignment horizontal="center" vertical="center"/>
    </xf>
    <xf numFmtId="9" fontId="14" fillId="4" borderId="2" xfId="0" applyNumberFormat="1" applyFont="1" applyFill="1" applyBorder="1" applyAlignment="1">
      <alignment horizontal="center" vertical="center"/>
    </xf>
    <xf numFmtId="3" fontId="0" fillId="0" borderId="0" xfId="0" applyNumberFormat="1"/>
    <xf numFmtId="9" fontId="13" fillId="6" borderId="10" xfId="0" applyNumberFormat="1" applyFont="1" applyFill="1" applyBorder="1" applyAlignment="1">
      <alignment horizontal="right" vertical="center"/>
    </xf>
    <xf numFmtId="0" fontId="0" fillId="0" borderId="0" xfId="0"/>
    <xf numFmtId="3" fontId="12" fillId="0" borderId="17" xfId="0" applyNumberFormat="1" applyFont="1" applyBorder="1"/>
    <xf numFmtId="3" fontId="14" fillId="4" borderId="6" xfId="0" applyNumberFormat="1" applyFont="1" applyFill="1" applyBorder="1" applyAlignment="1">
      <alignment vertical="center"/>
    </xf>
    <xf numFmtId="3" fontId="12" fillId="0" borderId="2" xfId="0" applyNumberFormat="1" applyFont="1" applyBorder="1" applyAlignment="1">
      <alignment horizontal="right" vertical="center"/>
    </xf>
    <xf numFmtId="3" fontId="12" fillId="0" borderId="2" xfId="0" applyNumberFormat="1" applyFont="1" applyBorder="1" applyAlignment="1">
      <alignment horizontal="right"/>
    </xf>
    <xf numFmtId="9" fontId="10" fillId="4" borderId="10" xfId="0" applyNumberFormat="1" applyFont="1" applyFill="1" applyBorder="1" applyAlignment="1">
      <alignment horizontal="center" vertical="center"/>
    </xf>
    <xf numFmtId="3" fontId="20" fillId="0" borderId="2" xfId="0" applyNumberFormat="1" applyFont="1" applyBorder="1"/>
    <xf numFmtId="9" fontId="20" fillId="0" borderId="2" xfId="0" applyNumberFormat="1" applyFont="1" applyBorder="1" applyAlignment="1">
      <alignment horizontal="center"/>
    </xf>
    <xf numFmtId="0" fontId="21" fillId="0" borderId="0" xfId="0" applyFont="1"/>
    <xf numFmtId="3" fontId="11" fillId="0" borderId="0" xfId="0" applyNumberFormat="1" applyFont="1" applyFill="1" applyBorder="1" applyAlignment="1">
      <alignment horizontal="right" vertical="center"/>
    </xf>
    <xf numFmtId="3" fontId="12" fillId="0" borderId="0" xfId="0" applyNumberFormat="1" applyFont="1"/>
    <xf numFmtId="0" fontId="10" fillId="3" borderId="27" xfId="21" applyFont="1" applyFill="1" applyBorder="1" applyAlignment="1">
      <alignment vertical="center"/>
    </xf>
    <xf numFmtId="0" fontId="10" fillId="3" borderId="2" xfId="21" applyFont="1" applyFill="1" applyBorder="1"/>
    <xf numFmtId="0" fontId="22" fillId="3" borderId="1" xfId="0" applyFont="1" applyFill="1" applyBorder="1" applyAlignment="1">
      <alignment horizontal="center" vertical="center" wrapText="1"/>
    </xf>
    <xf numFmtId="0" fontId="10" fillId="3" borderId="3" xfId="21" applyFont="1" applyFill="1" applyBorder="1"/>
    <xf numFmtId="0" fontId="10" fillId="3" borderId="3" xfId="21" applyFont="1" applyFill="1" applyBorder="1" applyAlignment="1">
      <alignment horizontal="left"/>
    </xf>
    <xf numFmtId="165" fontId="10" fillId="3" borderId="3" xfId="23" applyNumberFormat="1" applyFont="1" applyFill="1" applyBorder="1"/>
    <xf numFmtId="10" fontId="10" fillId="3" borderId="2" xfId="23" applyNumberFormat="1" applyFont="1" applyFill="1" applyBorder="1" applyAlignment="1">
      <alignment horizontal="center"/>
    </xf>
    <xf numFmtId="0" fontId="23" fillId="0" borderId="0" xfId="21" applyFont="1" applyFill="1"/>
    <xf numFmtId="0" fontId="10" fillId="3" borderId="2" xfId="21" applyFont="1" applyFill="1" applyBorder="1" applyAlignment="1">
      <alignment vertical="center"/>
    </xf>
    <xf numFmtId="165" fontId="10" fillId="3" borderId="2" xfId="23" applyNumberFormat="1" applyFont="1" applyFill="1" applyBorder="1" applyAlignment="1">
      <alignment vertical="center"/>
    </xf>
    <xf numFmtId="0" fontId="23" fillId="3" borderId="2" xfId="21" applyFont="1" applyFill="1" applyBorder="1"/>
    <xf numFmtId="0" fontId="10" fillId="0" borderId="0" xfId="21" applyFont="1" applyAlignment="1"/>
    <xf numFmtId="10" fontId="10" fillId="7" borderId="0" xfId="21" applyNumberFormat="1" applyFont="1" applyFill="1" applyBorder="1" applyAlignment="1">
      <alignment horizontal="center"/>
    </xf>
    <xf numFmtId="0" fontId="23" fillId="0" borderId="0" xfId="21" applyFont="1"/>
    <xf numFmtId="0" fontId="23" fillId="0" borderId="0" xfId="21" applyFont="1" applyAlignment="1"/>
    <xf numFmtId="10" fontId="23" fillId="7" borderId="0" xfId="21" applyNumberFormat="1" applyFont="1" applyFill="1" applyBorder="1" applyAlignment="1">
      <alignment horizontal="center"/>
    </xf>
    <xf numFmtId="0" fontId="10" fillId="0" borderId="0" xfId="21" applyFont="1"/>
    <xf numFmtId="165" fontId="23" fillId="0" borderId="0" xfId="21" applyNumberFormat="1" applyFont="1"/>
    <xf numFmtId="0" fontId="23" fillId="0" borderId="0" xfId="21" applyFont="1" applyFill="1" applyBorder="1"/>
    <xf numFmtId="0" fontId="10" fillId="7" borderId="1" xfId="21" applyFont="1" applyFill="1" applyBorder="1"/>
    <xf numFmtId="165" fontId="10" fillId="7" borderId="24" xfId="23" applyNumberFormat="1" applyFont="1" applyFill="1" applyBorder="1"/>
    <xf numFmtId="165" fontId="10" fillId="8" borderId="24" xfId="23" applyNumberFormat="1" applyFont="1" applyFill="1" applyBorder="1"/>
    <xf numFmtId="10" fontId="10" fillId="7" borderId="1" xfId="23" applyNumberFormat="1" applyFont="1" applyFill="1" applyBorder="1" applyAlignment="1">
      <alignment horizontal="center"/>
    </xf>
    <xf numFmtId="0" fontId="23" fillId="9" borderId="0" xfId="21" applyFont="1" applyFill="1"/>
    <xf numFmtId="0" fontId="10" fillId="7" borderId="25" xfId="21" applyFont="1" applyFill="1" applyBorder="1"/>
    <xf numFmtId="165" fontId="10" fillId="7" borderId="1" xfId="23" applyNumberFormat="1" applyFont="1" applyFill="1" applyBorder="1"/>
    <xf numFmtId="165" fontId="10" fillId="7" borderId="25" xfId="23" applyNumberFormat="1" applyFont="1" applyFill="1" applyBorder="1"/>
    <xf numFmtId="165" fontId="10" fillId="8" borderId="25" xfId="23" applyNumberFormat="1" applyFont="1" applyFill="1" applyBorder="1"/>
    <xf numFmtId="0" fontId="23" fillId="7" borderId="23" xfId="21" applyFont="1" applyFill="1" applyBorder="1" applyAlignment="1">
      <alignment wrapText="1"/>
    </xf>
    <xf numFmtId="0" fontId="10" fillId="7" borderId="1" xfId="21" applyFont="1" applyFill="1" applyBorder="1" applyAlignment="1">
      <alignment horizontal="center" vertical="center" wrapText="1"/>
    </xf>
    <xf numFmtId="165" fontId="22" fillId="7" borderId="1" xfId="38" applyNumberFormat="1" applyFont="1" applyFill="1" applyBorder="1" applyAlignment="1">
      <alignment horizontal="center" vertical="center" wrapText="1"/>
    </xf>
    <xf numFmtId="165" fontId="10" fillId="8" borderId="1" xfId="38" applyNumberFormat="1" applyFont="1" applyFill="1" applyBorder="1" applyAlignment="1">
      <alignment horizontal="center" vertical="center" wrapText="1"/>
    </xf>
    <xf numFmtId="165" fontId="10" fillId="8" borderId="24" xfId="23" applyNumberFormat="1" applyFont="1" applyFill="1" applyBorder="1" applyAlignment="1">
      <alignment vertical="center"/>
    </xf>
    <xf numFmtId="10" fontId="10" fillId="7" borderId="1" xfId="38" applyNumberFormat="1" applyFont="1" applyFill="1" applyBorder="1" applyAlignment="1">
      <alignment horizontal="center" vertical="center" wrapText="1"/>
    </xf>
    <xf numFmtId="0" fontId="10" fillId="7" borderId="26" xfId="21" applyFont="1" applyFill="1" applyBorder="1"/>
    <xf numFmtId="0" fontId="10" fillId="7" borderId="1" xfId="21" applyFont="1" applyFill="1" applyBorder="1" applyAlignment="1">
      <alignment horizontal="left"/>
    </xf>
    <xf numFmtId="0" fontId="10" fillId="7" borderId="23" xfId="21" applyFont="1" applyFill="1" applyBorder="1"/>
    <xf numFmtId="0" fontId="10" fillId="7" borderId="1" xfId="21" applyFont="1" applyFill="1" applyBorder="1" applyAlignment="1">
      <alignment horizontal="justify" vertical="top" wrapText="1"/>
    </xf>
    <xf numFmtId="0" fontId="23" fillId="7" borderId="1" xfId="9" applyFont="1" applyFill="1" applyBorder="1" applyAlignment="1">
      <alignment wrapText="1"/>
    </xf>
    <xf numFmtId="165" fontId="10" fillId="7" borderId="26" xfId="23" applyNumberFormat="1" applyFont="1" applyFill="1" applyBorder="1"/>
    <xf numFmtId="165" fontId="10" fillId="8" borderId="26" xfId="23" applyNumberFormat="1" applyFont="1" applyFill="1" applyBorder="1"/>
    <xf numFmtId="165" fontId="10" fillId="8" borderId="1" xfId="23" applyNumberFormat="1" applyFont="1" applyFill="1" applyBorder="1"/>
    <xf numFmtId="10" fontId="10" fillId="3" borderId="2" xfId="23" applyNumberFormat="1" applyFont="1" applyFill="1" applyBorder="1" applyAlignment="1">
      <alignment horizontal="center" vertical="center"/>
    </xf>
    <xf numFmtId="165" fontId="10" fillId="7" borderId="1" xfId="21" applyNumberFormat="1" applyFont="1" applyFill="1" applyBorder="1"/>
    <xf numFmtId="165" fontId="10" fillId="7" borderId="29" xfId="38" applyNumberFormat="1" applyFont="1" applyFill="1" applyBorder="1" applyAlignment="1">
      <alignment horizontal="left" vertical="center" wrapText="1"/>
    </xf>
    <xf numFmtId="165" fontId="10" fillId="7" borderId="29" xfId="38" applyNumberFormat="1" applyFont="1" applyFill="1" applyBorder="1" applyAlignment="1">
      <alignment wrapText="1"/>
    </xf>
    <xf numFmtId="165" fontId="10" fillId="8" borderId="25" xfId="38" applyNumberFormat="1" applyFont="1" applyFill="1" applyBorder="1" applyAlignment="1">
      <alignment wrapText="1"/>
    </xf>
    <xf numFmtId="0" fontId="10" fillId="7" borderId="24" xfId="21" applyFont="1" applyFill="1" applyBorder="1" applyAlignment="1">
      <alignment horizontal="left"/>
    </xf>
    <xf numFmtId="165" fontId="22" fillId="7" borderId="24" xfId="23" applyNumberFormat="1" applyFont="1" applyFill="1" applyBorder="1"/>
    <xf numFmtId="0" fontId="10" fillId="7" borderId="25" xfId="21" applyFont="1" applyFill="1" applyBorder="1" applyAlignment="1">
      <alignment horizontal="left"/>
    </xf>
    <xf numFmtId="165" fontId="22" fillId="7" borderId="25" xfId="23" applyNumberFormat="1" applyFont="1" applyFill="1" applyBorder="1"/>
    <xf numFmtId="0" fontId="10" fillId="7" borderId="1" xfId="21" applyFont="1" applyFill="1" applyBorder="1" applyAlignment="1">
      <alignment wrapText="1"/>
    </xf>
    <xf numFmtId="0" fontId="10" fillId="7" borderId="24" xfId="21" applyFont="1" applyFill="1" applyBorder="1"/>
    <xf numFmtId="0" fontId="23" fillId="7" borderId="1" xfId="9" applyFont="1" applyFill="1" applyBorder="1" applyAlignment="1">
      <alignment horizontal="justify" vertical="top" wrapText="1"/>
    </xf>
    <xf numFmtId="0" fontId="10" fillId="7" borderId="26" xfId="21" applyFont="1" applyFill="1" applyBorder="1" applyAlignment="1">
      <alignment horizontal="left"/>
    </xf>
    <xf numFmtId="164" fontId="10" fillId="7" borderId="26" xfId="38" applyFont="1" applyFill="1" applyBorder="1" applyAlignment="1">
      <alignment horizontal="left"/>
    </xf>
    <xf numFmtId="164" fontId="10" fillId="7" borderId="25" xfId="38" applyFont="1" applyFill="1" applyBorder="1"/>
    <xf numFmtId="0" fontId="10" fillId="7" borderId="1" xfId="21" applyFont="1" applyFill="1" applyBorder="1" applyAlignment="1">
      <alignment horizontal="left" vertical="top"/>
    </xf>
    <xf numFmtId="164" fontId="23" fillId="0" borderId="0" xfId="38" applyFont="1"/>
    <xf numFmtId="166" fontId="10" fillId="10" borderId="2" xfId="39" applyNumberFormat="1" applyFont="1" applyFill="1" applyBorder="1" applyAlignment="1">
      <alignment horizontal="center" vertical="center"/>
    </xf>
    <xf numFmtId="166" fontId="25" fillId="7" borderId="0" xfId="39" applyNumberFormat="1" applyFont="1" applyFill="1" applyBorder="1"/>
    <xf numFmtId="10" fontId="25" fillId="7" borderId="0" xfId="39" applyNumberFormat="1" applyFont="1" applyFill="1" applyBorder="1" applyAlignment="1">
      <alignment horizontal="center"/>
    </xf>
    <xf numFmtId="164" fontId="23" fillId="0" borderId="0" xfId="8" applyFont="1"/>
    <xf numFmtId="166" fontId="10" fillId="10" borderId="0" xfId="39" applyNumberFormat="1" applyFont="1" applyFill="1" applyBorder="1" applyAlignment="1">
      <alignment horizontal="center" vertical="center"/>
    </xf>
    <xf numFmtId="166" fontId="25" fillId="7" borderId="0" xfId="39" applyNumberFormat="1" applyFont="1" applyFill="1"/>
    <xf numFmtId="0" fontId="26" fillId="0" borderId="0" xfId="21" applyFont="1"/>
    <xf numFmtId="3" fontId="23" fillId="0" borderId="0" xfId="21" applyNumberFormat="1" applyFont="1"/>
    <xf numFmtId="3" fontId="23" fillId="7" borderId="0" xfId="39" applyNumberFormat="1" applyFont="1" applyFill="1" applyBorder="1" applyAlignment="1">
      <alignment horizontal="center"/>
    </xf>
    <xf numFmtId="0" fontId="10" fillId="7" borderId="0" xfId="21" applyFont="1" applyFill="1" applyBorder="1" applyAlignment="1">
      <alignment horizontal="center"/>
    </xf>
    <xf numFmtId="4" fontId="23" fillId="0" borderId="0" xfId="21" applyNumberFormat="1" applyFont="1"/>
    <xf numFmtId="0" fontId="10" fillId="11" borderId="0" xfId="21" applyFont="1" applyFill="1" applyBorder="1" applyAlignment="1">
      <alignment horizontal="center"/>
    </xf>
    <xf numFmtId="0" fontId="10" fillId="11" borderId="2" xfId="21" applyFont="1" applyFill="1" applyBorder="1" applyAlignment="1">
      <alignment horizontal="center"/>
    </xf>
    <xf numFmtId="0" fontId="27" fillId="3" borderId="18" xfId="0" applyFont="1" applyFill="1" applyBorder="1" applyAlignment="1">
      <alignment horizontal="center" vertical="center" wrapText="1"/>
    </xf>
    <xf numFmtId="0" fontId="27" fillId="3" borderId="21" xfId="0" applyFont="1" applyFill="1" applyBorder="1" applyAlignment="1">
      <alignment horizontal="center" vertical="center"/>
    </xf>
    <xf numFmtId="0" fontId="27" fillId="3" borderId="22" xfId="0" applyFont="1" applyFill="1" applyBorder="1" applyAlignment="1">
      <alignment horizontal="center" vertical="center" wrapText="1"/>
    </xf>
    <xf numFmtId="165" fontId="18" fillId="3" borderId="6" xfId="21" applyNumberFormat="1" applyFont="1" applyFill="1" applyBorder="1"/>
    <xf numFmtId="166" fontId="27" fillId="3" borderId="6" xfId="0" applyNumberFormat="1" applyFont="1" applyFill="1" applyBorder="1" applyAlignment="1">
      <alignment horizontal="center"/>
    </xf>
    <xf numFmtId="165" fontId="18" fillId="3" borderId="2" xfId="21" applyNumberFormat="1" applyFont="1" applyFill="1" applyBorder="1"/>
    <xf numFmtId="166" fontId="27" fillId="3" borderId="2" xfId="0" applyNumberFormat="1" applyFont="1" applyFill="1" applyBorder="1" applyAlignment="1">
      <alignment horizontal="center"/>
    </xf>
    <xf numFmtId="165" fontId="28" fillId="3" borderId="17" xfId="21" applyNumberFormat="1" applyFont="1" applyFill="1" applyBorder="1"/>
    <xf numFmtId="165" fontId="28" fillId="3" borderId="2" xfId="21" applyNumberFormat="1" applyFont="1" applyFill="1" applyBorder="1"/>
    <xf numFmtId="0" fontId="18" fillId="7" borderId="6" xfId="21" applyFont="1" applyFill="1" applyBorder="1" applyAlignment="1">
      <alignment horizontal="center"/>
    </xf>
    <xf numFmtId="0" fontId="19" fillId="7" borderId="6" xfId="21" applyFont="1" applyFill="1" applyBorder="1" applyAlignment="1">
      <alignment horizontal="left"/>
    </xf>
    <xf numFmtId="0" fontId="18" fillId="7" borderId="2" xfId="21" applyFont="1" applyFill="1" applyBorder="1" applyAlignment="1">
      <alignment horizontal="center"/>
    </xf>
    <xf numFmtId="0" fontId="19" fillId="7" borderId="2" xfId="21" applyFont="1" applyFill="1" applyBorder="1" applyAlignment="1">
      <alignment horizontal="left"/>
    </xf>
    <xf numFmtId="0" fontId="18" fillId="7" borderId="3" xfId="21" applyFont="1" applyFill="1" applyBorder="1" applyAlignment="1">
      <alignment horizontal="center"/>
    </xf>
    <xf numFmtId="0" fontId="18" fillId="7" borderId="3" xfId="21" applyFont="1" applyFill="1" applyBorder="1"/>
    <xf numFmtId="0" fontId="10" fillId="7" borderId="30" xfId="21" applyFont="1" applyFill="1" applyBorder="1"/>
    <xf numFmtId="165" fontId="10" fillId="7" borderId="30" xfId="23" applyNumberFormat="1" applyFont="1" applyFill="1" applyBorder="1"/>
    <xf numFmtId="0" fontId="23" fillId="7" borderId="0" xfId="21" applyFont="1" applyFill="1" applyBorder="1"/>
    <xf numFmtId="10" fontId="11" fillId="0" borderId="10" xfId="0" applyNumberFormat="1" applyFont="1" applyBorder="1" applyAlignment="1">
      <alignment horizontal="center" vertical="center"/>
    </xf>
    <xf numFmtId="10" fontId="12" fillId="0" borderId="2" xfId="0" applyNumberFormat="1" applyFont="1" applyBorder="1" applyAlignment="1">
      <alignment horizontal="center" vertical="center"/>
    </xf>
    <xf numFmtId="0" fontId="2" fillId="0" borderId="0" xfId="0" applyFont="1"/>
    <xf numFmtId="0" fontId="29" fillId="0" borderId="0" xfId="0" applyFont="1" applyAlignment="1">
      <alignment horizontal="centerContinuous"/>
    </xf>
    <xf numFmtId="0" fontId="29" fillId="0" borderId="0" xfId="0" applyFont="1"/>
    <xf numFmtId="0" fontId="30" fillId="0" borderId="0" xfId="0" applyFont="1"/>
    <xf numFmtId="167" fontId="30" fillId="0" borderId="0" xfId="0" applyNumberFormat="1" applyFont="1"/>
    <xf numFmtId="0" fontId="29" fillId="12" borderId="2" xfId="0" applyFont="1" applyFill="1" applyBorder="1" applyAlignment="1">
      <alignment horizontal="center" vertical="center" wrapText="1"/>
    </xf>
    <xf numFmtId="0" fontId="29" fillId="12" borderId="2" xfId="0" applyFont="1" applyFill="1" applyBorder="1" applyAlignment="1">
      <alignment horizontal="center" vertical="center"/>
    </xf>
    <xf numFmtId="167" fontId="29" fillId="12" borderId="2" xfId="0" applyNumberFormat="1" applyFont="1" applyFill="1" applyBorder="1" applyAlignment="1">
      <alignment horizontal="center" vertical="center"/>
    </xf>
    <xf numFmtId="0" fontId="30" fillId="0" borderId="2" xfId="0" applyFont="1" applyBorder="1"/>
    <xf numFmtId="3" fontId="0" fillId="0" borderId="2" xfId="0" applyNumberFormat="1" applyBorder="1"/>
    <xf numFmtId="3" fontId="30" fillId="0" borderId="2" xfId="0" applyNumberFormat="1" applyFont="1" applyBorder="1"/>
    <xf numFmtId="167" fontId="30" fillId="0" borderId="2" xfId="0" applyNumberFormat="1" applyFont="1" applyBorder="1" applyAlignment="1">
      <alignment horizontal="center" wrapText="1"/>
    </xf>
    <xf numFmtId="0" fontId="30" fillId="0" borderId="2" xfId="0" applyFont="1" applyBorder="1" applyAlignment="1">
      <alignment wrapText="1"/>
    </xf>
    <xf numFmtId="0" fontId="30" fillId="0" borderId="2" xfId="0" applyFont="1" applyBorder="1" applyAlignment="1">
      <alignment horizontal="justify" vertical="justify" wrapText="1"/>
    </xf>
    <xf numFmtId="167" fontId="30" fillId="0" borderId="2" xfId="0" applyNumberFormat="1" applyFont="1" applyBorder="1" applyAlignment="1">
      <alignment horizontal="center"/>
    </xf>
    <xf numFmtId="0" fontId="29" fillId="0" borderId="2" xfId="0" applyFont="1" applyBorder="1"/>
    <xf numFmtId="3" fontId="29" fillId="0" borderId="2" xfId="0" applyNumberFormat="1" applyFont="1" applyBorder="1"/>
    <xf numFmtId="0" fontId="30" fillId="0" borderId="2" xfId="0" applyFont="1" applyBorder="1" applyAlignment="1">
      <alignment vertical="center" wrapText="1"/>
    </xf>
    <xf numFmtId="0" fontId="30" fillId="0" borderId="2" xfId="0" applyFont="1" applyBorder="1" applyAlignment="1">
      <alignment horizontal="justify" vertical="justify"/>
    </xf>
    <xf numFmtId="0" fontId="29" fillId="0" borderId="2" xfId="0" applyFont="1" applyBorder="1" applyAlignment="1">
      <alignment horizontal="justify" vertical="justify" wrapText="1"/>
    </xf>
    <xf numFmtId="167" fontId="29" fillId="0" borderId="2" xfId="0" applyNumberFormat="1" applyFont="1" applyBorder="1" applyAlignment="1">
      <alignment horizontal="center"/>
    </xf>
    <xf numFmtId="0" fontId="29" fillId="12" borderId="2" xfId="0" applyFont="1" applyFill="1" applyBorder="1" applyAlignment="1">
      <alignment horizontal="center"/>
    </xf>
    <xf numFmtId="3" fontId="29" fillId="12" borderId="2" xfId="0" applyNumberFormat="1" applyFont="1" applyFill="1" applyBorder="1"/>
    <xf numFmtId="0" fontId="29" fillId="12" borderId="2" xfId="0" applyFont="1" applyFill="1" applyBorder="1"/>
    <xf numFmtId="167" fontId="29" fillId="12" borderId="2" xfId="0" applyNumberFormat="1" applyFont="1" applyFill="1" applyBorder="1"/>
    <xf numFmtId="3" fontId="30" fillId="0" borderId="0" xfId="0" applyNumberFormat="1" applyFont="1"/>
    <xf numFmtId="167" fontId="2" fillId="0" borderId="0" xfId="0" applyNumberFormat="1" applyFont="1"/>
    <xf numFmtId="0" fontId="2" fillId="0" borderId="0" xfId="0" applyFont="1" applyAlignment="1">
      <alignment wrapText="1"/>
    </xf>
    <xf numFmtId="10" fontId="10" fillId="8" borderId="1" xfId="23" applyNumberFormat="1" applyFont="1" applyFill="1" applyBorder="1" applyAlignment="1">
      <alignment horizontal="center"/>
    </xf>
    <xf numFmtId="4" fontId="23" fillId="0" borderId="0" xfId="21" applyNumberFormat="1" applyFont="1" applyFill="1"/>
    <xf numFmtId="4" fontId="23" fillId="0" borderId="0" xfId="21" applyNumberFormat="1" applyFont="1" applyFill="1" applyBorder="1"/>
    <xf numFmtId="4" fontId="10" fillId="0" borderId="0" xfId="21" applyNumberFormat="1" applyFont="1" applyFill="1"/>
    <xf numFmtId="4" fontId="23" fillId="7" borderId="31" xfId="21" applyNumberFormat="1" applyFont="1" applyFill="1" applyBorder="1"/>
    <xf numFmtId="4" fontId="23" fillId="7" borderId="0" xfId="21" applyNumberFormat="1" applyFont="1" applyFill="1" applyBorder="1"/>
    <xf numFmtId="0" fontId="10" fillId="7" borderId="1" xfId="23" applyNumberFormat="1" applyFont="1" applyFill="1" applyBorder="1" applyAlignment="1">
      <alignment horizontal="center"/>
    </xf>
    <xf numFmtId="0" fontId="10" fillId="7" borderId="1" xfId="21" applyFont="1" applyFill="1" applyBorder="1" applyAlignment="1">
      <alignment horizontal="left" vertical="center" wrapText="1"/>
    </xf>
    <xf numFmtId="9" fontId="23" fillId="0" borderId="0" xfId="21" applyNumberFormat="1" applyFont="1"/>
    <xf numFmtId="0" fontId="10" fillId="7" borderId="1" xfId="21" applyFont="1" applyFill="1" applyBorder="1" applyAlignment="1">
      <alignment horizontal="justify" vertical="top" wrapText="1"/>
    </xf>
    <xf numFmtId="0" fontId="23" fillId="7" borderId="1" xfId="21" applyFont="1" applyFill="1" applyBorder="1" applyAlignment="1">
      <alignment horizontal="justify" vertical="top" wrapText="1"/>
    </xf>
    <xf numFmtId="0" fontId="24" fillId="0" borderId="1" xfId="0" applyFont="1" applyBorder="1" applyAlignment="1">
      <alignment horizontal="center" vertical="center" wrapText="1"/>
    </xf>
    <xf numFmtId="3" fontId="2" fillId="0" borderId="0" xfId="0" applyNumberFormat="1" applyFont="1"/>
    <xf numFmtId="0" fontId="10" fillId="7" borderId="1" xfId="21" applyFont="1" applyFill="1" applyBorder="1" applyAlignment="1">
      <alignment horizontal="justify" vertical="top" wrapText="1"/>
    </xf>
    <xf numFmtId="0" fontId="23" fillId="7" borderId="1" xfId="21" applyFont="1" applyFill="1" applyBorder="1" applyAlignment="1">
      <alignment horizontal="justify" vertical="top" wrapText="1"/>
    </xf>
    <xf numFmtId="10" fontId="14" fillId="4" borderId="2" xfId="0" applyNumberFormat="1" applyFont="1" applyFill="1" applyBorder="1" applyAlignment="1">
      <alignment horizontal="center" vertical="center"/>
    </xf>
    <xf numFmtId="0" fontId="10" fillId="7" borderId="1" xfId="21" applyFont="1" applyFill="1" applyBorder="1" applyAlignment="1">
      <alignment vertical="top"/>
    </xf>
    <xf numFmtId="0" fontId="23" fillId="7" borderId="1" xfId="21" applyFont="1" applyFill="1" applyBorder="1" applyAlignment="1">
      <alignment vertical="top"/>
    </xf>
    <xf numFmtId="0" fontId="29" fillId="0" borderId="0" xfId="0" applyFont="1" applyAlignment="1">
      <alignment horizontal="center"/>
    </xf>
    <xf numFmtId="0" fontId="10" fillId="7" borderId="1" xfId="2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0" fillId="7" borderId="3" xfId="21" applyFont="1" applyFill="1" applyBorder="1" applyAlignment="1">
      <alignment horizontal="center" vertical="center" wrapText="1"/>
    </xf>
    <xf numFmtId="0" fontId="10" fillId="7" borderId="3" xfId="21" applyFont="1" applyFill="1" applyBorder="1" applyAlignment="1">
      <alignment horizontal="left" vertical="center" wrapText="1"/>
    </xf>
    <xf numFmtId="0" fontId="10" fillId="7" borderId="1" xfId="21" applyFont="1" applyFill="1" applyBorder="1" applyAlignment="1">
      <alignment horizontal="left" vertical="center" wrapText="1"/>
    </xf>
    <xf numFmtId="0" fontId="10" fillId="7" borderId="1" xfId="21" applyFont="1" applyFill="1" applyBorder="1" applyAlignment="1">
      <alignment horizontal="left" vertical="top" wrapText="1"/>
    </xf>
    <xf numFmtId="0" fontId="10" fillId="7" borderId="6" xfId="21" applyFont="1" applyFill="1" applyBorder="1" applyAlignment="1">
      <alignment horizontal="left" vertical="top" wrapText="1"/>
    </xf>
    <xf numFmtId="0" fontId="10" fillId="0" borderId="0" xfId="21" applyFont="1" applyAlignment="1">
      <alignment horizontal="center"/>
    </xf>
    <xf numFmtId="0" fontId="10" fillId="3" borderId="2" xfId="21" applyFont="1" applyFill="1" applyBorder="1" applyAlignment="1">
      <alignment horizontal="center" vertical="center" wrapText="1"/>
    </xf>
    <xf numFmtId="16" fontId="10" fillId="3" borderId="3" xfId="21" applyNumberFormat="1" applyFont="1" applyFill="1" applyBorder="1" applyAlignment="1">
      <alignment horizontal="center" vertical="center" wrapText="1"/>
    </xf>
    <xf numFmtId="16" fontId="10" fillId="3" borderId="6" xfId="21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justify" vertical="center" wrapText="1"/>
    </xf>
    <xf numFmtId="10" fontId="10" fillId="3" borderId="3" xfId="21" applyNumberFormat="1" applyFont="1" applyFill="1" applyBorder="1" applyAlignment="1">
      <alignment horizontal="center" vertical="center" wrapText="1"/>
    </xf>
    <xf numFmtId="10" fontId="10" fillId="3" borderId="6" xfId="21" applyNumberFormat="1" applyFont="1" applyFill="1" applyBorder="1" applyAlignment="1">
      <alignment horizontal="center" vertical="center" wrapText="1"/>
    </xf>
    <xf numFmtId="0" fontId="10" fillId="7" borderId="23" xfId="21" applyFont="1" applyFill="1" applyBorder="1" applyAlignment="1">
      <alignment horizontal="justify" vertical="top" wrapText="1"/>
    </xf>
    <xf numFmtId="0" fontId="23" fillId="7" borderId="23" xfId="21" applyFont="1" applyFill="1" applyBorder="1" applyAlignment="1">
      <alignment wrapText="1"/>
    </xf>
    <xf numFmtId="0" fontId="10" fillId="7" borderId="1" xfId="21" applyFont="1" applyFill="1" applyBorder="1" applyAlignment="1">
      <alignment horizontal="justify" vertical="top" wrapText="1"/>
    </xf>
    <xf numFmtId="0" fontId="23" fillId="7" borderId="1" xfId="21" applyFont="1" applyFill="1" applyBorder="1" applyAlignment="1">
      <alignment wrapText="1"/>
    </xf>
    <xf numFmtId="0" fontId="23" fillId="7" borderId="1" xfId="9" applyFont="1" applyFill="1" applyBorder="1" applyAlignment="1">
      <alignment wrapText="1"/>
    </xf>
    <xf numFmtId="0" fontId="10" fillId="7" borderId="28" xfId="21" applyFont="1" applyFill="1" applyBorder="1" applyAlignment="1">
      <alignment horizontal="justify" vertical="top" wrapText="1"/>
    </xf>
    <xf numFmtId="0" fontId="10" fillId="7" borderId="23" xfId="9" applyFont="1" applyFill="1" applyBorder="1" applyAlignment="1">
      <alignment horizontal="justify" vertical="top" wrapText="1"/>
    </xf>
    <xf numFmtId="0" fontId="23" fillId="7" borderId="1" xfId="9" applyFont="1" applyFill="1" applyBorder="1" applyAlignment="1">
      <alignment horizontal="justify" vertical="top" wrapText="1"/>
    </xf>
    <xf numFmtId="0" fontId="14" fillId="0" borderId="0" xfId="0" applyFont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4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horizontal="center" vertical="center"/>
    </xf>
    <xf numFmtId="0" fontId="14" fillId="4" borderId="16" xfId="0" applyFont="1" applyFill="1" applyBorder="1" applyAlignment="1">
      <alignment horizontal="center" vertical="center"/>
    </xf>
    <xf numFmtId="0" fontId="14" fillId="4" borderId="17" xfId="0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horizontal="center" wrapText="1"/>
    </xf>
    <xf numFmtId="0" fontId="14" fillId="4" borderId="16" xfId="0" applyFont="1" applyFill="1" applyBorder="1" applyAlignment="1">
      <alignment horizontal="center" wrapText="1"/>
    </xf>
    <xf numFmtId="0" fontId="14" fillId="4" borderId="17" xfId="0" applyFont="1" applyFill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14" fillId="0" borderId="0" xfId="0" applyFont="1" applyBorder="1" applyAlignment="1">
      <alignment horizontal="center"/>
    </xf>
    <xf numFmtId="4" fontId="14" fillId="0" borderId="0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28" fillId="3" borderId="15" xfId="21" applyFont="1" applyFill="1" applyBorder="1" applyAlignment="1">
      <alignment horizontal="center"/>
    </xf>
    <xf numFmtId="0" fontId="28" fillId="3" borderId="16" xfId="21" applyFont="1" applyFill="1" applyBorder="1" applyAlignment="1">
      <alignment horizontal="center"/>
    </xf>
    <xf numFmtId="0" fontId="28" fillId="3" borderId="17" xfId="21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7" fillId="3" borderId="19" xfId="0" applyFont="1" applyFill="1" applyBorder="1" applyAlignment="1">
      <alignment horizontal="center" vertical="center"/>
    </xf>
    <xf numFmtId="0" fontId="27" fillId="3" borderId="20" xfId="0" applyFont="1" applyFill="1" applyBorder="1" applyAlignment="1">
      <alignment horizontal="center" vertical="center"/>
    </xf>
    <xf numFmtId="0" fontId="18" fillId="7" borderId="1" xfId="21" applyFont="1" applyFill="1" applyBorder="1" applyAlignment="1">
      <alignment horizontal="center" vertical="center"/>
    </xf>
    <xf numFmtId="0" fontId="18" fillId="7" borderId="6" xfId="21" applyFont="1" applyFill="1" applyBorder="1" applyAlignment="1">
      <alignment horizontal="center" vertical="center"/>
    </xf>
    <xf numFmtId="0" fontId="18" fillId="3" borderId="14" xfId="21" applyFont="1" applyFill="1" applyBorder="1" applyAlignment="1">
      <alignment horizontal="center"/>
    </xf>
    <xf numFmtId="0" fontId="18" fillId="3" borderId="5" xfId="21" applyFont="1" applyFill="1" applyBorder="1" applyAlignment="1">
      <alignment horizontal="center"/>
    </xf>
    <xf numFmtId="0" fontId="18" fillId="3" borderId="15" xfId="21" applyFont="1" applyFill="1" applyBorder="1" applyAlignment="1">
      <alignment horizontal="center"/>
    </xf>
    <xf numFmtId="0" fontId="18" fillId="3" borderId="17" xfId="21" applyFont="1" applyFill="1" applyBorder="1" applyAlignment="1">
      <alignment horizontal="center"/>
    </xf>
    <xf numFmtId="0" fontId="18" fillId="7" borderId="3" xfId="21" applyFont="1" applyFill="1" applyBorder="1" applyAlignment="1">
      <alignment horizontal="center" vertical="center"/>
    </xf>
  </cellXfs>
  <cellStyles count="40">
    <cellStyle name="Millares" xfId="38" builtinId="3"/>
    <cellStyle name="Millares 2" xfId="8" xr:uid="{00000000-0005-0000-0000-000001000000}"/>
    <cellStyle name="Millares 2 2" xfId="28" xr:uid="{00000000-0005-0000-0000-000002000000}"/>
    <cellStyle name="Millares 3" xfId="14" xr:uid="{00000000-0005-0000-0000-000003000000}"/>
    <cellStyle name="Millares 3 2" xfId="19" xr:uid="{00000000-0005-0000-0000-000004000000}"/>
    <cellStyle name="Millares 3 3" xfId="23" xr:uid="{00000000-0005-0000-0000-000005000000}"/>
    <cellStyle name="Millares 3 3 2" xfId="33" xr:uid="{00000000-0005-0000-0000-000006000000}"/>
    <cellStyle name="Millares 4" xfId="15" xr:uid="{00000000-0005-0000-0000-000007000000}"/>
    <cellStyle name="Millares 4 2" xfId="29" xr:uid="{00000000-0005-0000-0000-000008000000}"/>
    <cellStyle name="Millares 5" xfId="2" xr:uid="{00000000-0005-0000-0000-000009000000}"/>
    <cellStyle name="Millares 5 2" xfId="27" xr:uid="{00000000-0005-0000-0000-00000A000000}"/>
    <cellStyle name="Millares 6" xfId="20" xr:uid="{00000000-0005-0000-0000-00000B000000}"/>
    <cellStyle name="Millares 7" xfId="30" xr:uid="{00000000-0005-0000-0000-00000C000000}"/>
    <cellStyle name="Neutral 2" xfId="16" xr:uid="{00000000-0005-0000-0000-00000D000000}"/>
    <cellStyle name="Neutral 3" xfId="3" xr:uid="{00000000-0005-0000-0000-00000E000000}"/>
    <cellStyle name="Normal" xfId="0" builtinId="0"/>
    <cellStyle name="Normal 10" xfId="36" xr:uid="{00000000-0005-0000-0000-000010000000}"/>
    <cellStyle name="Normal 10 2" xfId="37" xr:uid="{00000000-0005-0000-0000-000011000000}"/>
    <cellStyle name="Normal 2" xfId="9" xr:uid="{00000000-0005-0000-0000-000012000000}"/>
    <cellStyle name="Normal 2 2" xfId="7" xr:uid="{00000000-0005-0000-0000-000013000000}"/>
    <cellStyle name="Normal 2 2 2" xfId="21" xr:uid="{00000000-0005-0000-0000-000014000000}"/>
    <cellStyle name="Normal 3" xfId="4" xr:uid="{00000000-0005-0000-0000-000015000000}"/>
    <cellStyle name="Normal 3 2" xfId="6" xr:uid="{00000000-0005-0000-0000-000016000000}"/>
    <cellStyle name="Normal 4" xfId="5" xr:uid="{00000000-0005-0000-0000-000017000000}"/>
    <cellStyle name="Normal 5" xfId="10" xr:uid="{00000000-0005-0000-0000-000018000000}"/>
    <cellStyle name="Normal 5 2" xfId="17" xr:uid="{00000000-0005-0000-0000-000019000000}"/>
    <cellStyle name="Normal 6" xfId="13" xr:uid="{00000000-0005-0000-0000-00001A000000}"/>
    <cellStyle name="Normal 7" xfId="1" xr:uid="{00000000-0005-0000-0000-00001B000000}"/>
    <cellStyle name="Normal 7 2" xfId="32" xr:uid="{00000000-0005-0000-0000-00001C000000}"/>
    <cellStyle name="Normal 7 3" xfId="31" xr:uid="{00000000-0005-0000-0000-00001D000000}"/>
    <cellStyle name="Normal 8" xfId="24" xr:uid="{00000000-0005-0000-0000-00001E000000}"/>
    <cellStyle name="Normal 8 2" xfId="34" xr:uid="{00000000-0005-0000-0000-00001F000000}"/>
    <cellStyle name="Normal 9" xfId="26" xr:uid="{00000000-0005-0000-0000-000020000000}"/>
    <cellStyle name="Normal 9 2" xfId="35" xr:uid="{00000000-0005-0000-0000-000021000000}"/>
    <cellStyle name="Porcentaje" xfId="39" builtinId="5"/>
    <cellStyle name="Porcentaje 2" xfId="11" xr:uid="{00000000-0005-0000-0000-000023000000}"/>
    <cellStyle name="Porcentaje 2 2" xfId="25" xr:uid="{00000000-0005-0000-0000-000024000000}"/>
    <cellStyle name="Porcentaje 3" xfId="18" xr:uid="{00000000-0005-0000-0000-000025000000}"/>
    <cellStyle name="Porcentaje 3 2" xfId="22" xr:uid="{00000000-0005-0000-0000-000026000000}"/>
    <cellStyle name="Porcentaje 4" xfId="12" xr:uid="{00000000-0005-0000-0000-00002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activeX1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>
                <a:latin typeface="Arial" panose="020B0604020202020204" pitchFamily="34" charset="0"/>
                <a:cs typeface="Arial" panose="020B0604020202020204" pitchFamily="34" charset="0"/>
              </a:rPr>
              <a:t>GRAFICO Nº 01</a:t>
            </a:r>
          </a:p>
          <a:p>
            <a:pPr>
              <a:defRPr/>
            </a:pPr>
            <a:r>
              <a:rPr lang="en-US" sz="800">
                <a:latin typeface="Arial" panose="020B0604020202020204" pitchFamily="34" charset="0"/>
                <a:cs typeface="Arial" panose="020B0604020202020204" pitchFamily="34" charset="0"/>
              </a:rPr>
              <a:t>DISTRIBUCION DEL PIM POR PROGRAMA</a:t>
            </a:r>
          </a:p>
          <a:p>
            <a:pPr>
              <a:defRPr/>
            </a:pPr>
            <a:r>
              <a:rPr lang="en-US" sz="800">
                <a:latin typeface="Arial" panose="020B0604020202020204" pitchFamily="34" charset="0"/>
                <a:cs typeface="Arial" panose="020B0604020202020204" pitchFamily="34" charset="0"/>
              </a:rPr>
              <a:t>AL 30 DE JUNIO 2022</a:t>
            </a:r>
          </a:p>
        </c:rich>
      </c:tx>
      <c:layout>
        <c:manualLayout>
          <c:xMode val="edge"/>
          <c:yMode val="edge"/>
          <c:x val="0.29197922134733156"/>
          <c:y val="1.3888888888888888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583333333333334E-2"/>
          <c:y val="0.30925196850393699"/>
          <c:w val="0.81388888888888888"/>
          <c:h val="0.62494531933508313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9.5643044619422565E-2"/>
                  <c:y val="-0.44542937638875646"/>
                </c:manualLayout>
              </c:layout>
              <c:tx>
                <c:rich>
                  <a:bodyPr/>
                  <a:lstStyle/>
                  <a:p>
                    <a:fld id="{5B11EBD8-9CEB-4BD6-B7BF-9AE59228BCE9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159B5434-D1DB-4B78-AEBD-17C6D3E28CEF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</a:t>
                    </a:r>
                  </a:p>
                  <a:p>
                    <a:fld id="{22666BB7-B7A4-4205-882D-DF1D7A7D8249}" type="PERCENTAGE">
                      <a:rPr lang="en-US" baseline="0"/>
                      <a:pPr/>
                      <a:t>[PORCENTAJE]</a:t>
                    </a:fld>
                    <a:endParaRPr lang="es-PE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3F8A-4058-8437-CB598FBE23B2}"/>
                </c:ext>
              </c:extLst>
            </c:dLbl>
            <c:dLbl>
              <c:idx val="1"/>
              <c:layout>
                <c:manualLayout>
                  <c:x val="-0.10351967414861524"/>
                  <c:y val="7.0504613964821952E-2"/>
                </c:manualLayout>
              </c:layout>
              <c:tx>
                <c:rich>
                  <a:bodyPr/>
                  <a:lstStyle/>
                  <a:p>
                    <a:fld id="{6C5CB72C-CC7C-4DA2-8861-E4A103DFC3F3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A99848D6-60EA-4837-B202-DC64BB2AA2B5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A5BDEDA4-0FCD-49CD-82D3-AF024C7D997F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F8A-4058-8437-CB598FBE23B2}"/>
                </c:ext>
              </c:extLst>
            </c:dLbl>
            <c:dLbl>
              <c:idx val="2"/>
              <c:layout>
                <c:manualLayout>
                  <c:x val="8.6450811905773195E-2"/>
                  <c:y val="1.2715605237627013E-2"/>
                </c:manualLayout>
              </c:layout>
              <c:tx>
                <c:rich>
                  <a:bodyPr/>
                  <a:lstStyle/>
                  <a:p>
                    <a:fld id="{E47F0B25-F427-427B-BDD3-9C3F9A694656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CC6F7B5A-83AA-440A-A46F-970A8D277618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0DD9FF96-F50A-425A-9115-9B4BE8D2CBA5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3F8A-4058-8437-CB598FBE23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'Grafico 01'!$H$16:$H$18</c:f>
              <c:strCache>
                <c:ptCount val="3"/>
                <c:pt idx="0">
                  <c:v>0118. HAKU WIÑAY</c:v>
                </c:pt>
                <c:pt idx="1">
                  <c:v>9001. Acciones Centrales</c:v>
                </c:pt>
                <c:pt idx="2">
                  <c:v>9002. APNOP</c:v>
                </c:pt>
              </c:strCache>
            </c:strRef>
          </c:cat>
          <c:val>
            <c:numRef>
              <c:f>'Grafico 01'!$I$16:$I$18</c:f>
              <c:numCache>
                <c:formatCode>#,##0</c:formatCode>
                <c:ptCount val="3"/>
                <c:pt idx="0">
                  <c:v>251339546</c:v>
                </c:pt>
                <c:pt idx="1">
                  <c:v>45227176</c:v>
                </c:pt>
                <c:pt idx="2">
                  <c:v>1489185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8A-4058-8437-CB598FBE23B2}"/>
            </c:ext>
          </c:extLst>
        </c:ser>
        <c:ser>
          <c:idx val="1"/>
          <c:order val="1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'Grafico 01'!$H$16:$H$18</c:f>
              <c:strCache>
                <c:ptCount val="3"/>
                <c:pt idx="0">
                  <c:v>0118. HAKU WIÑAY</c:v>
                </c:pt>
                <c:pt idx="1">
                  <c:v>9001. Acciones Centrales</c:v>
                </c:pt>
                <c:pt idx="2">
                  <c:v>9002. APNOP</c:v>
                </c:pt>
              </c:strCache>
            </c:strRef>
          </c:cat>
          <c:val>
            <c:numRef>
              <c:f>'Grafico 01'!$J$16:$J$18</c:f>
              <c:numCache>
                <c:formatCode>0.00%</c:formatCode>
                <c:ptCount val="3"/>
                <c:pt idx="0">
                  <c:v>0.84326309292034929</c:v>
                </c:pt>
                <c:pt idx="1">
                  <c:v>0.15174057932695156</c:v>
                </c:pt>
                <c:pt idx="2">
                  <c:v>4.9963277526990932E-3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8A-4058-8437-CB598FBE23B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PE" sz="800">
                <a:latin typeface="Arial" panose="020B0604020202020204" pitchFamily="34" charset="0"/>
                <a:cs typeface="Arial" panose="020B0604020202020204" pitchFamily="34" charset="0"/>
              </a:rPr>
              <a:t>GRAFICO Nº 02</a:t>
            </a:r>
          </a:p>
          <a:p>
            <a:pPr>
              <a:defRPr/>
            </a:pPr>
            <a:r>
              <a:rPr lang="es-PE" sz="800">
                <a:latin typeface="Arial" panose="020B0604020202020204" pitchFamily="34" charset="0"/>
                <a:cs typeface="Arial" panose="020B0604020202020204" pitchFamily="34" charset="0"/>
              </a:rPr>
              <a:t>COMPORTAMIENTO DEL GASTO </a:t>
            </a:r>
          </a:p>
          <a:p>
            <a:pPr>
              <a:defRPr/>
            </a:pPr>
            <a:r>
              <a:rPr lang="es-PE" sz="800">
                <a:latin typeface="Arial" panose="020B0604020202020204" pitchFamily="34" charset="0"/>
                <a:cs typeface="Arial" panose="020B0604020202020204" pitchFamily="34" charset="0"/>
              </a:rPr>
              <a:t>AL 30 DE JUNIO 2022</a:t>
            </a:r>
          </a:p>
        </c:rich>
      </c:tx>
      <c:layout>
        <c:manualLayout>
          <c:xMode val="edge"/>
          <c:yMode val="edge"/>
          <c:x val="0.38304993252361669"/>
          <c:y val="1.5802466677948216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3055555555555558E-2"/>
          <c:y val="0.27221493146689996"/>
          <c:w val="0.78333333333333333"/>
          <c:h val="0.60179717118693499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4867752811386381"/>
                  <c:y val="-0.55475282403858805"/>
                </c:manualLayout>
              </c:layout>
              <c:tx>
                <c:rich>
                  <a:bodyPr/>
                  <a:lstStyle/>
                  <a:p>
                    <a:fld id="{B54E7A19-8B27-4EBE-9E40-B86C610A3D0C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97F8DF53-BFAD-4D7C-A55B-835166A69572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7486DBB6-B5B5-4A2A-8292-1D3316062A56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0AA4-4436-AC9B-E2048DA92812}"/>
                </c:ext>
              </c:extLst>
            </c:dLbl>
            <c:dLbl>
              <c:idx val="1"/>
              <c:layout>
                <c:manualLayout>
                  <c:x val="-7.6770266521562852E-2"/>
                  <c:y val="3.2588669779109486E-2"/>
                </c:manualLayout>
              </c:layout>
              <c:tx>
                <c:rich>
                  <a:bodyPr/>
                  <a:lstStyle/>
                  <a:p>
                    <a:fld id="{FFE2F541-8951-4948-9C61-DBB40A249754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A98938A2-AE87-4495-8944-636E7A33A089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A1A5FDA8-9728-4F69-B2F6-F0E3A9AD374B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AA4-4436-AC9B-E2048DA92812}"/>
                </c:ext>
              </c:extLst>
            </c:dLbl>
            <c:dLbl>
              <c:idx val="2"/>
              <c:layout>
                <c:manualLayout>
                  <c:x val="0.14806819879222405"/>
                  <c:y val="9.1422200543515957E-3"/>
                </c:manualLayout>
              </c:layout>
              <c:tx>
                <c:rich>
                  <a:bodyPr/>
                  <a:lstStyle/>
                  <a:p>
                    <a:fld id="{1E30CF0D-E829-43FE-A815-0098AD24F04D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D68F8207-B098-4E84-A4C3-727A895D6E3C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8BEE745-DE0C-4F46-A927-31F1A51809DD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0AA4-4436-AC9B-E2048DA928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b">
                <a:spAutoFit/>
              </a:bodyPr>
              <a:lstStyle/>
              <a:p>
                <a:pPr>
                  <a:defRPr sz="800"/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'Grafico 2_Comp Gasto'!$H$49:$H$51</c:f>
              <c:strCache>
                <c:ptCount val="3"/>
                <c:pt idx="0">
                  <c:v>0118:  HAKU WIÑAY</c:v>
                </c:pt>
                <c:pt idx="1">
                  <c:v>9001: ACCIONES CENTRALES</c:v>
                </c:pt>
                <c:pt idx="2">
                  <c:v>9002: APNOP</c:v>
                </c:pt>
              </c:strCache>
            </c:strRef>
          </c:cat>
          <c:val>
            <c:numRef>
              <c:f>'Grafico 2_Comp Gasto'!$I$49:$I$51</c:f>
              <c:numCache>
                <c:formatCode>#,##0</c:formatCode>
                <c:ptCount val="3"/>
                <c:pt idx="0">
                  <c:v>204772831</c:v>
                </c:pt>
                <c:pt idx="1">
                  <c:v>16527456</c:v>
                </c:pt>
                <c:pt idx="2">
                  <c:v>210135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AA4-4436-AC9B-E2048DA92812}"/>
            </c:ext>
          </c:extLst>
        </c:ser>
        <c:ser>
          <c:idx val="1"/>
          <c:order val="1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'Grafico 2_Comp Gasto'!$H$49:$H$51</c:f>
              <c:strCache>
                <c:ptCount val="3"/>
                <c:pt idx="0">
                  <c:v>0118:  HAKU WIÑAY</c:v>
                </c:pt>
                <c:pt idx="1">
                  <c:v>9001: ACCIONES CENTRALES</c:v>
                </c:pt>
                <c:pt idx="2">
                  <c:v>9002: APNOP</c:v>
                </c:pt>
              </c:strCache>
            </c:strRef>
          </c:cat>
          <c:val>
            <c:numRef>
              <c:f>'Grafico 2_Comp Gasto'!$J$49:$J$51</c:f>
              <c:numCache>
                <c:formatCode>0.00%</c:formatCode>
                <c:ptCount val="3"/>
                <c:pt idx="0">
                  <c:v>0.9244388103779605</c:v>
                </c:pt>
                <c:pt idx="1">
                  <c:v>7.4612543512738189E-2</c:v>
                </c:pt>
                <c:pt idx="2">
                  <c:v>9.4864610930134926E-4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AA4-4436-AC9B-E2048DA9281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gif"/><Relationship Id="rId1" Type="http://schemas.openxmlformats.org/officeDocument/2006/relationships/image" Target="../media/image3.gi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4" Type="http://schemas.openxmlformats.org/officeDocument/2006/relationships/image" Target="../media/image8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200025</xdr:colOff>
      <xdr:row>21</xdr:row>
      <xdr:rowOff>123825</xdr:rowOff>
    </xdr:from>
    <xdr:to>
      <xdr:col>10</xdr:col>
      <xdr:colOff>9525</xdr:colOff>
      <xdr:row>36</xdr:row>
      <xdr:rowOff>14287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752475</xdr:colOff>
      <xdr:row>55</xdr:row>
      <xdr:rowOff>104775</xdr:rowOff>
    </xdr:from>
    <xdr:to>
      <xdr:col>11</xdr:col>
      <xdr:colOff>257175</xdr:colOff>
      <xdr:row>76</xdr:row>
      <xdr:rowOff>133350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20</xdr:row>
      <xdr:rowOff>0</xdr:rowOff>
    </xdr:from>
    <xdr:to>
      <xdr:col>11</xdr:col>
      <xdr:colOff>114300</xdr:colOff>
      <xdr:row>20</xdr:row>
      <xdr:rowOff>114300</xdr:rowOff>
    </xdr:to>
    <xdr:pic>
      <xdr:nvPicPr>
        <xdr:cNvPr id="4" name="ctl00_CPH1_Mt0_ImgGlobePIA" descr="https://apps5.mineco.gob.pe/transparencia/Images/globe_left_blue.gif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75" y="4733925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20</xdr:row>
      <xdr:rowOff>0</xdr:rowOff>
    </xdr:from>
    <xdr:to>
      <xdr:col>11</xdr:col>
      <xdr:colOff>114300</xdr:colOff>
      <xdr:row>20</xdr:row>
      <xdr:rowOff>114300</xdr:rowOff>
    </xdr:to>
    <xdr:pic>
      <xdr:nvPicPr>
        <xdr:cNvPr id="5" name="ctl00_CPH1_Mt0_ImgGlobePIM" descr="https://apps5.mineco.gob.pe/transparencia/Images/globe_left_blue.gif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4733925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20</xdr:row>
      <xdr:rowOff>0</xdr:rowOff>
    </xdr:from>
    <xdr:to>
      <xdr:col>11</xdr:col>
      <xdr:colOff>114300</xdr:colOff>
      <xdr:row>20</xdr:row>
      <xdr:rowOff>114300</xdr:rowOff>
    </xdr:to>
    <xdr:pic>
      <xdr:nvPicPr>
        <xdr:cNvPr id="6" name="ctl00_CPH1_Mt0_ImgGlobeCertificacion" descr="https://apps5.mineco.gob.pe/transparencia/Images/globe_left_blue.gif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0150" y="4733925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20</xdr:row>
      <xdr:rowOff>0</xdr:rowOff>
    </xdr:from>
    <xdr:to>
      <xdr:col>11</xdr:col>
      <xdr:colOff>114300</xdr:colOff>
      <xdr:row>20</xdr:row>
      <xdr:rowOff>114300</xdr:rowOff>
    </xdr:to>
    <xdr:pic>
      <xdr:nvPicPr>
        <xdr:cNvPr id="7" name="ctl00_CPH1_Mt0_ImgGlobeCompAnual" descr="https://apps5.mineco.gob.pe/transparencia/Images/globe_left_blue.gif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0" y="4733925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20</xdr:row>
      <xdr:rowOff>0</xdr:rowOff>
    </xdr:from>
    <xdr:to>
      <xdr:col>11</xdr:col>
      <xdr:colOff>114300</xdr:colOff>
      <xdr:row>20</xdr:row>
      <xdr:rowOff>114300</xdr:rowOff>
    </xdr:to>
    <xdr:pic>
      <xdr:nvPicPr>
        <xdr:cNvPr id="8" name="ctl00_CPH1_Mt0_ImgGlobeEjecucion" descr="https://apps5.mineco.gob.pe/transparencia/Images/globe_left_blue.gif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4733925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20</xdr:row>
          <xdr:rowOff>0</xdr:rowOff>
        </xdr:from>
        <xdr:to>
          <xdr:col>1</xdr:col>
          <xdr:colOff>257175</xdr:colOff>
          <xdr:row>21</xdr:row>
          <xdr:rowOff>76200</xdr:rowOff>
        </xdr:to>
        <xdr:sp macro="" textlink="">
          <xdr:nvSpPr>
            <xdr:cNvPr id="3078" name="Control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4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11</xdr:col>
      <xdr:colOff>0</xdr:colOff>
      <xdr:row>20</xdr:row>
      <xdr:rowOff>0</xdr:rowOff>
    </xdr:from>
    <xdr:to>
      <xdr:col>11</xdr:col>
      <xdr:colOff>114300</xdr:colOff>
      <xdr:row>20</xdr:row>
      <xdr:rowOff>114300</xdr:rowOff>
    </xdr:to>
    <xdr:pic>
      <xdr:nvPicPr>
        <xdr:cNvPr id="9" name="ctl00_CPH1_RptData_ctl01_Img1" descr="https://apps5.mineco.gob.pe/transparencia/Images/globe_left.gif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537210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20</xdr:row>
          <xdr:rowOff>0</xdr:rowOff>
        </xdr:from>
        <xdr:to>
          <xdr:col>1</xdr:col>
          <xdr:colOff>257175</xdr:colOff>
          <xdr:row>21</xdr:row>
          <xdr:rowOff>76200</xdr:rowOff>
        </xdr:to>
        <xdr:sp macro="" textlink="">
          <xdr:nvSpPr>
            <xdr:cNvPr id="3080" name="Control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4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11</xdr:col>
      <xdr:colOff>0</xdr:colOff>
      <xdr:row>20</xdr:row>
      <xdr:rowOff>0</xdr:rowOff>
    </xdr:from>
    <xdr:to>
      <xdr:col>11</xdr:col>
      <xdr:colOff>114300</xdr:colOff>
      <xdr:row>20</xdr:row>
      <xdr:rowOff>114300</xdr:rowOff>
    </xdr:to>
    <xdr:pic>
      <xdr:nvPicPr>
        <xdr:cNvPr id="11" name="ctl00_CPH1_RptData_ctl02_Img1" descr="https://apps5.mineco.gob.pe/transparencia/Images/globe_left.gif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638175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20</xdr:row>
          <xdr:rowOff>0</xdr:rowOff>
        </xdr:from>
        <xdr:to>
          <xdr:col>1</xdr:col>
          <xdr:colOff>257175</xdr:colOff>
          <xdr:row>21</xdr:row>
          <xdr:rowOff>76200</xdr:rowOff>
        </xdr:to>
        <xdr:sp macro="" textlink="">
          <xdr:nvSpPr>
            <xdr:cNvPr id="3082" name="Control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4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20</xdr:row>
          <xdr:rowOff>0</xdr:rowOff>
        </xdr:from>
        <xdr:to>
          <xdr:col>1</xdr:col>
          <xdr:colOff>257175</xdr:colOff>
          <xdr:row>21</xdr:row>
          <xdr:rowOff>76200</xdr:rowOff>
        </xdr:to>
        <xdr:sp macro="" textlink="">
          <xdr:nvSpPr>
            <xdr:cNvPr id="3084" name="Control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4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20</xdr:row>
          <xdr:rowOff>0</xdr:rowOff>
        </xdr:from>
        <xdr:to>
          <xdr:col>1</xdr:col>
          <xdr:colOff>257175</xdr:colOff>
          <xdr:row>21</xdr:row>
          <xdr:rowOff>76200</xdr:rowOff>
        </xdr:to>
        <xdr:sp macro="" textlink="">
          <xdr:nvSpPr>
            <xdr:cNvPr id="3086" name="Control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4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20</xdr:row>
          <xdr:rowOff>0</xdr:rowOff>
        </xdr:from>
        <xdr:to>
          <xdr:col>1</xdr:col>
          <xdr:colOff>257175</xdr:colOff>
          <xdr:row>21</xdr:row>
          <xdr:rowOff>76200</xdr:rowOff>
        </xdr:to>
        <xdr:sp macro="" textlink="">
          <xdr:nvSpPr>
            <xdr:cNvPr id="3088" name="Control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4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20</xdr:row>
          <xdr:rowOff>0</xdr:rowOff>
        </xdr:from>
        <xdr:to>
          <xdr:col>1</xdr:col>
          <xdr:colOff>257175</xdr:colOff>
          <xdr:row>21</xdr:row>
          <xdr:rowOff>76200</xdr:rowOff>
        </xdr:to>
        <xdr:sp macro="" textlink="">
          <xdr:nvSpPr>
            <xdr:cNvPr id="3090" name="Control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4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oneCellAnchor>
    <xdr:from>
      <xdr:col>11</xdr:col>
      <xdr:colOff>0</xdr:colOff>
      <xdr:row>2</xdr:row>
      <xdr:rowOff>19050</xdr:rowOff>
    </xdr:from>
    <xdr:ext cx="95250" cy="95250"/>
    <xdr:pic>
      <xdr:nvPicPr>
        <xdr:cNvPr id="22" name="ctl00_CPH1_Mt0_ImgGlobePIA" descr="https://apps5.mineco.gob.pe/transparencia/Images/globe_left_blue.gif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29900" y="4000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</xdr:row>
      <xdr:rowOff>0</xdr:rowOff>
    </xdr:from>
    <xdr:ext cx="114300" cy="114300"/>
    <xdr:pic>
      <xdr:nvPicPr>
        <xdr:cNvPr id="28" name="ctl00_CPH1_RptData_ctl02_Img1" descr="https://apps5.mineco.gob.pe/transparencia/Images/globe_left.gif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35050" y="600075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</xdr:row>
      <xdr:rowOff>0</xdr:rowOff>
    </xdr:from>
    <xdr:ext cx="114300" cy="114300"/>
    <xdr:pic>
      <xdr:nvPicPr>
        <xdr:cNvPr id="29" name="ctl00_CPH1_RptData_ctl03_Img1" descr="https://apps5.mineco.gob.pe/transparencia/Images/globe_left.gif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35050" y="6581775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7</xdr:row>
      <xdr:rowOff>0</xdr:rowOff>
    </xdr:from>
    <xdr:ext cx="114300" cy="114300"/>
    <xdr:pic>
      <xdr:nvPicPr>
        <xdr:cNvPr id="30" name="ctl00_CPH1_RptData_ctl04_Img1" descr="https://apps5.mineco.gob.pe/transparencia/Images/globe_left.gif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35050" y="687705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9</xdr:row>
      <xdr:rowOff>0</xdr:rowOff>
    </xdr:from>
    <xdr:ext cx="114300" cy="114300"/>
    <xdr:pic>
      <xdr:nvPicPr>
        <xdr:cNvPr id="32" name="ctl00_CPH1_RptData_ctl06_Img1" descr="https://apps5.mineco.gob.pe/transparencia/Images/globe_left.gif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35050" y="746760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10</xdr:row>
      <xdr:rowOff>0</xdr:rowOff>
    </xdr:from>
    <xdr:ext cx="114300" cy="114300"/>
    <xdr:pic>
      <xdr:nvPicPr>
        <xdr:cNvPr id="33" name="ctl00_CPH1_RptData_ctl07_Img1" descr="https://apps5.mineco.gob.pe/transparencia/Images/globe_left.gif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35050" y="7762875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7</xdr:row>
      <xdr:rowOff>0</xdr:rowOff>
    </xdr:from>
    <xdr:ext cx="114300" cy="114300"/>
    <xdr:pic>
      <xdr:nvPicPr>
        <xdr:cNvPr id="46" name="ctl00_CPH1_Mt0_ImgGlobePIA" descr="https://apps5.mineco.gob.pe/transparencia/Images/globe_left_blue.gif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0" y="390525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7</xdr:row>
      <xdr:rowOff>0</xdr:rowOff>
    </xdr:from>
    <xdr:ext cx="114300" cy="114300"/>
    <xdr:pic>
      <xdr:nvPicPr>
        <xdr:cNvPr id="47" name="ctl00_CPH1_Mt0_ImgGlobePIM" descr="https://apps5.mineco.gob.pe/transparencia/Images/globe_left_blue.gif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0" y="390525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7</xdr:row>
      <xdr:rowOff>0</xdr:rowOff>
    </xdr:from>
    <xdr:ext cx="114300" cy="114300"/>
    <xdr:pic>
      <xdr:nvPicPr>
        <xdr:cNvPr id="48" name="ctl00_CPH1_Mt0_ImgGlobeCertificacion" descr="https://apps5.mineco.gob.pe/transparencia/Images/globe_left_blue.gif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25725" y="390525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7</xdr:row>
      <xdr:rowOff>0</xdr:rowOff>
    </xdr:from>
    <xdr:ext cx="114300" cy="114300"/>
    <xdr:pic>
      <xdr:nvPicPr>
        <xdr:cNvPr id="49" name="ctl00_CPH1_Mt0_ImgGlobeCompAnual" descr="https://apps5.mineco.gob.pe/transparencia/Images/globe_left_blue.gif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97250" y="390525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7</xdr:row>
      <xdr:rowOff>0</xdr:rowOff>
    </xdr:from>
    <xdr:ext cx="114300" cy="114300"/>
    <xdr:pic>
      <xdr:nvPicPr>
        <xdr:cNvPr id="50" name="ctl00_CPH1_Mt0_ImgGlobeEjecucion" descr="https://apps5.mineco.gob.pe/transparencia/Images/globe_left_blue.gif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59250" y="390525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10</xdr:row>
      <xdr:rowOff>0</xdr:rowOff>
    </xdr:from>
    <xdr:ext cx="114300" cy="114300"/>
    <xdr:pic>
      <xdr:nvPicPr>
        <xdr:cNvPr id="52" name="ctl00_CPH1_RptData_ctl02_Img1" descr="https://apps5.mineco.gob.pe/transparencia/Images/globe_left.gif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96650" y="146685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11</xdr:row>
      <xdr:rowOff>0</xdr:rowOff>
    </xdr:from>
    <xdr:ext cx="114300" cy="114300"/>
    <xdr:pic>
      <xdr:nvPicPr>
        <xdr:cNvPr id="53" name="ctl00_CPH1_RptData_ctl03_Img1" descr="https://apps5.mineco.gob.pe/transparencia/Images/globe_left.gif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96650" y="2047875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12</xdr:row>
      <xdr:rowOff>0</xdr:rowOff>
    </xdr:from>
    <xdr:ext cx="114300" cy="114300"/>
    <xdr:pic>
      <xdr:nvPicPr>
        <xdr:cNvPr id="54" name="ctl00_CPH1_RptData_ctl04_Img1" descr="https://apps5.mineco.gob.pe/transparencia/Images/globe_left.gif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96650" y="224790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13</xdr:row>
      <xdr:rowOff>0</xdr:rowOff>
    </xdr:from>
    <xdr:ext cx="114300" cy="114300"/>
    <xdr:pic>
      <xdr:nvPicPr>
        <xdr:cNvPr id="55" name="ctl00_CPH1_RptData_ctl05_Img1" descr="https://apps5.mineco.gob.pe/transparencia/Images/globe_left.gif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96650" y="2943225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15</xdr:row>
      <xdr:rowOff>0</xdr:rowOff>
    </xdr:from>
    <xdr:ext cx="114300" cy="114300"/>
    <xdr:pic>
      <xdr:nvPicPr>
        <xdr:cNvPr id="57" name="ctl00_CPH1_RptData_ctl07_Img1" descr="https://apps5.mineco.gob.pe/transparencia/Images/globe_left.gif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96650" y="3343275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95250</xdr:rowOff>
    </xdr:from>
    <xdr:to>
      <xdr:col>18</xdr:col>
      <xdr:colOff>7811</xdr:colOff>
      <xdr:row>16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-69" t="36116" b="30769"/>
        <a:stretch/>
      </xdr:blipFill>
      <xdr:spPr>
        <a:xfrm>
          <a:off x="9525" y="285750"/>
          <a:ext cx="13714286" cy="2838450"/>
        </a:xfrm>
        <a:prstGeom prst="rect">
          <a:avLst/>
        </a:prstGeom>
      </xdr:spPr>
    </xdr:pic>
    <xdr:clientData/>
  </xdr:twoCellAnchor>
  <xdr:twoCellAnchor editAs="oneCell">
    <xdr:from>
      <xdr:col>0</xdr:col>
      <xdr:colOff>190499</xdr:colOff>
      <xdr:row>19</xdr:row>
      <xdr:rowOff>0</xdr:rowOff>
    </xdr:from>
    <xdr:to>
      <xdr:col>17</xdr:col>
      <xdr:colOff>617410</xdr:colOff>
      <xdr:row>31</xdr:row>
      <xdr:rowOff>57150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37" t="36671" b="35992"/>
        <a:stretch/>
      </xdr:blipFill>
      <xdr:spPr>
        <a:xfrm>
          <a:off x="190499" y="3619500"/>
          <a:ext cx="13380911" cy="23431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17</xdr:col>
      <xdr:colOff>760286</xdr:colOff>
      <xdr:row>109</xdr:row>
      <xdr:rowOff>189428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7716500"/>
          <a:ext cx="13714286" cy="85714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112</xdr:row>
      <xdr:rowOff>0</xdr:rowOff>
    </xdr:from>
    <xdr:to>
      <xdr:col>17</xdr:col>
      <xdr:colOff>760286</xdr:colOff>
      <xdr:row>156</xdr:row>
      <xdr:rowOff>189428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26670000"/>
          <a:ext cx="13714286" cy="8571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.xml"/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3.xml"/><Relationship Id="rId12" Type="http://schemas.openxmlformats.org/officeDocument/2006/relationships/image" Target="../media/image2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7.xml"/><Relationship Id="rId5" Type="http://schemas.openxmlformats.org/officeDocument/2006/relationships/image" Target="../media/image1.emf"/><Relationship Id="rId10" Type="http://schemas.openxmlformats.org/officeDocument/2006/relationships/control" Target="../activeX/activeX6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H20"/>
  <sheetViews>
    <sheetView tabSelected="1" topLeftCell="A7" workbookViewId="0">
      <selection activeCell="J15" sqref="J15"/>
    </sheetView>
  </sheetViews>
  <sheetFormatPr baseColWidth="10" defaultRowHeight="12.75"/>
  <cols>
    <col min="1" max="1" width="11.42578125" style="153"/>
    <col min="2" max="2" width="26.7109375" style="153" customWidth="1"/>
    <col min="3" max="3" width="15.140625" style="153" customWidth="1"/>
    <col min="4" max="4" width="11.42578125" style="153"/>
    <col min="5" max="5" width="13.5703125" style="153" customWidth="1"/>
    <col min="6" max="6" width="34.7109375" style="153" customWidth="1"/>
    <col min="7" max="7" width="14.85546875" style="179" customWidth="1"/>
    <col min="8" max="8" width="20.5703125" style="153" customWidth="1"/>
    <col min="9" max="257" width="11.42578125" style="153"/>
    <col min="258" max="258" width="26.7109375" style="153" customWidth="1"/>
    <col min="259" max="259" width="15.140625" style="153" customWidth="1"/>
    <col min="260" max="260" width="11.42578125" style="153"/>
    <col min="261" max="261" width="13.5703125" style="153" customWidth="1"/>
    <col min="262" max="262" width="34.7109375" style="153" customWidth="1"/>
    <col min="263" max="263" width="14.85546875" style="153" customWidth="1"/>
    <col min="264" max="264" width="20.5703125" style="153" customWidth="1"/>
    <col min="265" max="513" width="11.42578125" style="153"/>
    <col min="514" max="514" width="26.7109375" style="153" customWidth="1"/>
    <col min="515" max="515" width="15.140625" style="153" customWidth="1"/>
    <col min="516" max="516" width="11.42578125" style="153"/>
    <col min="517" max="517" width="13.5703125" style="153" customWidth="1"/>
    <col min="518" max="518" width="34.7109375" style="153" customWidth="1"/>
    <col min="519" max="519" width="14.85546875" style="153" customWidth="1"/>
    <col min="520" max="520" width="20.5703125" style="153" customWidth="1"/>
    <col min="521" max="769" width="11.42578125" style="153"/>
    <col min="770" max="770" width="26.7109375" style="153" customWidth="1"/>
    <col min="771" max="771" width="15.140625" style="153" customWidth="1"/>
    <col min="772" max="772" width="11.42578125" style="153"/>
    <col min="773" max="773" width="13.5703125" style="153" customWidth="1"/>
    <col min="774" max="774" width="34.7109375" style="153" customWidth="1"/>
    <col min="775" max="775" width="14.85546875" style="153" customWidth="1"/>
    <col min="776" max="776" width="20.5703125" style="153" customWidth="1"/>
    <col min="777" max="1025" width="11.42578125" style="153"/>
    <col min="1026" max="1026" width="26.7109375" style="153" customWidth="1"/>
    <col min="1027" max="1027" width="15.140625" style="153" customWidth="1"/>
    <col min="1028" max="1028" width="11.42578125" style="153"/>
    <col min="1029" max="1029" width="13.5703125" style="153" customWidth="1"/>
    <col min="1030" max="1030" width="34.7109375" style="153" customWidth="1"/>
    <col min="1031" max="1031" width="14.85546875" style="153" customWidth="1"/>
    <col min="1032" max="1032" width="20.5703125" style="153" customWidth="1"/>
    <col min="1033" max="1281" width="11.42578125" style="153"/>
    <col min="1282" max="1282" width="26.7109375" style="153" customWidth="1"/>
    <col min="1283" max="1283" width="15.140625" style="153" customWidth="1"/>
    <col min="1284" max="1284" width="11.42578125" style="153"/>
    <col min="1285" max="1285" width="13.5703125" style="153" customWidth="1"/>
    <col min="1286" max="1286" width="34.7109375" style="153" customWidth="1"/>
    <col min="1287" max="1287" width="14.85546875" style="153" customWidth="1"/>
    <col min="1288" max="1288" width="20.5703125" style="153" customWidth="1"/>
    <col min="1289" max="1537" width="11.42578125" style="153"/>
    <col min="1538" max="1538" width="26.7109375" style="153" customWidth="1"/>
    <col min="1539" max="1539" width="15.140625" style="153" customWidth="1"/>
    <col min="1540" max="1540" width="11.42578125" style="153"/>
    <col min="1541" max="1541" width="13.5703125" style="153" customWidth="1"/>
    <col min="1542" max="1542" width="34.7109375" style="153" customWidth="1"/>
    <col min="1543" max="1543" width="14.85546875" style="153" customWidth="1"/>
    <col min="1544" max="1544" width="20.5703125" style="153" customWidth="1"/>
    <col min="1545" max="1793" width="11.42578125" style="153"/>
    <col min="1794" max="1794" width="26.7109375" style="153" customWidth="1"/>
    <col min="1795" max="1795" width="15.140625" style="153" customWidth="1"/>
    <col min="1796" max="1796" width="11.42578125" style="153"/>
    <col min="1797" max="1797" width="13.5703125" style="153" customWidth="1"/>
    <col min="1798" max="1798" width="34.7109375" style="153" customWidth="1"/>
    <col min="1799" max="1799" width="14.85546875" style="153" customWidth="1"/>
    <col min="1800" max="1800" width="20.5703125" style="153" customWidth="1"/>
    <col min="1801" max="2049" width="11.42578125" style="153"/>
    <col min="2050" max="2050" width="26.7109375" style="153" customWidth="1"/>
    <col min="2051" max="2051" width="15.140625" style="153" customWidth="1"/>
    <col min="2052" max="2052" width="11.42578125" style="153"/>
    <col min="2053" max="2053" width="13.5703125" style="153" customWidth="1"/>
    <col min="2054" max="2054" width="34.7109375" style="153" customWidth="1"/>
    <col min="2055" max="2055" width="14.85546875" style="153" customWidth="1"/>
    <col min="2056" max="2056" width="20.5703125" style="153" customWidth="1"/>
    <col min="2057" max="2305" width="11.42578125" style="153"/>
    <col min="2306" max="2306" width="26.7109375" style="153" customWidth="1"/>
    <col min="2307" max="2307" width="15.140625" style="153" customWidth="1"/>
    <col min="2308" max="2308" width="11.42578125" style="153"/>
    <col min="2309" max="2309" width="13.5703125" style="153" customWidth="1"/>
    <col min="2310" max="2310" width="34.7109375" style="153" customWidth="1"/>
    <col min="2311" max="2311" width="14.85546875" style="153" customWidth="1"/>
    <col min="2312" max="2312" width="20.5703125" style="153" customWidth="1"/>
    <col min="2313" max="2561" width="11.42578125" style="153"/>
    <col min="2562" max="2562" width="26.7109375" style="153" customWidth="1"/>
    <col min="2563" max="2563" width="15.140625" style="153" customWidth="1"/>
    <col min="2564" max="2564" width="11.42578125" style="153"/>
    <col min="2565" max="2565" width="13.5703125" style="153" customWidth="1"/>
    <col min="2566" max="2566" width="34.7109375" style="153" customWidth="1"/>
    <col min="2567" max="2567" width="14.85546875" style="153" customWidth="1"/>
    <col min="2568" max="2568" width="20.5703125" style="153" customWidth="1"/>
    <col min="2569" max="2817" width="11.42578125" style="153"/>
    <col min="2818" max="2818" width="26.7109375" style="153" customWidth="1"/>
    <col min="2819" max="2819" width="15.140625" style="153" customWidth="1"/>
    <col min="2820" max="2820" width="11.42578125" style="153"/>
    <col min="2821" max="2821" width="13.5703125" style="153" customWidth="1"/>
    <col min="2822" max="2822" width="34.7109375" style="153" customWidth="1"/>
    <col min="2823" max="2823" width="14.85546875" style="153" customWidth="1"/>
    <col min="2824" max="2824" width="20.5703125" style="153" customWidth="1"/>
    <col min="2825" max="3073" width="11.42578125" style="153"/>
    <col min="3074" max="3074" width="26.7109375" style="153" customWidth="1"/>
    <col min="3075" max="3075" width="15.140625" style="153" customWidth="1"/>
    <col min="3076" max="3076" width="11.42578125" style="153"/>
    <col min="3077" max="3077" width="13.5703125" style="153" customWidth="1"/>
    <col min="3078" max="3078" width="34.7109375" style="153" customWidth="1"/>
    <col min="3079" max="3079" width="14.85546875" style="153" customWidth="1"/>
    <col min="3080" max="3080" width="20.5703125" style="153" customWidth="1"/>
    <col min="3081" max="3329" width="11.42578125" style="153"/>
    <col min="3330" max="3330" width="26.7109375" style="153" customWidth="1"/>
    <col min="3331" max="3331" width="15.140625" style="153" customWidth="1"/>
    <col min="3332" max="3332" width="11.42578125" style="153"/>
    <col min="3333" max="3333" width="13.5703125" style="153" customWidth="1"/>
    <col min="3334" max="3334" width="34.7109375" style="153" customWidth="1"/>
    <col min="3335" max="3335" width="14.85546875" style="153" customWidth="1"/>
    <col min="3336" max="3336" width="20.5703125" style="153" customWidth="1"/>
    <col min="3337" max="3585" width="11.42578125" style="153"/>
    <col min="3586" max="3586" width="26.7109375" style="153" customWidth="1"/>
    <col min="3587" max="3587" width="15.140625" style="153" customWidth="1"/>
    <col min="3588" max="3588" width="11.42578125" style="153"/>
    <col min="3589" max="3589" width="13.5703125" style="153" customWidth="1"/>
    <col min="3590" max="3590" width="34.7109375" style="153" customWidth="1"/>
    <col min="3591" max="3591" width="14.85546875" style="153" customWidth="1"/>
    <col min="3592" max="3592" width="20.5703125" style="153" customWidth="1"/>
    <col min="3593" max="3841" width="11.42578125" style="153"/>
    <col min="3842" max="3842" width="26.7109375" style="153" customWidth="1"/>
    <col min="3843" max="3843" width="15.140625" style="153" customWidth="1"/>
    <col min="3844" max="3844" width="11.42578125" style="153"/>
    <col min="3845" max="3845" width="13.5703125" style="153" customWidth="1"/>
    <col min="3846" max="3846" width="34.7109375" style="153" customWidth="1"/>
    <col min="3847" max="3847" width="14.85546875" style="153" customWidth="1"/>
    <col min="3848" max="3848" width="20.5703125" style="153" customWidth="1"/>
    <col min="3849" max="4097" width="11.42578125" style="153"/>
    <col min="4098" max="4098" width="26.7109375" style="153" customWidth="1"/>
    <col min="4099" max="4099" width="15.140625" style="153" customWidth="1"/>
    <col min="4100" max="4100" width="11.42578125" style="153"/>
    <col min="4101" max="4101" width="13.5703125" style="153" customWidth="1"/>
    <col min="4102" max="4102" width="34.7109375" style="153" customWidth="1"/>
    <col min="4103" max="4103" width="14.85546875" style="153" customWidth="1"/>
    <col min="4104" max="4104" width="20.5703125" style="153" customWidth="1"/>
    <col min="4105" max="4353" width="11.42578125" style="153"/>
    <col min="4354" max="4354" width="26.7109375" style="153" customWidth="1"/>
    <col min="4355" max="4355" width="15.140625" style="153" customWidth="1"/>
    <col min="4356" max="4356" width="11.42578125" style="153"/>
    <col min="4357" max="4357" width="13.5703125" style="153" customWidth="1"/>
    <col min="4358" max="4358" width="34.7109375" style="153" customWidth="1"/>
    <col min="4359" max="4359" width="14.85546875" style="153" customWidth="1"/>
    <col min="4360" max="4360" width="20.5703125" style="153" customWidth="1"/>
    <col min="4361" max="4609" width="11.42578125" style="153"/>
    <col min="4610" max="4610" width="26.7109375" style="153" customWidth="1"/>
    <col min="4611" max="4611" width="15.140625" style="153" customWidth="1"/>
    <col min="4612" max="4612" width="11.42578125" style="153"/>
    <col min="4613" max="4613" width="13.5703125" style="153" customWidth="1"/>
    <col min="4614" max="4614" width="34.7109375" style="153" customWidth="1"/>
    <col min="4615" max="4615" width="14.85546875" style="153" customWidth="1"/>
    <col min="4616" max="4616" width="20.5703125" style="153" customWidth="1"/>
    <col min="4617" max="4865" width="11.42578125" style="153"/>
    <col min="4866" max="4866" width="26.7109375" style="153" customWidth="1"/>
    <col min="4867" max="4867" width="15.140625" style="153" customWidth="1"/>
    <col min="4868" max="4868" width="11.42578125" style="153"/>
    <col min="4869" max="4869" width="13.5703125" style="153" customWidth="1"/>
    <col min="4870" max="4870" width="34.7109375" style="153" customWidth="1"/>
    <col min="4871" max="4871" width="14.85546875" style="153" customWidth="1"/>
    <col min="4872" max="4872" width="20.5703125" style="153" customWidth="1"/>
    <col min="4873" max="5121" width="11.42578125" style="153"/>
    <col min="5122" max="5122" width="26.7109375" style="153" customWidth="1"/>
    <col min="5123" max="5123" width="15.140625" style="153" customWidth="1"/>
    <col min="5124" max="5124" width="11.42578125" style="153"/>
    <col min="5125" max="5125" width="13.5703125" style="153" customWidth="1"/>
    <col min="5126" max="5126" width="34.7109375" style="153" customWidth="1"/>
    <col min="5127" max="5127" width="14.85546875" style="153" customWidth="1"/>
    <col min="5128" max="5128" width="20.5703125" style="153" customWidth="1"/>
    <col min="5129" max="5377" width="11.42578125" style="153"/>
    <col min="5378" max="5378" width="26.7109375" style="153" customWidth="1"/>
    <col min="5379" max="5379" width="15.140625" style="153" customWidth="1"/>
    <col min="5380" max="5380" width="11.42578125" style="153"/>
    <col min="5381" max="5381" width="13.5703125" style="153" customWidth="1"/>
    <col min="5382" max="5382" width="34.7109375" style="153" customWidth="1"/>
    <col min="5383" max="5383" width="14.85546875" style="153" customWidth="1"/>
    <col min="5384" max="5384" width="20.5703125" style="153" customWidth="1"/>
    <col min="5385" max="5633" width="11.42578125" style="153"/>
    <col min="5634" max="5634" width="26.7109375" style="153" customWidth="1"/>
    <col min="5635" max="5635" width="15.140625" style="153" customWidth="1"/>
    <col min="5636" max="5636" width="11.42578125" style="153"/>
    <col min="5637" max="5637" width="13.5703125" style="153" customWidth="1"/>
    <col min="5638" max="5638" width="34.7109375" style="153" customWidth="1"/>
    <col min="5639" max="5639" width="14.85546875" style="153" customWidth="1"/>
    <col min="5640" max="5640" width="20.5703125" style="153" customWidth="1"/>
    <col min="5641" max="5889" width="11.42578125" style="153"/>
    <col min="5890" max="5890" width="26.7109375" style="153" customWidth="1"/>
    <col min="5891" max="5891" width="15.140625" style="153" customWidth="1"/>
    <col min="5892" max="5892" width="11.42578125" style="153"/>
    <col min="5893" max="5893" width="13.5703125" style="153" customWidth="1"/>
    <col min="5894" max="5894" width="34.7109375" style="153" customWidth="1"/>
    <col min="5895" max="5895" width="14.85546875" style="153" customWidth="1"/>
    <col min="5896" max="5896" width="20.5703125" style="153" customWidth="1"/>
    <col min="5897" max="6145" width="11.42578125" style="153"/>
    <col min="6146" max="6146" width="26.7109375" style="153" customWidth="1"/>
    <col min="6147" max="6147" width="15.140625" style="153" customWidth="1"/>
    <col min="6148" max="6148" width="11.42578125" style="153"/>
    <col min="6149" max="6149" width="13.5703125" style="153" customWidth="1"/>
    <col min="6150" max="6150" width="34.7109375" style="153" customWidth="1"/>
    <col min="6151" max="6151" width="14.85546875" style="153" customWidth="1"/>
    <col min="6152" max="6152" width="20.5703125" style="153" customWidth="1"/>
    <col min="6153" max="6401" width="11.42578125" style="153"/>
    <col min="6402" max="6402" width="26.7109375" style="153" customWidth="1"/>
    <col min="6403" max="6403" width="15.140625" style="153" customWidth="1"/>
    <col min="6404" max="6404" width="11.42578125" style="153"/>
    <col min="6405" max="6405" width="13.5703125" style="153" customWidth="1"/>
    <col min="6406" max="6406" width="34.7109375" style="153" customWidth="1"/>
    <col min="6407" max="6407" width="14.85546875" style="153" customWidth="1"/>
    <col min="6408" max="6408" width="20.5703125" style="153" customWidth="1"/>
    <col min="6409" max="6657" width="11.42578125" style="153"/>
    <col min="6658" max="6658" width="26.7109375" style="153" customWidth="1"/>
    <col min="6659" max="6659" width="15.140625" style="153" customWidth="1"/>
    <col min="6660" max="6660" width="11.42578125" style="153"/>
    <col min="6661" max="6661" width="13.5703125" style="153" customWidth="1"/>
    <col min="6662" max="6662" width="34.7109375" style="153" customWidth="1"/>
    <col min="6663" max="6663" width="14.85546875" style="153" customWidth="1"/>
    <col min="6664" max="6664" width="20.5703125" style="153" customWidth="1"/>
    <col min="6665" max="6913" width="11.42578125" style="153"/>
    <col min="6914" max="6914" width="26.7109375" style="153" customWidth="1"/>
    <col min="6915" max="6915" width="15.140625" style="153" customWidth="1"/>
    <col min="6916" max="6916" width="11.42578125" style="153"/>
    <col min="6917" max="6917" width="13.5703125" style="153" customWidth="1"/>
    <col min="6918" max="6918" width="34.7109375" style="153" customWidth="1"/>
    <col min="6919" max="6919" width="14.85546875" style="153" customWidth="1"/>
    <col min="6920" max="6920" width="20.5703125" style="153" customWidth="1"/>
    <col min="6921" max="7169" width="11.42578125" style="153"/>
    <col min="7170" max="7170" width="26.7109375" style="153" customWidth="1"/>
    <col min="7171" max="7171" width="15.140625" style="153" customWidth="1"/>
    <col min="7172" max="7172" width="11.42578125" style="153"/>
    <col min="7173" max="7173" width="13.5703125" style="153" customWidth="1"/>
    <col min="7174" max="7174" width="34.7109375" style="153" customWidth="1"/>
    <col min="7175" max="7175" width="14.85546875" style="153" customWidth="1"/>
    <col min="7176" max="7176" width="20.5703125" style="153" customWidth="1"/>
    <col min="7177" max="7425" width="11.42578125" style="153"/>
    <col min="7426" max="7426" width="26.7109375" style="153" customWidth="1"/>
    <col min="7427" max="7427" width="15.140625" style="153" customWidth="1"/>
    <col min="7428" max="7428" width="11.42578125" style="153"/>
    <col min="7429" max="7429" width="13.5703125" style="153" customWidth="1"/>
    <col min="7430" max="7430" width="34.7109375" style="153" customWidth="1"/>
    <col min="7431" max="7431" width="14.85546875" style="153" customWidth="1"/>
    <col min="7432" max="7432" width="20.5703125" style="153" customWidth="1"/>
    <col min="7433" max="7681" width="11.42578125" style="153"/>
    <col min="7682" max="7682" width="26.7109375" style="153" customWidth="1"/>
    <col min="7683" max="7683" width="15.140625" style="153" customWidth="1"/>
    <col min="7684" max="7684" width="11.42578125" style="153"/>
    <col min="7685" max="7685" width="13.5703125" style="153" customWidth="1"/>
    <col min="7686" max="7686" width="34.7109375" style="153" customWidth="1"/>
    <col min="7687" max="7687" width="14.85546875" style="153" customWidth="1"/>
    <col min="7688" max="7688" width="20.5703125" style="153" customWidth="1"/>
    <col min="7689" max="7937" width="11.42578125" style="153"/>
    <col min="7938" max="7938" width="26.7109375" style="153" customWidth="1"/>
    <col min="7939" max="7939" width="15.140625" style="153" customWidth="1"/>
    <col min="7940" max="7940" width="11.42578125" style="153"/>
    <col min="7941" max="7941" width="13.5703125" style="153" customWidth="1"/>
    <col min="7942" max="7942" width="34.7109375" style="153" customWidth="1"/>
    <col min="7943" max="7943" width="14.85546875" style="153" customWidth="1"/>
    <col min="7944" max="7944" width="20.5703125" style="153" customWidth="1"/>
    <col min="7945" max="8193" width="11.42578125" style="153"/>
    <col min="8194" max="8194" width="26.7109375" style="153" customWidth="1"/>
    <col min="8195" max="8195" width="15.140625" style="153" customWidth="1"/>
    <col min="8196" max="8196" width="11.42578125" style="153"/>
    <col min="8197" max="8197" width="13.5703125" style="153" customWidth="1"/>
    <col min="8198" max="8198" width="34.7109375" style="153" customWidth="1"/>
    <col min="8199" max="8199" width="14.85546875" style="153" customWidth="1"/>
    <col min="8200" max="8200" width="20.5703125" style="153" customWidth="1"/>
    <col min="8201" max="8449" width="11.42578125" style="153"/>
    <col min="8450" max="8450" width="26.7109375" style="153" customWidth="1"/>
    <col min="8451" max="8451" width="15.140625" style="153" customWidth="1"/>
    <col min="8452" max="8452" width="11.42578125" style="153"/>
    <col min="8453" max="8453" width="13.5703125" style="153" customWidth="1"/>
    <col min="8454" max="8454" width="34.7109375" style="153" customWidth="1"/>
    <col min="8455" max="8455" width="14.85546875" style="153" customWidth="1"/>
    <col min="8456" max="8456" width="20.5703125" style="153" customWidth="1"/>
    <col min="8457" max="8705" width="11.42578125" style="153"/>
    <col min="8706" max="8706" width="26.7109375" style="153" customWidth="1"/>
    <col min="8707" max="8707" width="15.140625" style="153" customWidth="1"/>
    <col min="8708" max="8708" width="11.42578125" style="153"/>
    <col min="8709" max="8709" width="13.5703125" style="153" customWidth="1"/>
    <col min="8710" max="8710" width="34.7109375" style="153" customWidth="1"/>
    <col min="8711" max="8711" width="14.85546875" style="153" customWidth="1"/>
    <col min="8712" max="8712" width="20.5703125" style="153" customWidth="1"/>
    <col min="8713" max="8961" width="11.42578125" style="153"/>
    <col min="8962" max="8962" width="26.7109375" style="153" customWidth="1"/>
    <col min="8963" max="8963" width="15.140625" style="153" customWidth="1"/>
    <col min="8964" max="8964" width="11.42578125" style="153"/>
    <col min="8965" max="8965" width="13.5703125" style="153" customWidth="1"/>
    <col min="8966" max="8966" width="34.7109375" style="153" customWidth="1"/>
    <col min="8967" max="8967" width="14.85546875" style="153" customWidth="1"/>
    <col min="8968" max="8968" width="20.5703125" style="153" customWidth="1"/>
    <col min="8969" max="9217" width="11.42578125" style="153"/>
    <col min="9218" max="9218" width="26.7109375" style="153" customWidth="1"/>
    <col min="9219" max="9219" width="15.140625" style="153" customWidth="1"/>
    <col min="9220" max="9220" width="11.42578125" style="153"/>
    <col min="9221" max="9221" width="13.5703125" style="153" customWidth="1"/>
    <col min="9222" max="9222" width="34.7109375" style="153" customWidth="1"/>
    <col min="9223" max="9223" width="14.85546875" style="153" customWidth="1"/>
    <col min="9224" max="9224" width="20.5703125" style="153" customWidth="1"/>
    <col min="9225" max="9473" width="11.42578125" style="153"/>
    <col min="9474" max="9474" width="26.7109375" style="153" customWidth="1"/>
    <col min="9475" max="9475" width="15.140625" style="153" customWidth="1"/>
    <col min="9476" max="9476" width="11.42578125" style="153"/>
    <col min="9477" max="9477" width="13.5703125" style="153" customWidth="1"/>
    <col min="9478" max="9478" width="34.7109375" style="153" customWidth="1"/>
    <col min="9479" max="9479" width="14.85546875" style="153" customWidth="1"/>
    <col min="9480" max="9480" width="20.5703125" style="153" customWidth="1"/>
    <col min="9481" max="9729" width="11.42578125" style="153"/>
    <col min="9730" max="9730" width="26.7109375" style="153" customWidth="1"/>
    <col min="9731" max="9731" width="15.140625" style="153" customWidth="1"/>
    <col min="9732" max="9732" width="11.42578125" style="153"/>
    <col min="9733" max="9733" width="13.5703125" style="153" customWidth="1"/>
    <col min="9734" max="9734" width="34.7109375" style="153" customWidth="1"/>
    <col min="9735" max="9735" width="14.85546875" style="153" customWidth="1"/>
    <col min="9736" max="9736" width="20.5703125" style="153" customWidth="1"/>
    <col min="9737" max="9985" width="11.42578125" style="153"/>
    <col min="9986" max="9986" width="26.7109375" style="153" customWidth="1"/>
    <col min="9987" max="9987" width="15.140625" style="153" customWidth="1"/>
    <col min="9988" max="9988" width="11.42578125" style="153"/>
    <col min="9989" max="9989" width="13.5703125" style="153" customWidth="1"/>
    <col min="9990" max="9990" width="34.7109375" style="153" customWidth="1"/>
    <col min="9991" max="9991" width="14.85546875" style="153" customWidth="1"/>
    <col min="9992" max="9992" width="20.5703125" style="153" customWidth="1"/>
    <col min="9993" max="10241" width="11.42578125" style="153"/>
    <col min="10242" max="10242" width="26.7109375" style="153" customWidth="1"/>
    <col min="10243" max="10243" width="15.140625" style="153" customWidth="1"/>
    <col min="10244" max="10244" width="11.42578125" style="153"/>
    <col min="10245" max="10245" width="13.5703125" style="153" customWidth="1"/>
    <col min="10246" max="10246" width="34.7109375" style="153" customWidth="1"/>
    <col min="10247" max="10247" width="14.85546875" style="153" customWidth="1"/>
    <col min="10248" max="10248" width="20.5703125" style="153" customWidth="1"/>
    <col min="10249" max="10497" width="11.42578125" style="153"/>
    <col min="10498" max="10498" width="26.7109375" style="153" customWidth="1"/>
    <col min="10499" max="10499" width="15.140625" style="153" customWidth="1"/>
    <col min="10500" max="10500" width="11.42578125" style="153"/>
    <col min="10501" max="10501" width="13.5703125" style="153" customWidth="1"/>
    <col min="10502" max="10502" width="34.7109375" style="153" customWidth="1"/>
    <col min="10503" max="10503" width="14.85546875" style="153" customWidth="1"/>
    <col min="10504" max="10504" width="20.5703125" style="153" customWidth="1"/>
    <col min="10505" max="10753" width="11.42578125" style="153"/>
    <col min="10754" max="10754" width="26.7109375" style="153" customWidth="1"/>
    <col min="10755" max="10755" width="15.140625" style="153" customWidth="1"/>
    <col min="10756" max="10756" width="11.42578125" style="153"/>
    <col min="10757" max="10757" width="13.5703125" style="153" customWidth="1"/>
    <col min="10758" max="10758" width="34.7109375" style="153" customWidth="1"/>
    <col min="10759" max="10759" width="14.85546875" style="153" customWidth="1"/>
    <col min="10760" max="10760" width="20.5703125" style="153" customWidth="1"/>
    <col min="10761" max="11009" width="11.42578125" style="153"/>
    <col min="11010" max="11010" width="26.7109375" style="153" customWidth="1"/>
    <col min="11011" max="11011" width="15.140625" style="153" customWidth="1"/>
    <col min="11012" max="11012" width="11.42578125" style="153"/>
    <col min="11013" max="11013" width="13.5703125" style="153" customWidth="1"/>
    <col min="11014" max="11014" width="34.7109375" style="153" customWidth="1"/>
    <col min="11015" max="11015" width="14.85546875" style="153" customWidth="1"/>
    <col min="11016" max="11016" width="20.5703125" style="153" customWidth="1"/>
    <col min="11017" max="11265" width="11.42578125" style="153"/>
    <col min="11266" max="11266" width="26.7109375" style="153" customWidth="1"/>
    <col min="11267" max="11267" width="15.140625" style="153" customWidth="1"/>
    <col min="11268" max="11268" width="11.42578125" style="153"/>
    <col min="11269" max="11269" width="13.5703125" style="153" customWidth="1"/>
    <col min="11270" max="11270" width="34.7109375" style="153" customWidth="1"/>
    <col min="11271" max="11271" width="14.85546875" style="153" customWidth="1"/>
    <col min="11272" max="11272" width="20.5703125" style="153" customWidth="1"/>
    <col min="11273" max="11521" width="11.42578125" style="153"/>
    <col min="11522" max="11522" width="26.7109375" style="153" customWidth="1"/>
    <col min="11523" max="11523" width="15.140625" style="153" customWidth="1"/>
    <col min="11524" max="11524" width="11.42578125" style="153"/>
    <col min="11525" max="11525" width="13.5703125" style="153" customWidth="1"/>
    <col min="11526" max="11526" width="34.7109375" style="153" customWidth="1"/>
    <col min="11527" max="11527" width="14.85546875" style="153" customWidth="1"/>
    <col min="11528" max="11528" width="20.5703125" style="153" customWidth="1"/>
    <col min="11529" max="11777" width="11.42578125" style="153"/>
    <col min="11778" max="11778" width="26.7109375" style="153" customWidth="1"/>
    <col min="11779" max="11779" width="15.140625" style="153" customWidth="1"/>
    <col min="11780" max="11780" width="11.42578125" style="153"/>
    <col min="11781" max="11781" width="13.5703125" style="153" customWidth="1"/>
    <col min="11782" max="11782" width="34.7109375" style="153" customWidth="1"/>
    <col min="11783" max="11783" width="14.85546875" style="153" customWidth="1"/>
    <col min="11784" max="11784" width="20.5703125" style="153" customWidth="1"/>
    <col min="11785" max="12033" width="11.42578125" style="153"/>
    <col min="12034" max="12034" width="26.7109375" style="153" customWidth="1"/>
    <col min="12035" max="12035" width="15.140625" style="153" customWidth="1"/>
    <col min="12036" max="12036" width="11.42578125" style="153"/>
    <col min="12037" max="12037" width="13.5703125" style="153" customWidth="1"/>
    <col min="12038" max="12038" width="34.7109375" style="153" customWidth="1"/>
    <col min="12039" max="12039" width="14.85546875" style="153" customWidth="1"/>
    <col min="12040" max="12040" width="20.5703125" style="153" customWidth="1"/>
    <col min="12041" max="12289" width="11.42578125" style="153"/>
    <col min="12290" max="12290" width="26.7109375" style="153" customWidth="1"/>
    <col min="12291" max="12291" width="15.140625" style="153" customWidth="1"/>
    <col min="12292" max="12292" width="11.42578125" style="153"/>
    <col min="12293" max="12293" width="13.5703125" style="153" customWidth="1"/>
    <col min="12294" max="12294" width="34.7109375" style="153" customWidth="1"/>
    <col min="12295" max="12295" width="14.85546875" style="153" customWidth="1"/>
    <col min="12296" max="12296" width="20.5703125" style="153" customWidth="1"/>
    <col min="12297" max="12545" width="11.42578125" style="153"/>
    <col min="12546" max="12546" width="26.7109375" style="153" customWidth="1"/>
    <col min="12547" max="12547" width="15.140625" style="153" customWidth="1"/>
    <col min="12548" max="12548" width="11.42578125" style="153"/>
    <col min="12549" max="12549" width="13.5703125" style="153" customWidth="1"/>
    <col min="12550" max="12550" width="34.7109375" style="153" customWidth="1"/>
    <col min="12551" max="12551" width="14.85546875" style="153" customWidth="1"/>
    <col min="12552" max="12552" width="20.5703125" style="153" customWidth="1"/>
    <col min="12553" max="12801" width="11.42578125" style="153"/>
    <col min="12802" max="12802" width="26.7109375" style="153" customWidth="1"/>
    <col min="12803" max="12803" width="15.140625" style="153" customWidth="1"/>
    <col min="12804" max="12804" width="11.42578125" style="153"/>
    <col min="12805" max="12805" width="13.5703125" style="153" customWidth="1"/>
    <col min="12806" max="12806" width="34.7109375" style="153" customWidth="1"/>
    <col min="12807" max="12807" width="14.85546875" style="153" customWidth="1"/>
    <col min="12808" max="12808" width="20.5703125" style="153" customWidth="1"/>
    <col min="12809" max="13057" width="11.42578125" style="153"/>
    <col min="13058" max="13058" width="26.7109375" style="153" customWidth="1"/>
    <col min="13059" max="13059" width="15.140625" style="153" customWidth="1"/>
    <col min="13060" max="13060" width="11.42578125" style="153"/>
    <col min="13061" max="13061" width="13.5703125" style="153" customWidth="1"/>
    <col min="13062" max="13062" width="34.7109375" style="153" customWidth="1"/>
    <col min="13063" max="13063" width="14.85546875" style="153" customWidth="1"/>
    <col min="13064" max="13064" width="20.5703125" style="153" customWidth="1"/>
    <col min="13065" max="13313" width="11.42578125" style="153"/>
    <col min="13314" max="13314" width="26.7109375" style="153" customWidth="1"/>
    <col min="13315" max="13315" width="15.140625" style="153" customWidth="1"/>
    <col min="13316" max="13316" width="11.42578125" style="153"/>
    <col min="13317" max="13317" width="13.5703125" style="153" customWidth="1"/>
    <col min="13318" max="13318" width="34.7109375" style="153" customWidth="1"/>
    <col min="13319" max="13319" width="14.85546875" style="153" customWidth="1"/>
    <col min="13320" max="13320" width="20.5703125" style="153" customWidth="1"/>
    <col min="13321" max="13569" width="11.42578125" style="153"/>
    <col min="13570" max="13570" width="26.7109375" style="153" customWidth="1"/>
    <col min="13571" max="13571" width="15.140625" style="153" customWidth="1"/>
    <col min="13572" max="13572" width="11.42578125" style="153"/>
    <col min="13573" max="13573" width="13.5703125" style="153" customWidth="1"/>
    <col min="13574" max="13574" width="34.7109375" style="153" customWidth="1"/>
    <col min="13575" max="13575" width="14.85546875" style="153" customWidth="1"/>
    <col min="13576" max="13576" width="20.5703125" style="153" customWidth="1"/>
    <col min="13577" max="13825" width="11.42578125" style="153"/>
    <col min="13826" max="13826" width="26.7109375" style="153" customWidth="1"/>
    <col min="13827" max="13827" width="15.140625" style="153" customWidth="1"/>
    <col min="13828" max="13828" width="11.42578125" style="153"/>
    <col min="13829" max="13829" width="13.5703125" style="153" customWidth="1"/>
    <col min="13830" max="13830" width="34.7109375" style="153" customWidth="1"/>
    <col min="13831" max="13831" width="14.85546875" style="153" customWidth="1"/>
    <col min="13832" max="13832" width="20.5703125" style="153" customWidth="1"/>
    <col min="13833" max="14081" width="11.42578125" style="153"/>
    <col min="14082" max="14082" width="26.7109375" style="153" customWidth="1"/>
    <col min="14083" max="14083" width="15.140625" style="153" customWidth="1"/>
    <col min="14084" max="14084" width="11.42578125" style="153"/>
    <col min="14085" max="14085" width="13.5703125" style="153" customWidth="1"/>
    <col min="14086" max="14086" width="34.7109375" style="153" customWidth="1"/>
    <col min="14087" max="14087" width="14.85546875" style="153" customWidth="1"/>
    <col min="14088" max="14088" width="20.5703125" style="153" customWidth="1"/>
    <col min="14089" max="14337" width="11.42578125" style="153"/>
    <col min="14338" max="14338" width="26.7109375" style="153" customWidth="1"/>
    <col min="14339" max="14339" width="15.140625" style="153" customWidth="1"/>
    <col min="14340" max="14340" width="11.42578125" style="153"/>
    <col min="14341" max="14341" width="13.5703125" style="153" customWidth="1"/>
    <col min="14342" max="14342" width="34.7109375" style="153" customWidth="1"/>
    <col min="14343" max="14343" width="14.85546875" style="153" customWidth="1"/>
    <col min="14344" max="14344" width="20.5703125" style="153" customWidth="1"/>
    <col min="14345" max="14593" width="11.42578125" style="153"/>
    <col min="14594" max="14594" width="26.7109375" style="153" customWidth="1"/>
    <col min="14595" max="14595" width="15.140625" style="153" customWidth="1"/>
    <col min="14596" max="14596" width="11.42578125" style="153"/>
    <col min="14597" max="14597" width="13.5703125" style="153" customWidth="1"/>
    <col min="14598" max="14598" width="34.7109375" style="153" customWidth="1"/>
    <col min="14599" max="14599" width="14.85546875" style="153" customWidth="1"/>
    <col min="14600" max="14600" width="20.5703125" style="153" customWidth="1"/>
    <col min="14601" max="14849" width="11.42578125" style="153"/>
    <col min="14850" max="14850" width="26.7109375" style="153" customWidth="1"/>
    <col min="14851" max="14851" width="15.140625" style="153" customWidth="1"/>
    <col min="14852" max="14852" width="11.42578125" style="153"/>
    <col min="14853" max="14853" width="13.5703125" style="153" customWidth="1"/>
    <col min="14854" max="14854" width="34.7109375" style="153" customWidth="1"/>
    <col min="14855" max="14855" width="14.85546875" style="153" customWidth="1"/>
    <col min="14856" max="14856" width="20.5703125" style="153" customWidth="1"/>
    <col min="14857" max="15105" width="11.42578125" style="153"/>
    <col min="15106" max="15106" width="26.7109375" style="153" customWidth="1"/>
    <col min="15107" max="15107" width="15.140625" style="153" customWidth="1"/>
    <col min="15108" max="15108" width="11.42578125" style="153"/>
    <col min="15109" max="15109" width="13.5703125" style="153" customWidth="1"/>
    <col min="15110" max="15110" width="34.7109375" style="153" customWidth="1"/>
    <col min="15111" max="15111" width="14.85546875" style="153" customWidth="1"/>
    <col min="15112" max="15112" width="20.5703125" style="153" customWidth="1"/>
    <col min="15113" max="15361" width="11.42578125" style="153"/>
    <col min="15362" max="15362" width="26.7109375" style="153" customWidth="1"/>
    <col min="15363" max="15363" width="15.140625" style="153" customWidth="1"/>
    <col min="15364" max="15364" width="11.42578125" style="153"/>
    <col min="15365" max="15365" width="13.5703125" style="153" customWidth="1"/>
    <col min="15366" max="15366" width="34.7109375" style="153" customWidth="1"/>
    <col min="15367" max="15367" width="14.85546875" style="153" customWidth="1"/>
    <col min="15368" max="15368" width="20.5703125" style="153" customWidth="1"/>
    <col min="15369" max="15617" width="11.42578125" style="153"/>
    <col min="15618" max="15618" width="26.7109375" style="153" customWidth="1"/>
    <col min="15619" max="15619" width="15.140625" style="153" customWidth="1"/>
    <col min="15620" max="15620" width="11.42578125" style="153"/>
    <col min="15621" max="15621" width="13.5703125" style="153" customWidth="1"/>
    <col min="15622" max="15622" width="34.7109375" style="153" customWidth="1"/>
    <col min="15623" max="15623" width="14.85546875" style="153" customWidth="1"/>
    <col min="15624" max="15624" width="20.5703125" style="153" customWidth="1"/>
    <col min="15625" max="15873" width="11.42578125" style="153"/>
    <col min="15874" max="15874" width="26.7109375" style="153" customWidth="1"/>
    <col min="15875" max="15875" width="15.140625" style="153" customWidth="1"/>
    <col min="15876" max="15876" width="11.42578125" style="153"/>
    <col min="15877" max="15877" width="13.5703125" style="153" customWidth="1"/>
    <col min="15878" max="15878" width="34.7109375" style="153" customWidth="1"/>
    <col min="15879" max="15879" width="14.85546875" style="153" customWidth="1"/>
    <col min="15880" max="15880" width="20.5703125" style="153" customWidth="1"/>
    <col min="15881" max="16129" width="11.42578125" style="153"/>
    <col min="16130" max="16130" width="26.7109375" style="153" customWidth="1"/>
    <col min="16131" max="16131" width="15.140625" style="153" customWidth="1"/>
    <col min="16132" max="16132" width="11.42578125" style="153"/>
    <col min="16133" max="16133" width="13.5703125" style="153" customWidth="1"/>
    <col min="16134" max="16134" width="34.7109375" style="153" customWidth="1"/>
    <col min="16135" max="16135" width="14.85546875" style="153" customWidth="1"/>
    <col min="16136" max="16136" width="20.5703125" style="153" customWidth="1"/>
    <col min="16137" max="16384" width="11.42578125" style="153"/>
  </cols>
  <sheetData>
    <row r="3" spans="2:8">
      <c r="B3" s="199" t="s">
        <v>101</v>
      </c>
      <c r="C3" s="199"/>
      <c r="D3" s="199"/>
      <c r="E3" s="199"/>
      <c r="F3" s="199"/>
      <c r="G3" s="199"/>
      <c r="H3" s="199"/>
    </row>
    <row r="4" spans="2:8">
      <c r="B4" s="154" t="s">
        <v>117</v>
      </c>
      <c r="C4" s="154"/>
      <c r="D4" s="154"/>
      <c r="E4" s="154"/>
      <c r="F4" s="154"/>
      <c r="G4" s="154"/>
      <c r="H4" s="154"/>
    </row>
    <row r="5" spans="2:8">
      <c r="B5" s="154" t="s">
        <v>6</v>
      </c>
      <c r="C5" s="154"/>
      <c r="D5" s="154"/>
      <c r="E5" s="154"/>
      <c r="F5" s="154"/>
      <c r="G5" s="154"/>
      <c r="H5" s="154"/>
    </row>
    <row r="6" spans="2:8">
      <c r="B6" s="155" t="s">
        <v>7</v>
      </c>
      <c r="C6" s="156"/>
      <c r="D6" s="156"/>
      <c r="E6" s="156"/>
      <c r="F6" s="156"/>
      <c r="G6" s="157"/>
      <c r="H6" s="156"/>
    </row>
    <row r="7" spans="2:8" ht="36">
      <c r="B7" s="158" t="s">
        <v>8</v>
      </c>
      <c r="C7" s="158" t="s">
        <v>9</v>
      </c>
      <c r="D7" s="159" t="s">
        <v>10</v>
      </c>
      <c r="E7" s="159" t="s">
        <v>3</v>
      </c>
      <c r="F7" s="159" t="s">
        <v>11</v>
      </c>
      <c r="G7" s="160" t="s">
        <v>12</v>
      </c>
      <c r="H7" s="159" t="s">
        <v>13</v>
      </c>
    </row>
    <row r="8" spans="2:8" ht="36.75" customHeight="1">
      <c r="B8" s="161" t="s">
        <v>14</v>
      </c>
      <c r="C8" s="162">
        <v>297155413</v>
      </c>
      <c r="D8" s="163"/>
      <c r="E8" s="163">
        <f>+C8</f>
        <v>297155413</v>
      </c>
      <c r="F8" s="161" t="s">
        <v>15</v>
      </c>
      <c r="G8" s="164">
        <v>44547</v>
      </c>
      <c r="H8" s="165" t="s">
        <v>102</v>
      </c>
    </row>
    <row r="9" spans="2:8" ht="60">
      <c r="B9" s="161"/>
      <c r="C9" s="162"/>
      <c r="D9" s="162">
        <v>-49285</v>
      </c>
      <c r="E9" s="163">
        <f>+D9</f>
        <v>-49285</v>
      </c>
      <c r="F9" s="166" t="s">
        <v>103</v>
      </c>
      <c r="G9" s="167">
        <v>44603</v>
      </c>
      <c r="H9" s="165" t="s">
        <v>104</v>
      </c>
    </row>
    <row r="10" spans="2:8" ht="36">
      <c r="B10" s="161"/>
      <c r="C10" s="162"/>
      <c r="D10" s="163">
        <v>229271</v>
      </c>
      <c r="E10" s="163">
        <v>229271</v>
      </c>
      <c r="F10" s="166" t="s">
        <v>114</v>
      </c>
      <c r="G10" s="167">
        <v>44733</v>
      </c>
      <c r="H10" s="165" t="s">
        <v>113</v>
      </c>
    </row>
    <row r="11" spans="2:8" ht="36">
      <c r="B11" s="161"/>
      <c r="C11" s="162"/>
      <c r="D11" s="162">
        <v>-5000</v>
      </c>
      <c r="E11" s="163">
        <v>-5000</v>
      </c>
      <c r="F11" s="166" t="s">
        <v>115</v>
      </c>
      <c r="G11" s="167">
        <v>44708</v>
      </c>
      <c r="H11" s="165" t="s">
        <v>116</v>
      </c>
    </row>
    <row r="12" spans="2:8" ht="17.25" customHeight="1">
      <c r="B12" s="168" t="s">
        <v>50</v>
      </c>
      <c r="C12" s="169">
        <f>SUM(C8:C11)</f>
        <v>297155413</v>
      </c>
      <c r="D12" s="169">
        <f t="shared" ref="D12:E12" si="0">SUM(D8:D11)</f>
        <v>174986</v>
      </c>
      <c r="E12" s="169">
        <f t="shared" si="0"/>
        <v>297330399</v>
      </c>
      <c r="F12" s="166"/>
      <c r="G12" s="167"/>
      <c r="H12" s="161"/>
    </row>
    <row r="13" spans="2:8" ht="48">
      <c r="B13" s="170" t="s">
        <v>100</v>
      </c>
      <c r="C13" s="163"/>
      <c r="D13" s="162">
        <v>94604</v>
      </c>
      <c r="E13" s="163">
        <f>+D13</f>
        <v>94604</v>
      </c>
      <c r="F13" s="171" t="s">
        <v>105</v>
      </c>
      <c r="G13" s="167">
        <v>44616</v>
      </c>
      <c r="H13" s="165" t="s">
        <v>106</v>
      </c>
    </row>
    <row r="14" spans="2:8" ht="30" customHeight="1">
      <c r="B14" s="168" t="s">
        <v>99</v>
      </c>
      <c r="C14" s="169"/>
      <c r="D14" s="169">
        <f>+D13</f>
        <v>94604</v>
      </c>
      <c r="E14" s="169">
        <f>+D14</f>
        <v>94604</v>
      </c>
      <c r="F14" s="172"/>
      <c r="G14" s="173"/>
      <c r="H14" s="168"/>
    </row>
    <row r="15" spans="2:8" ht="39.75" customHeight="1">
      <c r="B15" s="170" t="s">
        <v>107</v>
      </c>
      <c r="C15" s="163"/>
      <c r="D15" s="162">
        <v>630904</v>
      </c>
      <c r="E15" s="163">
        <f>+D15</f>
        <v>630904</v>
      </c>
      <c r="F15" s="166" t="s">
        <v>108</v>
      </c>
      <c r="G15" s="167">
        <v>44616</v>
      </c>
      <c r="H15" s="165" t="s">
        <v>106</v>
      </c>
    </row>
    <row r="16" spans="2:8" ht="30" customHeight="1">
      <c r="B16" s="168" t="s">
        <v>109</v>
      </c>
      <c r="C16" s="163"/>
      <c r="D16" s="169">
        <f>+D15</f>
        <v>630904</v>
      </c>
      <c r="E16" s="169">
        <f>+D16</f>
        <v>630904</v>
      </c>
      <c r="F16" s="166"/>
      <c r="G16" s="167"/>
      <c r="H16" s="161"/>
    </row>
    <row r="17" spans="2:8" ht="30" customHeight="1">
      <c r="B17" s="174" t="s">
        <v>2</v>
      </c>
      <c r="C17" s="175">
        <f>+C12+C14</f>
        <v>297155413</v>
      </c>
      <c r="D17" s="175">
        <f>+D12+D14+D16</f>
        <v>900494</v>
      </c>
      <c r="E17" s="175">
        <f>+E12+E14+E16</f>
        <v>298055907</v>
      </c>
      <c r="F17" s="176"/>
      <c r="G17" s="177"/>
      <c r="H17" s="176"/>
    </row>
    <row r="18" spans="2:8" ht="12" customHeight="1">
      <c r="B18" s="156" t="s">
        <v>51</v>
      </c>
      <c r="C18" s="156"/>
      <c r="D18" s="178"/>
      <c r="E18" s="178"/>
      <c r="F18" s="156"/>
      <c r="G18" s="157"/>
      <c r="H18" s="156"/>
    </row>
    <row r="19" spans="2:8">
      <c r="D19" s="180"/>
    </row>
    <row r="20" spans="2:8">
      <c r="E20" s="193"/>
    </row>
  </sheetData>
  <mergeCells count="1">
    <mergeCell ref="B3:H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N92"/>
  <sheetViews>
    <sheetView topLeftCell="E34" zoomScale="91" zoomScaleNormal="91" workbookViewId="0">
      <selection activeCell="M54" sqref="M54"/>
    </sheetView>
  </sheetViews>
  <sheetFormatPr baseColWidth="10" defaultColWidth="15.5703125" defaultRowHeight="15"/>
  <cols>
    <col min="1" max="1" width="15.5703125" style="74"/>
    <col min="2" max="2" width="24.85546875" style="74" customWidth="1"/>
    <col min="3" max="3" width="15.5703125" style="74"/>
    <col min="4" max="4" width="34.140625" style="74" customWidth="1"/>
    <col min="5" max="5" width="15.5703125" style="74"/>
    <col min="6" max="6" width="53.42578125" style="132" customWidth="1"/>
    <col min="7" max="11" width="15.5703125" style="74"/>
    <col min="12" max="12" width="15.5703125" style="74" hidden="1" customWidth="1"/>
    <col min="13" max="13" width="15.5703125" style="76"/>
    <col min="14" max="14" width="22.5703125" style="182" customWidth="1"/>
    <col min="15" max="16" width="15.5703125" style="182"/>
    <col min="17" max="92" width="15.5703125" style="68"/>
    <col min="93" max="16384" width="15.5703125" style="74"/>
  </cols>
  <sheetData>
    <row r="1" spans="2:92" ht="35.1" customHeight="1"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3"/>
    </row>
    <row r="2" spans="2:92" ht="35.1" customHeight="1"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2:92">
      <c r="B3" s="207" t="s">
        <v>52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</row>
    <row r="4" spans="2:92" ht="24.75" customHeight="1">
      <c r="B4" s="207" t="s">
        <v>0</v>
      </c>
      <c r="C4" s="207"/>
      <c r="D4" s="207"/>
      <c r="E4" s="207"/>
      <c r="F4" s="207"/>
      <c r="G4" s="207"/>
      <c r="H4" s="207"/>
      <c r="I4" s="207"/>
      <c r="J4" s="207"/>
      <c r="K4" s="207"/>
      <c r="L4" s="72"/>
      <c r="M4" s="73"/>
    </row>
    <row r="5" spans="2:92" ht="27" customHeight="1">
      <c r="B5" s="77" t="s">
        <v>53</v>
      </c>
      <c r="F5" s="77" t="s">
        <v>54</v>
      </c>
      <c r="J5" s="78"/>
    </row>
    <row r="6" spans="2:92" ht="50.1" customHeight="1">
      <c r="B6" s="208" t="s">
        <v>55</v>
      </c>
      <c r="C6" s="208" t="s">
        <v>56</v>
      </c>
      <c r="D6" s="208" t="s">
        <v>57</v>
      </c>
      <c r="E6" s="208" t="s">
        <v>58</v>
      </c>
      <c r="F6" s="208" t="s">
        <v>59</v>
      </c>
      <c r="G6" s="208" t="s">
        <v>60</v>
      </c>
      <c r="H6" s="208" t="s">
        <v>61</v>
      </c>
      <c r="I6" s="208" t="s">
        <v>1</v>
      </c>
      <c r="J6" s="208" t="s">
        <v>3</v>
      </c>
      <c r="K6" s="209" t="s">
        <v>118</v>
      </c>
      <c r="L6" s="208" t="s">
        <v>62</v>
      </c>
      <c r="M6" s="212" t="s">
        <v>63</v>
      </c>
    </row>
    <row r="7" spans="2:92" ht="62.25" customHeight="1">
      <c r="B7" s="208"/>
      <c r="C7" s="208"/>
      <c r="D7" s="208"/>
      <c r="E7" s="208"/>
      <c r="F7" s="208"/>
      <c r="G7" s="208"/>
      <c r="H7" s="208"/>
      <c r="I7" s="208"/>
      <c r="J7" s="208"/>
      <c r="K7" s="210"/>
      <c r="L7" s="208"/>
      <c r="M7" s="213"/>
      <c r="N7" s="183"/>
      <c r="O7" s="183"/>
      <c r="P7" s="183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</row>
    <row r="8" spans="2:92" s="84" customFormat="1" ht="40.5" customHeight="1">
      <c r="B8" s="214" t="s">
        <v>64</v>
      </c>
      <c r="C8" s="80" t="s">
        <v>65</v>
      </c>
      <c r="D8" s="80" t="s">
        <v>66</v>
      </c>
      <c r="E8" s="80" t="s">
        <v>67</v>
      </c>
      <c r="F8" s="80" t="s">
        <v>68</v>
      </c>
      <c r="G8" s="80" t="s">
        <v>69</v>
      </c>
      <c r="H8" s="80" t="s">
        <v>70</v>
      </c>
      <c r="I8" s="81">
        <v>6321460</v>
      </c>
      <c r="J8" s="81">
        <v>6321460</v>
      </c>
      <c r="K8" s="82">
        <v>2643002</v>
      </c>
      <c r="L8" s="82">
        <f>+J8-K8</f>
        <v>3678458</v>
      </c>
      <c r="M8" s="83">
        <f>+K8/J8</f>
        <v>0.41809993261050454</v>
      </c>
      <c r="N8" s="184"/>
      <c r="O8" s="182"/>
      <c r="P8" s="182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8"/>
      <c r="CM8" s="68"/>
      <c r="CN8" s="68"/>
    </row>
    <row r="9" spans="2:92" s="84" customFormat="1" ht="27.75" customHeight="1">
      <c r="B9" s="214"/>
      <c r="C9" s="80"/>
      <c r="D9" s="80"/>
      <c r="E9" s="80"/>
      <c r="F9" s="80"/>
      <c r="G9" s="80"/>
      <c r="H9" s="85" t="s">
        <v>71</v>
      </c>
      <c r="I9" s="86">
        <v>15441118</v>
      </c>
      <c r="J9" s="86">
        <v>16883286</v>
      </c>
      <c r="K9" s="82">
        <v>7612651.3399999999</v>
      </c>
      <c r="L9" s="82">
        <f>+J9-K9</f>
        <v>9270634.6600000001</v>
      </c>
      <c r="M9" s="83">
        <f>+K9/J9</f>
        <v>0.45089867813647178</v>
      </c>
      <c r="N9" s="184"/>
      <c r="O9" s="182"/>
      <c r="P9" s="182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68"/>
    </row>
    <row r="10" spans="2:92" s="84" customFormat="1" ht="30" customHeight="1">
      <c r="B10" s="215"/>
      <c r="C10" s="80"/>
      <c r="D10" s="80"/>
      <c r="E10" s="80"/>
      <c r="F10" s="80"/>
      <c r="G10" s="85" t="s">
        <v>72</v>
      </c>
      <c r="H10" s="85"/>
      <c r="I10" s="87">
        <f>SUM(I8:I9)</f>
        <v>21762578</v>
      </c>
      <c r="J10" s="87">
        <f>SUM(J8:J9)</f>
        <v>23204746</v>
      </c>
      <c r="K10" s="88">
        <f t="shared" ref="K10" si="0">SUM(K8:K9)</f>
        <v>10255653.34</v>
      </c>
      <c r="L10" s="82">
        <f t="shared" ref="L10:L50" si="1">+J10-K10</f>
        <v>12949092.66</v>
      </c>
      <c r="M10" s="181">
        <f>+K10/J10</f>
        <v>0.44196361123711503</v>
      </c>
      <c r="N10" s="184"/>
      <c r="O10" s="182"/>
      <c r="P10" s="182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8"/>
      <c r="CM10" s="68"/>
      <c r="CN10" s="68"/>
    </row>
    <row r="11" spans="2:92" s="84" customFormat="1" ht="36" hidden="1" customHeight="1">
      <c r="B11" s="89"/>
      <c r="C11" s="80"/>
      <c r="D11" s="80"/>
      <c r="E11" s="80"/>
      <c r="F11" s="80"/>
      <c r="G11" s="90">
        <v>6</v>
      </c>
      <c r="H11" s="90">
        <v>26</v>
      </c>
      <c r="I11" s="87">
        <v>0</v>
      </c>
      <c r="J11" s="87">
        <v>0</v>
      </c>
      <c r="K11" s="87">
        <v>0</v>
      </c>
      <c r="L11" s="93">
        <f t="shared" si="1"/>
        <v>0</v>
      </c>
      <c r="M11" s="94"/>
      <c r="N11" s="184"/>
      <c r="O11" s="182"/>
      <c r="P11" s="182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8"/>
      <c r="CM11" s="68"/>
      <c r="CN11" s="68"/>
    </row>
    <row r="12" spans="2:92" s="84" customFormat="1" ht="27.75" hidden="1" customHeight="1">
      <c r="B12" s="89"/>
      <c r="C12" s="80"/>
      <c r="D12" s="80"/>
      <c r="E12" s="80"/>
      <c r="F12" s="80"/>
      <c r="G12" s="85" t="s">
        <v>73</v>
      </c>
      <c r="H12" s="95"/>
      <c r="I12" s="87">
        <f>+I11</f>
        <v>0</v>
      </c>
      <c r="J12" s="87">
        <f>+J11</f>
        <v>0</v>
      </c>
      <c r="K12" s="88">
        <f>+K11</f>
        <v>0</v>
      </c>
      <c r="L12" s="82">
        <f t="shared" si="1"/>
        <v>0</v>
      </c>
      <c r="M12" s="83"/>
      <c r="N12" s="184"/>
      <c r="O12" s="182"/>
      <c r="P12" s="182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8"/>
      <c r="CM12" s="68"/>
      <c r="CN12" s="68"/>
    </row>
    <row r="13" spans="2:92" s="84" customFormat="1" ht="25.5" customHeight="1">
      <c r="B13" s="89"/>
      <c r="C13" s="80"/>
      <c r="D13" s="80"/>
      <c r="E13" s="96">
        <v>5003032</v>
      </c>
      <c r="F13" s="80" t="s">
        <v>74</v>
      </c>
      <c r="G13" s="96">
        <v>5</v>
      </c>
      <c r="H13" s="96">
        <v>23</v>
      </c>
      <c r="I13" s="87">
        <v>450000</v>
      </c>
      <c r="J13" s="87">
        <v>450000</v>
      </c>
      <c r="K13" s="82"/>
      <c r="L13" s="82">
        <f t="shared" si="1"/>
        <v>450000</v>
      </c>
      <c r="M13" s="83"/>
      <c r="N13" s="184"/>
      <c r="O13" s="182"/>
      <c r="P13" s="182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8"/>
      <c r="CM13" s="68"/>
      <c r="CN13" s="68"/>
    </row>
    <row r="14" spans="2:92" s="84" customFormat="1" ht="27" customHeight="1">
      <c r="B14" s="89"/>
      <c r="C14" s="80"/>
      <c r="D14" s="80"/>
      <c r="E14" s="80"/>
      <c r="F14" s="80"/>
      <c r="G14" s="85" t="s">
        <v>72</v>
      </c>
      <c r="H14" s="85"/>
      <c r="I14" s="87">
        <f>+I13</f>
        <v>450000</v>
      </c>
      <c r="J14" s="87">
        <f>+J13</f>
        <v>450000</v>
      </c>
      <c r="K14" s="82">
        <f>+K13</f>
        <v>0</v>
      </c>
      <c r="L14" s="82">
        <f t="shared" si="1"/>
        <v>450000</v>
      </c>
      <c r="M14" s="181">
        <f>+K14/J14</f>
        <v>0</v>
      </c>
      <c r="N14" s="184"/>
      <c r="O14" s="182"/>
      <c r="P14" s="182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8"/>
      <c r="CM14" s="68"/>
      <c r="CN14" s="68"/>
    </row>
    <row r="15" spans="2:92" s="84" customFormat="1" ht="30.75" customHeight="1">
      <c r="B15" s="97"/>
      <c r="C15" s="98">
        <v>3000592</v>
      </c>
      <c r="D15" s="216" t="s">
        <v>75</v>
      </c>
      <c r="E15" s="98">
        <v>5005887</v>
      </c>
      <c r="F15" s="216" t="s">
        <v>76</v>
      </c>
      <c r="G15" s="80" t="s">
        <v>69</v>
      </c>
      <c r="H15" s="85" t="s">
        <v>77</v>
      </c>
      <c r="I15" s="87">
        <v>34566000</v>
      </c>
      <c r="J15" s="87">
        <v>40394565</v>
      </c>
      <c r="K15" s="82">
        <v>35121522</v>
      </c>
      <c r="L15" s="82">
        <f t="shared" si="1"/>
        <v>5273043</v>
      </c>
      <c r="M15" s="83"/>
      <c r="N15" s="184"/>
      <c r="O15" s="182"/>
      <c r="P15" s="182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8"/>
      <c r="CM15" s="68"/>
      <c r="CN15" s="68"/>
    </row>
    <row r="16" spans="2:92" s="84" customFormat="1" ht="24.75" customHeight="1">
      <c r="B16" s="97"/>
      <c r="C16" s="80"/>
      <c r="D16" s="216"/>
      <c r="E16" s="80"/>
      <c r="F16" s="218"/>
      <c r="G16" s="85" t="s">
        <v>72</v>
      </c>
      <c r="H16" s="85"/>
      <c r="I16" s="87">
        <f>+I15</f>
        <v>34566000</v>
      </c>
      <c r="J16" s="87">
        <f>+J15</f>
        <v>40394565</v>
      </c>
      <c r="K16" s="88">
        <f>+K15</f>
        <v>35121522</v>
      </c>
      <c r="L16" s="82">
        <f t="shared" si="1"/>
        <v>5273043</v>
      </c>
      <c r="M16" s="181">
        <f>+K16/J16</f>
        <v>0.86946157236747068</v>
      </c>
      <c r="N16" s="184"/>
      <c r="O16" s="182"/>
      <c r="P16" s="182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8"/>
      <c r="CM16" s="68"/>
      <c r="CN16" s="68"/>
    </row>
    <row r="17" spans="2:92" s="84" customFormat="1" ht="27.75" customHeight="1">
      <c r="B17" s="97"/>
      <c r="C17" s="80"/>
      <c r="D17" s="217"/>
      <c r="E17" s="98">
        <v>5005888</v>
      </c>
      <c r="F17" s="216" t="s">
        <v>78</v>
      </c>
      <c r="G17" s="80" t="s">
        <v>69</v>
      </c>
      <c r="H17" s="80" t="s">
        <v>77</v>
      </c>
      <c r="I17" s="86">
        <v>13826400</v>
      </c>
      <c r="J17" s="86">
        <v>8009541</v>
      </c>
      <c r="K17" s="82">
        <v>6312163</v>
      </c>
      <c r="L17" s="82">
        <f t="shared" si="1"/>
        <v>1697378</v>
      </c>
      <c r="M17" s="83"/>
      <c r="N17" s="184"/>
      <c r="O17" s="182"/>
      <c r="P17" s="182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8"/>
      <c r="BX17" s="68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68"/>
      <c r="CJ17" s="68"/>
      <c r="CK17" s="68"/>
      <c r="CL17" s="68"/>
      <c r="CM17" s="68"/>
      <c r="CN17" s="68"/>
    </row>
    <row r="18" spans="2:92" s="84" customFormat="1" ht="40.5" customHeight="1">
      <c r="B18" s="97"/>
      <c r="C18" s="80"/>
      <c r="D18" s="218"/>
      <c r="E18" s="80"/>
      <c r="F18" s="218"/>
      <c r="G18" s="85" t="s">
        <v>72</v>
      </c>
      <c r="H18" s="85"/>
      <c r="I18" s="87">
        <f>+I17</f>
        <v>13826400</v>
      </c>
      <c r="J18" s="87">
        <f>+J17</f>
        <v>8009541</v>
      </c>
      <c r="K18" s="88">
        <f>+K17</f>
        <v>6312163</v>
      </c>
      <c r="L18" s="82">
        <f t="shared" si="1"/>
        <v>1697378</v>
      </c>
      <c r="M18" s="83">
        <f>+K18/J18</f>
        <v>0.7880804905050115</v>
      </c>
      <c r="N18" s="184"/>
      <c r="O18" s="182"/>
      <c r="P18" s="182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8"/>
      <c r="BX18" s="68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68"/>
      <c r="CJ18" s="68"/>
      <c r="CK18" s="68"/>
      <c r="CL18" s="68"/>
      <c r="CM18" s="68"/>
      <c r="CN18" s="68"/>
    </row>
    <row r="19" spans="2:92" s="84" customFormat="1" ht="30">
      <c r="B19" s="97"/>
      <c r="C19" s="80"/>
      <c r="D19" s="99"/>
      <c r="E19" s="98">
        <v>5005889</v>
      </c>
      <c r="F19" s="98" t="s">
        <v>79</v>
      </c>
      <c r="G19" s="80" t="s">
        <v>69</v>
      </c>
      <c r="H19" s="80" t="s">
        <v>77</v>
      </c>
      <c r="I19" s="86">
        <v>11522000</v>
      </c>
      <c r="J19" s="86">
        <v>11510294</v>
      </c>
      <c r="K19" s="82">
        <v>9815284</v>
      </c>
      <c r="L19" s="82">
        <f t="shared" si="1"/>
        <v>1695010</v>
      </c>
      <c r="M19" s="83"/>
      <c r="N19" s="184"/>
      <c r="O19" s="182"/>
      <c r="P19" s="182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8"/>
      <c r="BX19" s="68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68"/>
      <c r="CJ19" s="68"/>
      <c r="CK19" s="68"/>
      <c r="CL19" s="68"/>
      <c r="CM19" s="68"/>
      <c r="CN19" s="68"/>
    </row>
    <row r="20" spans="2:92" s="84" customFormat="1" ht="23.25" customHeight="1">
      <c r="B20" s="97"/>
      <c r="C20" s="80"/>
      <c r="D20" s="99"/>
      <c r="E20" s="80"/>
      <c r="F20" s="80"/>
      <c r="G20" s="85" t="s">
        <v>72</v>
      </c>
      <c r="H20" s="85"/>
      <c r="I20" s="87">
        <f>+I19</f>
        <v>11522000</v>
      </c>
      <c r="J20" s="87">
        <f>+J19</f>
        <v>11510294</v>
      </c>
      <c r="K20" s="88">
        <f>+K19</f>
        <v>9815284</v>
      </c>
      <c r="L20" s="82">
        <f t="shared" si="1"/>
        <v>1695010</v>
      </c>
      <c r="M20" s="83">
        <f>+K20/J20</f>
        <v>0.85273964331406304</v>
      </c>
      <c r="N20" s="184"/>
      <c r="O20" s="182"/>
      <c r="P20" s="182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  <c r="BM20" s="68"/>
      <c r="BN20" s="68"/>
      <c r="BO20" s="68"/>
      <c r="BP20" s="68"/>
      <c r="BQ20" s="68"/>
      <c r="BR20" s="68"/>
      <c r="BS20" s="68"/>
      <c r="BT20" s="68"/>
      <c r="BU20" s="68"/>
      <c r="BV20" s="68"/>
      <c r="BW20" s="68"/>
      <c r="BX20" s="68"/>
      <c r="BY20" s="68"/>
      <c r="BZ20" s="68"/>
      <c r="CA20" s="68"/>
      <c r="CB20" s="68"/>
      <c r="CC20" s="68"/>
      <c r="CD20" s="68"/>
      <c r="CE20" s="68"/>
      <c r="CF20" s="68"/>
      <c r="CG20" s="68"/>
      <c r="CH20" s="68"/>
      <c r="CI20" s="68"/>
      <c r="CJ20" s="68"/>
      <c r="CK20" s="68"/>
      <c r="CL20" s="68"/>
      <c r="CM20" s="68"/>
      <c r="CN20" s="68"/>
    </row>
    <row r="21" spans="2:92" s="84" customFormat="1" ht="29.25" customHeight="1">
      <c r="B21" s="97"/>
      <c r="C21" s="98">
        <v>3000795</v>
      </c>
      <c r="D21" s="216" t="s">
        <v>80</v>
      </c>
      <c r="E21" s="98">
        <v>5004362</v>
      </c>
      <c r="F21" s="216" t="s">
        <v>81</v>
      </c>
      <c r="G21" s="80" t="s">
        <v>69</v>
      </c>
      <c r="H21" s="80" t="s">
        <v>77</v>
      </c>
      <c r="I21" s="86">
        <v>4132800</v>
      </c>
      <c r="J21" s="86">
        <v>4198100</v>
      </c>
      <c r="K21" s="82">
        <v>3262536</v>
      </c>
      <c r="L21" s="82">
        <f t="shared" si="1"/>
        <v>935564</v>
      </c>
      <c r="M21" s="83"/>
      <c r="N21" s="184"/>
      <c r="O21" s="182"/>
      <c r="P21" s="182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  <c r="BJ21" s="68"/>
      <c r="BK21" s="68"/>
      <c r="BL21" s="68"/>
      <c r="BM21" s="68"/>
      <c r="BN21" s="68"/>
      <c r="BO21" s="68"/>
      <c r="BP21" s="68"/>
      <c r="BQ21" s="68"/>
      <c r="BR21" s="68"/>
      <c r="BS21" s="68"/>
      <c r="BT21" s="68"/>
      <c r="BU21" s="68"/>
      <c r="BV21" s="68"/>
      <c r="BW21" s="68"/>
      <c r="BX21" s="68"/>
      <c r="BY21" s="68"/>
      <c r="BZ21" s="68"/>
      <c r="CA21" s="68"/>
      <c r="CB21" s="68"/>
      <c r="CC21" s="68"/>
      <c r="CD21" s="68"/>
      <c r="CE21" s="68"/>
      <c r="CF21" s="68"/>
      <c r="CG21" s="68"/>
      <c r="CH21" s="68"/>
      <c r="CI21" s="68"/>
      <c r="CJ21" s="68"/>
      <c r="CK21" s="68"/>
      <c r="CL21" s="68"/>
      <c r="CM21" s="68"/>
      <c r="CN21" s="68"/>
    </row>
    <row r="22" spans="2:92" s="84" customFormat="1" ht="31.5" customHeight="1">
      <c r="B22" s="97"/>
      <c r="C22" s="80"/>
      <c r="D22" s="216"/>
      <c r="E22" s="80"/>
      <c r="F22" s="218"/>
      <c r="G22" s="85" t="s">
        <v>72</v>
      </c>
      <c r="H22" s="85"/>
      <c r="I22" s="87">
        <f>+I21</f>
        <v>4132800</v>
      </c>
      <c r="J22" s="87">
        <f>+J21</f>
        <v>4198100</v>
      </c>
      <c r="K22" s="88">
        <f>+K21</f>
        <v>3262536</v>
      </c>
      <c r="L22" s="82">
        <f t="shared" si="1"/>
        <v>935564</v>
      </c>
      <c r="M22" s="83">
        <f>+K22/J22</f>
        <v>0.77714585169481432</v>
      </c>
      <c r="N22" s="184"/>
      <c r="O22" s="182"/>
      <c r="P22" s="182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  <c r="BJ22" s="68"/>
      <c r="BK22" s="68"/>
      <c r="BL22" s="68"/>
      <c r="BM22" s="68"/>
      <c r="BN22" s="68"/>
      <c r="BO22" s="68"/>
      <c r="BP22" s="68"/>
      <c r="BQ22" s="68"/>
      <c r="BR22" s="68"/>
      <c r="BS22" s="68"/>
      <c r="BT22" s="68"/>
      <c r="BU22" s="68"/>
      <c r="BV22" s="68"/>
      <c r="BW22" s="68"/>
      <c r="BX22" s="68"/>
      <c r="BY22" s="68"/>
      <c r="BZ22" s="68"/>
      <c r="CA22" s="68"/>
      <c r="CB22" s="68"/>
      <c r="CC22" s="68"/>
      <c r="CD22" s="68"/>
      <c r="CE22" s="68"/>
      <c r="CF22" s="68"/>
      <c r="CG22" s="68"/>
      <c r="CH22" s="68"/>
      <c r="CI22" s="68"/>
      <c r="CJ22" s="68"/>
      <c r="CK22" s="68"/>
      <c r="CL22" s="68"/>
      <c r="CM22" s="68"/>
      <c r="CN22" s="68"/>
    </row>
    <row r="23" spans="2:92" s="84" customFormat="1" ht="27.75" customHeight="1">
      <c r="B23" s="97"/>
      <c r="C23" s="80"/>
      <c r="D23" s="217"/>
      <c r="E23" s="98">
        <v>5005886</v>
      </c>
      <c r="F23" s="216" t="s">
        <v>82</v>
      </c>
      <c r="G23" s="80" t="s">
        <v>69</v>
      </c>
      <c r="H23" s="80" t="s">
        <v>77</v>
      </c>
      <c r="I23" s="86">
        <v>163637600</v>
      </c>
      <c r="J23" s="86">
        <v>163572300</v>
      </c>
      <c r="K23" s="82">
        <v>140005673</v>
      </c>
      <c r="L23" s="82">
        <f t="shared" si="1"/>
        <v>23566627</v>
      </c>
      <c r="M23" s="83"/>
      <c r="N23" s="184"/>
      <c r="O23" s="182"/>
      <c r="P23" s="182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  <c r="BJ23" s="68"/>
      <c r="BK23" s="68"/>
      <c r="BL23" s="68"/>
      <c r="BM23" s="68"/>
      <c r="BN23" s="68"/>
      <c r="BO23" s="68"/>
      <c r="BP23" s="68"/>
      <c r="BQ23" s="68"/>
      <c r="BR23" s="68"/>
      <c r="BS23" s="68"/>
      <c r="BT23" s="68"/>
      <c r="BU23" s="68"/>
      <c r="BV23" s="68"/>
      <c r="BW23" s="68"/>
      <c r="BX23" s="68"/>
      <c r="BY23" s="68"/>
      <c r="BZ23" s="68"/>
      <c r="CA23" s="68"/>
      <c r="CB23" s="68"/>
      <c r="CC23" s="68"/>
      <c r="CD23" s="68"/>
      <c r="CE23" s="68"/>
      <c r="CF23" s="68"/>
      <c r="CG23" s="68"/>
      <c r="CH23" s="68"/>
      <c r="CI23" s="68"/>
      <c r="CJ23" s="68"/>
      <c r="CK23" s="68"/>
      <c r="CL23" s="68"/>
      <c r="CM23" s="68"/>
      <c r="CN23" s="68"/>
    </row>
    <row r="24" spans="2:92" s="84" customFormat="1" ht="24" customHeight="1">
      <c r="B24" s="97"/>
      <c r="C24" s="80"/>
      <c r="D24" s="218"/>
      <c r="E24" s="80"/>
      <c r="F24" s="218"/>
      <c r="G24" s="85" t="s">
        <v>72</v>
      </c>
      <c r="H24" s="85"/>
      <c r="I24" s="100">
        <f>+I23</f>
        <v>163637600</v>
      </c>
      <c r="J24" s="100">
        <f>+J23</f>
        <v>163572300</v>
      </c>
      <c r="K24" s="101">
        <f>+K23</f>
        <v>140005673</v>
      </c>
      <c r="L24" s="102">
        <f t="shared" si="1"/>
        <v>23566627</v>
      </c>
      <c r="M24" s="83">
        <f>+K24/J24</f>
        <v>0.85592531865114085</v>
      </c>
      <c r="N24" s="182"/>
      <c r="O24" s="182"/>
      <c r="P24" s="182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  <c r="AV24" s="68"/>
      <c r="AW24" s="68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  <c r="BJ24" s="68"/>
      <c r="BK24" s="68"/>
      <c r="BL24" s="68"/>
      <c r="BM24" s="68"/>
      <c r="BN24" s="68"/>
      <c r="BO24" s="68"/>
      <c r="BP24" s="68"/>
      <c r="BQ24" s="68"/>
      <c r="BR24" s="68"/>
      <c r="BS24" s="68"/>
      <c r="BT24" s="68"/>
      <c r="BU24" s="68"/>
      <c r="BV24" s="68"/>
      <c r="BW24" s="68"/>
      <c r="BX24" s="68"/>
      <c r="BY24" s="68"/>
      <c r="BZ24" s="68"/>
      <c r="CA24" s="68"/>
      <c r="CB24" s="68"/>
      <c r="CC24" s="68"/>
      <c r="CD24" s="68"/>
      <c r="CE24" s="68"/>
      <c r="CF24" s="68"/>
      <c r="CG24" s="68"/>
      <c r="CH24" s="68"/>
      <c r="CI24" s="68"/>
      <c r="CJ24" s="68"/>
      <c r="CK24" s="68"/>
      <c r="CL24" s="68"/>
      <c r="CM24" s="68"/>
      <c r="CN24" s="68"/>
    </row>
    <row r="25" spans="2:92" s="84" customFormat="1" ht="21.75" customHeight="1">
      <c r="B25" s="61" t="s">
        <v>83</v>
      </c>
      <c r="C25" s="62"/>
      <c r="D25" s="62"/>
      <c r="E25" s="62"/>
      <c r="F25" s="62"/>
      <c r="G25" s="62"/>
      <c r="H25" s="62"/>
      <c r="I25" s="70">
        <f>+I10+I14+I16+I18+I20+I22+I24+I12</f>
        <v>249897378</v>
      </c>
      <c r="J25" s="70">
        <f>+J10+J14+J16+J18+J20+J22+J24+J12</f>
        <v>251339546</v>
      </c>
      <c r="K25" s="70">
        <f t="shared" ref="K25" si="2">+K10+K14+K16+K18+K20+K22+K24+K12</f>
        <v>204772831.34</v>
      </c>
      <c r="L25" s="70">
        <f>+J25-K25</f>
        <v>46566714.659999996</v>
      </c>
      <c r="M25" s="103">
        <f>+K25/J25</f>
        <v>0.81472587421638776</v>
      </c>
      <c r="N25" s="182"/>
      <c r="O25" s="182"/>
      <c r="P25" s="182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  <c r="BJ25" s="68"/>
      <c r="BK25" s="68"/>
      <c r="BL25" s="68"/>
      <c r="BM25" s="68"/>
      <c r="BN25" s="68"/>
      <c r="BO25" s="68"/>
      <c r="BP25" s="68"/>
      <c r="BQ25" s="68"/>
      <c r="BR25" s="68"/>
      <c r="BS25" s="68"/>
      <c r="BT25" s="68"/>
      <c r="BU25" s="68"/>
      <c r="BV25" s="68"/>
      <c r="BW25" s="68"/>
      <c r="BX25" s="68"/>
      <c r="BY25" s="68"/>
      <c r="BZ25" s="68"/>
      <c r="CA25" s="68"/>
      <c r="CB25" s="68"/>
      <c r="CC25" s="68"/>
      <c r="CD25" s="68"/>
      <c r="CE25" s="68"/>
      <c r="CF25" s="68"/>
      <c r="CG25" s="68"/>
      <c r="CH25" s="68"/>
      <c r="CI25" s="68"/>
      <c r="CJ25" s="68"/>
      <c r="CK25" s="68"/>
      <c r="CL25" s="68"/>
      <c r="CM25" s="68"/>
      <c r="CN25" s="68"/>
    </row>
    <row r="26" spans="2:92" ht="23.25" customHeight="1">
      <c r="B26" s="219" t="s">
        <v>84</v>
      </c>
      <c r="C26" s="80" t="s">
        <v>85</v>
      </c>
      <c r="D26" s="80" t="s">
        <v>86</v>
      </c>
      <c r="E26" s="96">
        <v>5000001</v>
      </c>
      <c r="F26" s="80" t="s">
        <v>87</v>
      </c>
      <c r="G26" s="80" t="s">
        <v>69</v>
      </c>
      <c r="H26" s="80" t="s">
        <v>71</v>
      </c>
      <c r="I26" s="86">
        <v>5427501</v>
      </c>
      <c r="J26" s="86">
        <v>2927493</v>
      </c>
      <c r="K26" s="82">
        <v>921851.45</v>
      </c>
      <c r="L26" s="82">
        <f t="shared" si="1"/>
        <v>2005641.55</v>
      </c>
      <c r="M26" s="83"/>
      <c r="N26" s="184"/>
    </row>
    <row r="27" spans="2:92" ht="23.25" customHeight="1">
      <c r="B27" s="220"/>
      <c r="C27" s="80"/>
      <c r="D27" s="80"/>
      <c r="E27" s="96"/>
      <c r="F27" s="104"/>
      <c r="G27" s="85" t="s">
        <v>72</v>
      </c>
      <c r="H27" s="85"/>
      <c r="I27" s="87">
        <f>+I26</f>
        <v>5427501</v>
      </c>
      <c r="J27" s="87">
        <f>+J26</f>
        <v>2927493</v>
      </c>
      <c r="K27" s="88">
        <f>+K26</f>
        <v>921851.45</v>
      </c>
      <c r="L27" s="82">
        <f t="shared" si="1"/>
        <v>2005641.55</v>
      </c>
      <c r="M27" s="83">
        <f>+K27/J27</f>
        <v>0.31489450188266888</v>
      </c>
    </row>
    <row r="28" spans="2:92" ht="30" customHeight="1">
      <c r="B28" s="97"/>
      <c r="C28" s="80"/>
      <c r="D28" s="80"/>
      <c r="E28" s="96">
        <v>5000002</v>
      </c>
      <c r="F28" s="80" t="s">
        <v>88</v>
      </c>
      <c r="G28" s="80" t="s">
        <v>69</v>
      </c>
      <c r="H28" s="80" t="s">
        <v>71</v>
      </c>
      <c r="I28" s="87">
        <v>930000</v>
      </c>
      <c r="J28" s="87">
        <v>867131</v>
      </c>
      <c r="K28" s="82">
        <v>378155.63</v>
      </c>
      <c r="L28" s="82">
        <f t="shared" si="1"/>
        <v>488975.37</v>
      </c>
      <c r="M28" s="83"/>
      <c r="N28" s="184"/>
    </row>
    <row r="29" spans="2:92" ht="24" customHeight="1">
      <c r="B29" s="97"/>
      <c r="C29" s="80"/>
      <c r="D29" s="80"/>
      <c r="E29" s="96"/>
      <c r="F29" s="80"/>
      <c r="G29" s="85" t="s">
        <v>72</v>
      </c>
      <c r="H29" s="85"/>
      <c r="I29" s="87">
        <f>+I28</f>
        <v>930000</v>
      </c>
      <c r="J29" s="87">
        <f>+J28</f>
        <v>867131</v>
      </c>
      <c r="K29" s="88">
        <f>+K28</f>
        <v>378155.63</v>
      </c>
      <c r="L29" s="82">
        <f t="shared" si="1"/>
        <v>488975.37</v>
      </c>
      <c r="M29" s="83">
        <f>+K29/J29</f>
        <v>0.43609977039224757</v>
      </c>
    </row>
    <row r="30" spans="2:92" ht="24" customHeight="1">
      <c r="B30" s="97"/>
      <c r="C30" s="80"/>
      <c r="D30" s="80"/>
      <c r="E30" s="96"/>
      <c r="F30" s="80"/>
      <c r="G30" s="188">
        <v>6</v>
      </c>
      <c r="H30" s="188">
        <v>26</v>
      </c>
      <c r="I30" s="87"/>
      <c r="J30" s="91">
        <v>1000</v>
      </c>
      <c r="K30" s="92">
        <v>0</v>
      </c>
      <c r="L30" s="93">
        <f t="shared" ref="L30:L31" si="3">+J30-K30</f>
        <v>1000</v>
      </c>
      <c r="M30" s="94"/>
    </row>
    <row r="31" spans="2:92" ht="24" customHeight="1">
      <c r="B31" s="97"/>
      <c r="C31" s="80"/>
      <c r="D31" s="80"/>
      <c r="E31" s="96"/>
      <c r="F31" s="80"/>
      <c r="G31" s="85" t="s">
        <v>73</v>
      </c>
      <c r="H31" s="95"/>
      <c r="I31" s="87">
        <f>+I30</f>
        <v>0</v>
      </c>
      <c r="J31" s="87">
        <f>+J30</f>
        <v>1000</v>
      </c>
      <c r="K31" s="88">
        <f>+K30</f>
        <v>0</v>
      </c>
      <c r="L31" s="82">
        <f t="shared" si="3"/>
        <v>1000</v>
      </c>
      <c r="M31" s="187"/>
    </row>
    <row r="32" spans="2:92" ht="25.5" customHeight="1">
      <c r="B32" s="97"/>
      <c r="C32" s="80"/>
      <c r="D32" s="80"/>
      <c r="E32" s="96">
        <v>5000003</v>
      </c>
      <c r="F32" s="80" t="s">
        <v>89</v>
      </c>
      <c r="G32" s="105" t="s">
        <v>69</v>
      </c>
      <c r="H32" s="148" t="s">
        <v>71</v>
      </c>
      <c r="I32" s="106">
        <v>13232089</v>
      </c>
      <c r="J32" s="109">
        <f>12696528+88905</f>
        <v>12785433</v>
      </c>
      <c r="K32" s="107">
        <f>4887921.66+38400</f>
        <v>4926321.66</v>
      </c>
      <c r="L32" s="82">
        <f t="shared" si="1"/>
        <v>7859111.3399999999</v>
      </c>
      <c r="M32" s="94"/>
      <c r="N32" s="184"/>
    </row>
    <row r="33" spans="2:92" ht="25.5" customHeight="1">
      <c r="B33" s="97"/>
      <c r="C33" s="80"/>
      <c r="D33" s="80"/>
      <c r="E33" s="80"/>
      <c r="F33" s="80"/>
      <c r="G33" s="80"/>
      <c r="H33" s="108">
        <v>24</v>
      </c>
      <c r="I33" s="81">
        <v>42912</v>
      </c>
      <c r="J33" s="109">
        <v>0</v>
      </c>
      <c r="K33" s="82"/>
      <c r="L33" s="82">
        <f t="shared" si="1"/>
        <v>0</v>
      </c>
      <c r="M33" s="83"/>
      <c r="N33" s="184"/>
    </row>
    <row r="34" spans="2:92" ht="22.5" customHeight="1">
      <c r="B34" s="97"/>
      <c r="C34" s="80"/>
      <c r="D34" s="80"/>
      <c r="E34" s="80"/>
      <c r="F34" s="80"/>
      <c r="G34" s="80"/>
      <c r="H34" s="110">
        <v>25</v>
      </c>
      <c r="I34" s="87"/>
      <c r="J34" s="111">
        <f>271929+5699</f>
        <v>277628</v>
      </c>
      <c r="K34" s="82">
        <v>28275.39</v>
      </c>
      <c r="L34" s="82">
        <f t="shared" si="1"/>
        <v>249352.61</v>
      </c>
      <c r="M34" s="83"/>
      <c r="N34" s="184"/>
    </row>
    <row r="35" spans="2:92">
      <c r="B35" s="97"/>
      <c r="C35" s="80"/>
      <c r="D35" s="80"/>
      <c r="E35" s="80"/>
      <c r="F35" s="80"/>
      <c r="G35" s="85" t="s">
        <v>72</v>
      </c>
      <c r="H35" s="85"/>
      <c r="I35" s="111">
        <f>SUM(I32:I34)</f>
        <v>13275001</v>
      </c>
      <c r="J35" s="111">
        <f>SUM(J32:J34)</f>
        <v>13063061</v>
      </c>
      <c r="K35" s="88">
        <f>SUM(K32:K34)</f>
        <v>4954597.05</v>
      </c>
      <c r="L35" s="82">
        <f t="shared" si="1"/>
        <v>8108463.9500000002</v>
      </c>
      <c r="M35" s="83">
        <f>+K35/J35</f>
        <v>0.37928300648676444</v>
      </c>
      <c r="P35" s="130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74"/>
      <c r="BL35" s="74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4"/>
      <c r="CA35" s="74"/>
      <c r="CB35" s="74"/>
      <c r="CC35" s="74"/>
      <c r="CD35" s="74"/>
      <c r="CE35" s="74"/>
      <c r="CF35" s="74"/>
      <c r="CG35" s="74"/>
      <c r="CH35" s="74"/>
      <c r="CI35" s="74"/>
      <c r="CJ35" s="74"/>
      <c r="CK35" s="74"/>
      <c r="CL35" s="74"/>
      <c r="CM35" s="74"/>
      <c r="CN35" s="74"/>
    </row>
    <row r="36" spans="2:92">
      <c r="B36" s="97"/>
      <c r="C36" s="80"/>
      <c r="D36" s="80"/>
      <c r="E36" s="80"/>
      <c r="F36" s="80"/>
      <c r="G36" s="188">
        <v>6</v>
      </c>
      <c r="H36" s="188">
        <v>26</v>
      </c>
      <c r="I36" s="87"/>
      <c r="J36" s="91">
        <v>644942</v>
      </c>
      <c r="K36" s="92">
        <v>44435.22</v>
      </c>
      <c r="L36" s="93">
        <f t="shared" si="1"/>
        <v>600506.78</v>
      </c>
      <c r="M36" s="94"/>
      <c r="P36" s="130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74"/>
      <c r="AO36" s="74"/>
      <c r="AP36" s="74"/>
      <c r="AQ36" s="74"/>
      <c r="AR36" s="74"/>
      <c r="AS36" s="74"/>
      <c r="AT36" s="74"/>
      <c r="AU36" s="74"/>
      <c r="AV36" s="74"/>
      <c r="AW36" s="74"/>
      <c r="AX36" s="74"/>
      <c r="AY36" s="74"/>
      <c r="AZ36" s="74"/>
      <c r="BA36" s="74"/>
      <c r="BB36" s="74"/>
      <c r="BC36" s="74"/>
      <c r="BD36" s="74"/>
      <c r="BE36" s="74"/>
      <c r="BF36" s="74"/>
      <c r="BG36" s="74"/>
      <c r="BH36" s="74"/>
      <c r="BI36" s="74"/>
      <c r="BJ36" s="74"/>
      <c r="BK36" s="74"/>
      <c r="BL36" s="74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4"/>
      <c r="CA36" s="74"/>
      <c r="CB36" s="74"/>
      <c r="CC36" s="74"/>
      <c r="CD36" s="74"/>
      <c r="CE36" s="74"/>
      <c r="CF36" s="74"/>
      <c r="CG36" s="74"/>
      <c r="CH36" s="74"/>
      <c r="CI36" s="74"/>
      <c r="CJ36" s="74"/>
      <c r="CK36" s="74"/>
      <c r="CL36" s="74"/>
      <c r="CM36" s="74"/>
      <c r="CN36" s="74"/>
    </row>
    <row r="37" spans="2:92" s="68" customFormat="1">
      <c r="B37" s="97"/>
      <c r="C37" s="80"/>
      <c r="D37" s="80"/>
      <c r="E37" s="80"/>
      <c r="F37" s="80"/>
      <c r="G37" s="85" t="s">
        <v>73</v>
      </c>
      <c r="H37" s="95"/>
      <c r="I37" s="87">
        <f>+I36</f>
        <v>0</v>
      </c>
      <c r="J37" s="87">
        <f>+J36</f>
        <v>644942</v>
      </c>
      <c r="K37" s="88">
        <f>+K36</f>
        <v>44435.22</v>
      </c>
      <c r="L37" s="82">
        <f t="shared" si="1"/>
        <v>600506.78</v>
      </c>
      <c r="M37" s="187"/>
      <c r="N37" s="182"/>
      <c r="O37" s="182"/>
      <c r="P37" s="182"/>
    </row>
    <row r="38" spans="2:92" s="68" customFormat="1">
      <c r="B38" s="97"/>
      <c r="C38" s="80"/>
      <c r="D38" s="80"/>
      <c r="E38" s="96">
        <v>5000004</v>
      </c>
      <c r="F38" s="112" t="s">
        <v>90</v>
      </c>
      <c r="G38" s="80" t="s">
        <v>69</v>
      </c>
      <c r="H38" s="85" t="s">
        <v>71</v>
      </c>
      <c r="I38" s="87">
        <v>534000</v>
      </c>
      <c r="J38" s="87">
        <v>610497</v>
      </c>
      <c r="K38" s="82">
        <v>302537.44</v>
      </c>
      <c r="L38" s="82">
        <f t="shared" si="1"/>
        <v>307959.56</v>
      </c>
      <c r="M38" s="83"/>
      <c r="N38" s="184"/>
      <c r="O38" s="182"/>
      <c r="P38" s="182"/>
    </row>
    <row r="39" spans="2:92" s="68" customFormat="1">
      <c r="B39" s="97"/>
      <c r="C39" s="80"/>
      <c r="D39" s="80"/>
      <c r="E39" s="96"/>
      <c r="F39" s="80"/>
      <c r="G39" s="85" t="s">
        <v>72</v>
      </c>
      <c r="H39" s="85"/>
      <c r="I39" s="87">
        <f>+I38</f>
        <v>534000</v>
      </c>
      <c r="J39" s="87">
        <f>+J38</f>
        <v>610497</v>
      </c>
      <c r="K39" s="88">
        <f>+K38</f>
        <v>302537.44</v>
      </c>
      <c r="L39" s="82">
        <f t="shared" si="1"/>
        <v>307959.56</v>
      </c>
      <c r="M39" s="83">
        <f>+K39/J39</f>
        <v>0.49555925745744861</v>
      </c>
      <c r="N39" s="182"/>
      <c r="O39" s="182"/>
      <c r="P39" s="182"/>
    </row>
    <row r="40" spans="2:92" s="68" customFormat="1">
      <c r="B40" s="97"/>
      <c r="C40" s="80"/>
      <c r="D40" s="80"/>
      <c r="E40" s="96">
        <v>5000005</v>
      </c>
      <c r="F40" s="216" t="s">
        <v>91</v>
      </c>
      <c r="G40" s="80" t="s">
        <v>69</v>
      </c>
      <c r="H40" s="110">
        <v>21</v>
      </c>
      <c r="I40" s="87">
        <v>23492702</v>
      </c>
      <c r="J40" s="87">
        <v>23347220</v>
      </c>
      <c r="K40" s="82">
        <v>8196033.3300000001</v>
      </c>
      <c r="L40" s="82">
        <f t="shared" si="1"/>
        <v>15151186.67</v>
      </c>
      <c r="M40" s="83"/>
      <c r="N40" s="184"/>
      <c r="O40" s="182"/>
      <c r="P40" s="182"/>
    </row>
    <row r="41" spans="2:92" s="68" customFormat="1">
      <c r="B41" s="97"/>
      <c r="C41" s="80"/>
      <c r="D41" s="104"/>
      <c r="E41" s="96"/>
      <c r="F41" s="221"/>
      <c r="G41" s="113"/>
      <c r="H41" s="110">
        <v>22</v>
      </c>
      <c r="I41" s="87">
        <v>1079059</v>
      </c>
      <c r="J41" s="87">
        <v>1079059</v>
      </c>
      <c r="K41" s="82">
        <v>478110.12</v>
      </c>
      <c r="L41" s="82">
        <f t="shared" si="1"/>
        <v>600948.88</v>
      </c>
      <c r="M41" s="83"/>
      <c r="N41" s="184"/>
      <c r="O41" s="182"/>
      <c r="P41" s="182"/>
    </row>
    <row r="42" spans="2:92" s="68" customFormat="1">
      <c r="B42" s="97"/>
      <c r="C42" s="80"/>
      <c r="D42" s="104"/>
      <c r="E42" s="96"/>
      <c r="F42" s="114"/>
      <c r="G42" s="113"/>
      <c r="H42" s="85" t="s">
        <v>71</v>
      </c>
      <c r="I42" s="87">
        <v>1289772</v>
      </c>
      <c r="J42" s="87">
        <v>2006773</v>
      </c>
      <c r="K42" s="82">
        <v>916042.56</v>
      </c>
      <c r="L42" s="82">
        <f t="shared" si="1"/>
        <v>1090730.44</v>
      </c>
      <c r="M42" s="83"/>
      <c r="N42" s="184"/>
      <c r="O42" s="184"/>
      <c r="P42" s="182"/>
    </row>
    <row r="43" spans="2:92" s="68" customFormat="1">
      <c r="B43" s="97"/>
      <c r="C43" s="80"/>
      <c r="D43" s="80"/>
      <c r="E43" s="96"/>
      <c r="F43" s="80"/>
      <c r="G43" s="85" t="s">
        <v>72</v>
      </c>
      <c r="H43" s="85"/>
      <c r="I43" s="87">
        <f>SUM(I40:I42)</f>
        <v>25861533</v>
      </c>
      <c r="J43" s="87">
        <f>SUM(J40:J42)</f>
        <v>26433052</v>
      </c>
      <c r="K43" s="88">
        <f t="shared" ref="K43" si="4">SUM(K40:K42)</f>
        <v>9590186.0099999998</v>
      </c>
      <c r="L43" s="82">
        <f t="shared" si="1"/>
        <v>16842865.990000002</v>
      </c>
      <c r="M43" s="83">
        <f>+K43/J43</f>
        <v>0.36281039397191062</v>
      </c>
      <c r="N43" s="182"/>
      <c r="O43" s="182"/>
      <c r="P43" s="182"/>
    </row>
    <row r="44" spans="2:92" s="68" customFormat="1" hidden="1">
      <c r="B44" s="97"/>
      <c r="C44" s="80"/>
      <c r="D44" s="80"/>
      <c r="E44" s="96"/>
      <c r="F44" s="80"/>
      <c r="G44" s="96">
        <v>6</v>
      </c>
      <c r="H44" s="115">
        <v>26</v>
      </c>
      <c r="I44" s="116">
        <f>+I45</f>
        <v>0</v>
      </c>
      <c r="J44" s="87"/>
      <c r="K44" s="82"/>
      <c r="L44" s="82">
        <f t="shared" si="1"/>
        <v>0</v>
      </c>
      <c r="M44" s="83"/>
      <c r="N44" s="182"/>
      <c r="O44" s="182"/>
      <c r="P44" s="182"/>
    </row>
    <row r="45" spans="2:92" s="68" customFormat="1" hidden="1">
      <c r="B45" s="97"/>
      <c r="C45" s="80"/>
      <c r="D45" s="80"/>
      <c r="E45" s="96"/>
      <c r="F45" s="80"/>
      <c r="G45" s="85" t="s">
        <v>73</v>
      </c>
      <c r="H45" s="85"/>
      <c r="I45" s="117">
        <v>0</v>
      </c>
      <c r="J45" s="87">
        <f>+J44</f>
        <v>0</v>
      </c>
      <c r="K45" s="82">
        <f>+K44</f>
        <v>0</v>
      </c>
      <c r="L45" s="82">
        <f t="shared" si="1"/>
        <v>0</v>
      </c>
      <c r="M45" s="83"/>
      <c r="N45" s="182"/>
      <c r="O45" s="182"/>
      <c r="P45" s="182"/>
    </row>
    <row r="46" spans="2:92" s="68" customFormat="1">
      <c r="B46" s="97"/>
      <c r="C46" s="80"/>
      <c r="D46" s="80"/>
      <c r="E46" s="96">
        <v>5000006</v>
      </c>
      <c r="F46" s="80" t="s">
        <v>92</v>
      </c>
      <c r="G46" s="80" t="s">
        <v>69</v>
      </c>
      <c r="H46" s="85" t="s">
        <v>71</v>
      </c>
      <c r="I46" s="87">
        <v>680000</v>
      </c>
      <c r="J46" s="87">
        <v>680000</v>
      </c>
      <c r="K46" s="82">
        <v>335692.89</v>
      </c>
      <c r="L46" s="82">
        <f t="shared" si="1"/>
        <v>344307.11</v>
      </c>
      <c r="M46" s="83"/>
      <c r="N46" s="184"/>
      <c r="O46" s="182"/>
      <c r="P46" s="182"/>
    </row>
    <row r="47" spans="2:92" s="68" customFormat="1">
      <c r="B47" s="97"/>
      <c r="C47" s="80"/>
      <c r="D47" s="80"/>
      <c r="E47" s="96"/>
      <c r="F47" s="80"/>
      <c r="G47" s="85" t="s">
        <v>72</v>
      </c>
      <c r="H47" s="85"/>
      <c r="I47" s="87">
        <f>+I46</f>
        <v>680000</v>
      </c>
      <c r="J47" s="87">
        <f>+J46</f>
        <v>680000</v>
      </c>
      <c r="K47" s="88">
        <f>+K46</f>
        <v>335692.89</v>
      </c>
      <c r="L47" s="102">
        <f t="shared" si="1"/>
        <v>344307.11</v>
      </c>
      <c r="M47" s="83">
        <f>+K47/J47</f>
        <v>0.49366601470588239</v>
      </c>
      <c r="N47" s="182"/>
      <c r="O47" s="182"/>
      <c r="P47" s="182"/>
    </row>
    <row r="48" spans="2:92" s="68" customFormat="1">
      <c r="B48" s="61" t="s">
        <v>93</v>
      </c>
      <c r="C48" s="62"/>
      <c r="D48" s="62"/>
      <c r="E48" s="62"/>
      <c r="F48" s="62"/>
      <c r="G48" s="62"/>
      <c r="H48" s="62"/>
      <c r="I48" s="70">
        <f>+I27+I29+I35+I39+I43+I47+I37+I45</f>
        <v>46708035</v>
      </c>
      <c r="J48" s="70">
        <f>+J27+J29+J35+J39+J43+J47+J37+J45+J31</f>
        <v>45227176</v>
      </c>
      <c r="K48" s="70">
        <f t="shared" ref="K48" si="5">+K27+K29+K35+K39+K43+K47+K37+K45</f>
        <v>16527455.690000001</v>
      </c>
      <c r="L48" s="70">
        <f t="shared" si="1"/>
        <v>28699720.309999999</v>
      </c>
      <c r="M48" s="103">
        <f>+K48/J48</f>
        <v>0.36543196263237843</v>
      </c>
      <c r="N48" s="182"/>
      <c r="O48" s="182"/>
      <c r="P48" s="182"/>
    </row>
    <row r="49" spans="1:16" s="68" customFormat="1" ht="20.25" customHeight="1">
      <c r="B49" s="202" t="s">
        <v>94</v>
      </c>
      <c r="C49" s="200">
        <v>2523231</v>
      </c>
      <c r="D49" s="203" t="s">
        <v>125</v>
      </c>
      <c r="E49" s="118">
        <v>4000212</v>
      </c>
      <c r="F49" s="197" t="s">
        <v>122</v>
      </c>
      <c r="G49" s="96">
        <v>5</v>
      </c>
      <c r="H49" s="96">
        <v>23</v>
      </c>
      <c r="I49" s="86">
        <v>0</v>
      </c>
      <c r="J49" s="86">
        <v>283141</v>
      </c>
      <c r="K49" s="102">
        <v>0</v>
      </c>
      <c r="L49" s="82">
        <f t="shared" si="1"/>
        <v>283141</v>
      </c>
      <c r="M49" s="83"/>
      <c r="N49" s="182"/>
      <c r="O49" s="182"/>
      <c r="P49" s="182"/>
    </row>
    <row r="50" spans="1:16" s="68" customFormat="1">
      <c r="B50" s="200"/>
      <c r="C50" s="201"/>
      <c r="D50" s="204"/>
      <c r="E50" s="118"/>
      <c r="F50" s="198"/>
      <c r="G50" s="85" t="s">
        <v>72</v>
      </c>
      <c r="H50" s="148"/>
      <c r="I50" s="149">
        <f>+I49</f>
        <v>0</v>
      </c>
      <c r="J50" s="149">
        <f>+J49</f>
        <v>283141</v>
      </c>
      <c r="K50" s="88">
        <f>+K49</f>
        <v>0</v>
      </c>
      <c r="L50" s="82">
        <f t="shared" si="1"/>
        <v>283141</v>
      </c>
      <c r="M50" s="83">
        <f>+K50/J50</f>
        <v>0</v>
      </c>
      <c r="N50" s="182"/>
      <c r="O50" s="182"/>
      <c r="P50" s="182"/>
    </row>
    <row r="51" spans="1:16" s="68" customFormat="1">
      <c r="B51" s="200"/>
      <c r="C51" s="192"/>
      <c r="D51" s="204"/>
      <c r="E51" s="118">
        <v>6000002</v>
      </c>
      <c r="F51" s="190" t="s">
        <v>120</v>
      </c>
      <c r="G51" s="90">
        <v>6</v>
      </c>
      <c r="H51" s="188">
        <v>26</v>
      </c>
      <c r="I51" s="87"/>
      <c r="J51" s="91">
        <v>25140</v>
      </c>
      <c r="K51" s="92">
        <v>0</v>
      </c>
      <c r="L51" s="93">
        <f t="shared" ref="L51:L56" si="6">+J51-K51</f>
        <v>25140</v>
      </c>
      <c r="M51" s="94"/>
      <c r="N51" s="182"/>
      <c r="O51" s="182"/>
      <c r="P51" s="182"/>
    </row>
    <row r="52" spans="1:16" s="68" customFormat="1">
      <c r="B52" s="200"/>
      <c r="C52" s="192"/>
      <c r="D52" s="192"/>
      <c r="E52" s="118"/>
      <c r="F52" s="191"/>
      <c r="G52" s="85" t="s">
        <v>73</v>
      </c>
      <c r="H52" s="95"/>
      <c r="I52" s="87">
        <f>+I51</f>
        <v>0</v>
      </c>
      <c r="J52" s="87">
        <f>+J51</f>
        <v>25140</v>
      </c>
      <c r="K52" s="88">
        <f>+K51</f>
        <v>0</v>
      </c>
      <c r="L52" s="82">
        <f t="shared" si="6"/>
        <v>25140</v>
      </c>
      <c r="M52" s="83">
        <f>+K52/J52</f>
        <v>0</v>
      </c>
      <c r="N52" s="182"/>
      <c r="O52" s="182"/>
      <c r="P52" s="182"/>
    </row>
    <row r="53" spans="1:16" s="68" customFormat="1">
      <c r="B53" s="200"/>
      <c r="C53" s="200" t="s">
        <v>85</v>
      </c>
      <c r="D53" s="205" t="s">
        <v>86</v>
      </c>
      <c r="E53" s="118">
        <v>5004687</v>
      </c>
      <c r="F53" s="194" t="s">
        <v>95</v>
      </c>
      <c r="G53" s="96">
        <v>5</v>
      </c>
      <c r="H53" s="96">
        <v>23</v>
      </c>
      <c r="I53" s="86">
        <v>0</v>
      </c>
      <c r="J53" s="86">
        <v>550000</v>
      </c>
      <c r="K53" s="102">
        <v>71148.88</v>
      </c>
      <c r="L53" s="82">
        <f t="shared" ref="L53:L54" si="7">+J53-K53</f>
        <v>478851.12</v>
      </c>
      <c r="M53" s="83"/>
      <c r="N53" s="182"/>
      <c r="O53" s="182"/>
      <c r="P53" s="182"/>
    </row>
    <row r="54" spans="1:16" s="68" customFormat="1">
      <c r="B54" s="200"/>
      <c r="C54" s="201"/>
      <c r="D54" s="205"/>
      <c r="E54" s="118"/>
      <c r="F54" s="195"/>
      <c r="G54" s="85" t="s">
        <v>72</v>
      </c>
      <c r="H54" s="148"/>
      <c r="I54" s="149">
        <f>+I53</f>
        <v>0</v>
      </c>
      <c r="J54" s="149">
        <f>+J53</f>
        <v>550000</v>
      </c>
      <c r="K54" s="88">
        <f>+K53</f>
        <v>71148.88</v>
      </c>
      <c r="L54" s="82">
        <f t="shared" si="7"/>
        <v>478851.12</v>
      </c>
      <c r="M54" s="83">
        <f>+K54/J54</f>
        <v>0.12936160000000002</v>
      </c>
      <c r="N54" s="182"/>
      <c r="O54" s="182"/>
      <c r="P54" s="182"/>
    </row>
    <row r="55" spans="1:16" s="68" customFormat="1">
      <c r="B55" s="192"/>
      <c r="C55" s="192"/>
      <c r="D55" s="205"/>
      <c r="E55" s="118">
        <v>5003601</v>
      </c>
      <c r="F55" s="190" t="s">
        <v>121</v>
      </c>
      <c r="G55" s="96">
        <v>5</v>
      </c>
      <c r="H55" s="96">
        <v>23</v>
      </c>
      <c r="I55" s="86">
        <v>0</v>
      </c>
      <c r="J55" s="86">
        <v>630904</v>
      </c>
      <c r="K55" s="102">
        <v>138986.6</v>
      </c>
      <c r="L55" s="82">
        <f t="shared" si="6"/>
        <v>491917.4</v>
      </c>
      <c r="M55" s="83"/>
      <c r="N55" s="182"/>
      <c r="O55" s="182"/>
      <c r="P55" s="182"/>
    </row>
    <row r="56" spans="1:16" s="68" customFormat="1">
      <c r="B56" s="192"/>
      <c r="C56" s="192"/>
      <c r="D56" s="206"/>
      <c r="E56" s="118"/>
      <c r="F56" s="191"/>
      <c r="G56" s="85" t="s">
        <v>72</v>
      </c>
      <c r="H56" s="148"/>
      <c r="I56" s="149">
        <f>+I55</f>
        <v>0</v>
      </c>
      <c r="J56" s="149">
        <f>+J55</f>
        <v>630904</v>
      </c>
      <c r="K56" s="88">
        <f>+K55</f>
        <v>138986.6</v>
      </c>
      <c r="L56" s="82">
        <f t="shared" si="6"/>
        <v>491917.4</v>
      </c>
      <c r="M56" s="83">
        <f>+K56/J56</f>
        <v>0.22029754130580881</v>
      </c>
      <c r="N56" s="182"/>
      <c r="O56" s="182"/>
      <c r="P56" s="182"/>
    </row>
    <row r="57" spans="1:16" s="68" customFormat="1">
      <c r="B57" s="61" t="s">
        <v>96</v>
      </c>
      <c r="C57" s="62"/>
      <c r="D57" s="62"/>
      <c r="E57" s="63"/>
      <c r="F57" s="63"/>
      <c r="G57" s="64"/>
      <c r="H57" s="65"/>
      <c r="I57" s="66">
        <f>+I50+I52+I54+I56</f>
        <v>0</v>
      </c>
      <c r="J57" s="66">
        <f>+J50+J52+J54+J56</f>
        <v>1489185</v>
      </c>
      <c r="K57" s="66">
        <f t="shared" ref="K57:L57" si="8">+K50+K52+K54+K56</f>
        <v>210135.48</v>
      </c>
      <c r="L57" s="66">
        <f t="shared" si="8"/>
        <v>1279049.52</v>
      </c>
      <c r="M57" s="103">
        <f>+K57/J57</f>
        <v>0.14110770656432881</v>
      </c>
      <c r="N57" s="182"/>
      <c r="O57" s="182"/>
      <c r="P57" s="182"/>
    </row>
    <row r="58" spans="1:16" s="150" customFormat="1">
      <c r="A58" s="71"/>
      <c r="B58" s="69" t="s">
        <v>97</v>
      </c>
      <c r="C58" s="62"/>
      <c r="D58" s="62"/>
      <c r="E58" s="62"/>
      <c r="F58" s="62"/>
      <c r="G58" s="62"/>
      <c r="H58" s="62"/>
      <c r="I58" s="70">
        <f>+I57+I48+I25</f>
        <v>296605413</v>
      </c>
      <c r="J58" s="70">
        <f>+J57+J48+J25</f>
        <v>298055907</v>
      </c>
      <c r="K58" s="70">
        <f>+K57+K48+K25</f>
        <v>221510422.50999999</v>
      </c>
      <c r="L58" s="70">
        <f>+J58-K58</f>
        <v>76545484.49000001</v>
      </c>
      <c r="M58" s="67">
        <f>+K58/J58</f>
        <v>0.74318413863879562</v>
      </c>
      <c r="N58" s="185"/>
      <c r="O58" s="186"/>
      <c r="P58" s="186"/>
    </row>
    <row r="59" spans="1:16" s="68" customFormat="1">
      <c r="B59" s="77" t="s">
        <v>98</v>
      </c>
      <c r="C59" s="74"/>
      <c r="D59" s="74"/>
      <c r="E59" s="74"/>
      <c r="F59" s="74"/>
      <c r="G59" s="74"/>
      <c r="H59" s="74"/>
      <c r="I59" s="78"/>
      <c r="J59" s="119"/>
      <c r="K59" s="120">
        <f>+K58/J58</f>
        <v>0.74318413863879562</v>
      </c>
      <c r="L59" s="121"/>
      <c r="M59" s="122"/>
      <c r="N59" s="182"/>
      <c r="O59" s="182"/>
      <c r="P59" s="182"/>
    </row>
    <row r="60" spans="1:16" s="68" customFormat="1">
      <c r="B60" s="77" t="s">
        <v>119</v>
      </c>
      <c r="C60" s="74"/>
      <c r="D60" s="123"/>
      <c r="E60" s="74"/>
      <c r="F60" s="74"/>
      <c r="G60" s="74"/>
      <c r="H60" s="74"/>
      <c r="I60" s="74"/>
      <c r="J60" s="78"/>
      <c r="K60" s="124"/>
      <c r="L60" s="125"/>
      <c r="M60" s="122"/>
      <c r="N60" s="182"/>
      <c r="O60" s="182"/>
      <c r="P60" s="182"/>
    </row>
    <row r="61" spans="1:16" s="68" customFormat="1">
      <c r="B61" s="126"/>
      <c r="C61" s="74"/>
      <c r="D61" s="123"/>
      <c r="E61" s="74"/>
      <c r="F61" s="74"/>
      <c r="G61" s="74"/>
      <c r="H61" s="74"/>
      <c r="I61" s="74"/>
      <c r="J61" s="127"/>
      <c r="K61" s="128"/>
      <c r="L61" s="125"/>
      <c r="M61" s="122"/>
      <c r="N61" s="182"/>
      <c r="O61" s="182"/>
      <c r="P61" s="182"/>
    </row>
    <row r="62" spans="1:16" s="68" customFormat="1">
      <c r="F62" s="129"/>
      <c r="G62" s="74"/>
      <c r="H62" s="74"/>
      <c r="I62" s="78"/>
      <c r="J62" s="189"/>
      <c r="K62" s="78"/>
      <c r="L62" s="78"/>
      <c r="M62" s="76"/>
      <c r="N62" s="182"/>
      <c r="O62" s="182"/>
      <c r="P62" s="182"/>
    </row>
    <row r="63" spans="1:16" s="68" customFormat="1">
      <c r="F63" s="129"/>
      <c r="G63" s="74"/>
      <c r="H63" s="74"/>
      <c r="I63" s="78"/>
      <c r="J63" s="78"/>
      <c r="K63" s="78"/>
      <c r="L63" s="74"/>
      <c r="M63" s="76"/>
      <c r="N63" s="182"/>
      <c r="O63" s="182"/>
      <c r="P63" s="182"/>
    </row>
    <row r="64" spans="1:16" s="68" customFormat="1">
      <c r="F64" s="129"/>
      <c r="G64" s="74"/>
      <c r="H64" s="74"/>
      <c r="I64" s="74"/>
      <c r="J64" s="74"/>
      <c r="K64" s="211"/>
      <c r="L64" s="211"/>
      <c r="M64" s="211"/>
      <c r="N64" s="182"/>
      <c r="O64" s="182"/>
      <c r="P64" s="182"/>
    </row>
    <row r="65" spans="6:92" s="68" customFormat="1">
      <c r="F65" s="129"/>
      <c r="G65" s="74"/>
      <c r="H65" s="74"/>
      <c r="I65" s="74"/>
      <c r="J65" s="74"/>
      <c r="K65" s="211"/>
      <c r="L65" s="211"/>
      <c r="M65" s="211"/>
      <c r="N65" s="182"/>
      <c r="O65" s="182"/>
      <c r="P65" s="182"/>
    </row>
    <row r="66" spans="6:92" s="68" customFormat="1">
      <c r="F66" s="129"/>
      <c r="G66" s="74"/>
      <c r="H66" s="74"/>
      <c r="I66" s="74"/>
      <c r="J66" s="74"/>
      <c r="K66" s="74"/>
      <c r="L66" s="74"/>
      <c r="M66" s="76"/>
      <c r="N66" s="182"/>
      <c r="O66" s="182"/>
      <c r="P66" s="182"/>
    </row>
    <row r="67" spans="6:92" s="68" customFormat="1">
      <c r="F67" s="129"/>
      <c r="G67" s="74"/>
      <c r="H67" s="74"/>
      <c r="I67" s="74"/>
      <c r="J67" s="74"/>
      <c r="K67" s="74"/>
      <c r="L67" s="74"/>
      <c r="M67" s="76"/>
      <c r="N67" s="182"/>
      <c r="O67" s="182"/>
      <c r="P67" s="182"/>
    </row>
    <row r="68" spans="6:92" s="68" customFormat="1">
      <c r="F68" s="129"/>
      <c r="G68" s="74"/>
      <c r="H68" s="74"/>
      <c r="I68" s="74"/>
      <c r="J68" s="74"/>
      <c r="K68" s="74"/>
      <c r="L68" s="74"/>
      <c r="M68" s="76"/>
      <c r="N68" s="182"/>
      <c r="O68" s="182"/>
      <c r="P68" s="182"/>
    </row>
    <row r="69" spans="6:92" s="68" customFormat="1">
      <c r="F69" s="129"/>
      <c r="G69" s="74"/>
      <c r="H69" s="74"/>
      <c r="I69" s="74"/>
      <c r="J69" s="74"/>
      <c r="K69" s="74"/>
      <c r="L69" s="74"/>
      <c r="M69" s="76"/>
      <c r="N69" s="182"/>
      <c r="O69" s="182"/>
      <c r="P69" s="182"/>
    </row>
    <row r="70" spans="6:92" s="68" customFormat="1">
      <c r="F70" s="129"/>
      <c r="G70" s="74"/>
      <c r="H70" s="74"/>
      <c r="I70" s="74"/>
      <c r="J70" s="74"/>
      <c r="K70" s="74"/>
      <c r="L70" s="74"/>
      <c r="M70" s="76"/>
      <c r="N70" s="182"/>
      <c r="O70" s="182"/>
      <c r="P70" s="182"/>
    </row>
    <row r="71" spans="6:92" s="68" customFormat="1">
      <c r="F71" s="129"/>
      <c r="G71" s="74"/>
      <c r="H71" s="74"/>
      <c r="I71" s="74"/>
      <c r="J71" s="74"/>
      <c r="K71" s="74"/>
      <c r="L71" s="74"/>
      <c r="M71" s="76"/>
      <c r="N71" s="182"/>
      <c r="O71" s="182"/>
      <c r="P71" s="182"/>
    </row>
    <row r="72" spans="6:92" s="68" customFormat="1">
      <c r="F72" s="129"/>
      <c r="G72" s="74"/>
      <c r="H72" s="74"/>
      <c r="I72" s="74"/>
      <c r="J72" s="74"/>
      <c r="K72" s="74"/>
      <c r="L72" s="74"/>
      <c r="M72" s="76"/>
      <c r="N72" s="182"/>
      <c r="O72" s="182"/>
      <c r="P72" s="182"/>
    </row>
    <row r="73" spans="6:92">
      <c r="F73" s="129"/>
      <c r="N73" s="130"/>
      <c r="O73" s="130"/>
      <c r="P73" s="130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4"/>
      <c r="AT73" s="74"/>
      <c r="AU73" s="74"/>
      <c r="AV73" s="74"/>
      <c r="AW73" s="74"/>
      <c r="AX73" s="74"/>
      <c r="AY73" s="74"/>
      <c r="AZ73" s="74"/>
      <c r="BA73" s="74"/>
      <c r="BB73" s="74"/>
      <c r="BC73" s="74"/>
      <c r="BD73" s="74"/>
      <c r="BE73" s="74"/>
      <c r="BF73" s="74"/>
      <c r="BG73" s="74"/>
      <c r="BH73" s="74"/>
      <c r="BI73" s="74"/>
      <c r="BJ73" s="74"/>
      <c r="BK73" s="74"/>
      <c r="BL73" s="74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4"/>
      <c r="CA73" s="74"/>
      <c r="CB73" s="74"/>
      <c r="CC73" s="74"/>
      <c r="CD73" s="74"/>
      <c r="CE73" s="74"/>
      <c r="CF73" s="74"/>
      <c r="CG73" s="74"/>
      <c r="CH73" s="74"/>
      <c r="CI73" s="74"/>
      <c r="CJ73" s="74"/>
      <c r="CK73" s="74"/>
      <c r="CL73" s="74"/>
      <c r="CM73" s="74"/>
      <c r="CN73" s="74"/>
    </row>
    <row r="74" spans="6:92">
      <c r="F74" s="129"/>
      <c r="N74" s="130"/>
      <c r="O74" s="130"/>
      <c r="P74" s="130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G74" s="74"/>
      <c r="AH74" s="74"/>
      <c r="AI74" s="74"/>
      <c r="AJ74" s="74"/>
      <c r="AK74" s="74"/>
      <c r="AL74" s="74"/>
      <c r="AM74" s="74"/>
      <c r="AN74" s="74"/>
      <c r="AO74" s="74"/>
      <c r="AP74" s="74"/>
      <c r="AQ74" s="74"/>
      <c r="AR74" s="74"/>
      <c r="AS74" s="74"/>
      <c r="AT74" s="74"/>
      <c r="AU74" s="74"/>
      <c r="AV74" s="74"/>
      <c r="AW74" s="74"/>
      <c r="AX74" s="74"/>
      <c r="AY74" s="74"/>
      <c r="AZ74" s="74"/>
      <c r="BA74" s="74"/>
      <c r="BB74" s="74"/>
      <c r="BC74" s="74"/>
      <c r="BD74" s="74"/>
      <c r="BE74" s="74"/>
      <c r="BF74" s="74"/>
      <c r="BG74" s="74"/>
      <c r="BH74" s="74"/>
      <c r="BI74" s="74"/>
      <c r="BJ74" s="74"/>
      <c r="BK74" s="74"/>
      <c r="BL74" s="74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4"/>
      <c r="CA74" s="74"/>
      <c r="CB74" s="74"/>
      <c r="CC74" s="74"/>
      <c r="CD74" s="74"/>
      <c r="CE74" s="74"/>
      <c r="CF74" s="74"/>
      <c r="CG74" s="74"/>
      <c r="CH74" s="74"/>
      <c r="CI74" s="74"/>
      <c r="CJ74" s="74"/>
      <c r="CK74" s="74"/>
      <c r="CL74" s="74"/>
      <c r="CM74" s="74"/>
      <c r="CN74" s="74"/>
    </row>
    <row r="75" spans="6:92">
      <c r="F75" s="129"/>
      <c r="N75" s="130"/>
      <c r="O75" s="130"/>
      <c r="P75" s="130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4"/>
      <c r="AK75" s="74"/>
      <c r="AL75" s="74"/>
      <c r="AM75" s="74"/>
      <c r="AN75" s="74"/>
      <c r="AO75" s="74"/>
      <c r="AP75" s="74"/>
      <c r="AQ75" s="74"/>
      <c r="AR75" s="74"/>
      <c r="AS75" s="74"/>
      <c r="AT75" s="74"/>
      <c r="AU75" s="74"/>
      <c r="AV75" s="74"/>
      <c r="AW75" s="74"/>
      <c r="AX75" s="74"/>
      <c r="AY75" s="74"/>
      <c r="AZ75" s="74"/>
      <c r="BA75" s="74"/>
      <c r="BB75" s="74"/>
      <c r="BC75" s="74"/>
      <c r="BD75" s="74"/>
      <c r="BE75" s="74"/>
      <c r="BF75" s="74"/>
      <c r="BG75" s="74"/>
      <c r="BH75" s="74"/>
      <c r="BI75" s="74"/>
      <c r="BJ75" s="74"/>
      <c r="BK75" s="74"/>
      <c r="BL75" s="74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4"/>
      <c r="CA75" s="74"/>
      <c r="CB75" s="74"/>
      <c r="CC75" s="74"/>
      <c r="CD75" s="74"/>
      <c r="CE75" s="74"/>
      <c r="CF75" s="74"/>
      <c r="CG75" s="74"/>
      <c r="CH75" s="74"/>
      <c r="CI75" s="74"/>
      <c r="CJ75" s="74"/>
      <c r="CK75" s="74"/>
      <c r="CL75" s="74"/>
      <c r="CM75" s="74"/>
      <c r="CN75" s="74"/>
    </row>
    <row r="76" spans="6:92">
      <c r="F76" s="129"/>
      <c r="N76" s="130"/>
      <c r="O76" s="130"/>
      <c r="P76" s="130"/>
      <c r="Q76" s="74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4"/>
      <c r="AC76" s="74"/>
      <c r="AD76" s="74"/>
      <c r="AE76" s="74"/>
      <c r="AF76" s="74"/>
      <c r="AG76" s="74"/>
      <c r="AH76" s="74"/>
      <c r="AI76" s="74"/>
      <c r="AJ76" s="74"/>
      <c r="AK76" s="74"/>
      <c r="AL76" s="74"/>
      <c r="AM76" s="74"/>
      <c r="AN76" s="74"/>
      <c r="AO76" s="74"/>
      <c r="AP76" s="74"/>
      <c r="AQ76" s="74"/>
      <c r="AR76" s="74"/>
      <c r="AS76" s="74"/>
      <c r="AT76" s="74"/>
      <c r="AU76" s="74"/>
      <c r="AV76" s="74"/>
      <c r="AW76" s="74"/>
      <c r="AX76" s="74"/>
      <c r="AY76" s="74"/>
      <c r="AZ76" s="74"/>
      <c r="BA76" s="74"/>
      <c r="BB76" s="74"/>
      <c r="BC76" s="74"/>
      <c r="BD76" s="74"/>
      <c r="BE76" s="74"/>
      <c r="BF76" s="74"/>
      <c r="BG76" s="74"/>
      <c r="BH76" s="74"/>
      <c r="BI76" s="74"/>
      <c r="BJ76" s="74"/>
      <c r="BK76" s="74"/>
      <c r="BL76" s="74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4"/>
      <c r="CA76" s="74"/>
      <c r="CB76" s="74"/>
      <c r="CC76" s="74"/>
      <c r="CD76" s="74"/>
      <c r="CE76" s="74"/>
      <c r="CF76" s="74"/>
      <c r="CG76" s="74"/>
      <c r="CH76" s="74"/>
      <c r="CI76" s="74"/>
      <c r="CJ76" s="74"/>
      <c r="CK76" s="74"/>
      <c r="CL76" s="74"/>
      <c r="CM76" s="74"/>
      <c r="CN76" s="74"/>
    </row>
    <row r="77" spans="6:92">
      <c r="F77" s="129"/>
      <c r="N77" s="130"/>
      <c r="O77" s="130"/>
      <c r="P77" s="130"/>
      <c r="Q77" s="74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4"/>
      <c r="AK77" s="74"/>
      <c r="AL77" s="74"/>
      <c r="AM77" s="74"/>
      <c r="AN77" s="74"/>
      <c r="AO77" s="74"/>
      <c r="AP77" s="74"/>
      <c r="AQ77" s="74"/>
      <c r="AR77" s="74"/>
      <c r="AS77" s="74"/>
      <c r="AT77" s="74"/>
      <c r="AU77" s="74"/>
      <c r="AV77" s="74"/>
      <c r="AW77" s="74"/>
      <c r="AX77" s="74"/>
      <c r="AY77" s="74"/>
      <c r="AZ77" s="74"/>
      <c r="BA77" s="74"/>
      <c r="BB77" s="74"/>
      <c r="BC77" s="74"/>
      <c r="BD77" s="74"/>
      <c r="BE77" s="74"/>
      <c r="BF77" s="74"/>
      <c r="BG77" s="74"/>
      <c r="BH77" s="74"/>
      <c r="BI77" s="74"/>
      <c r="BJ77" s="74"/>
      <c r="BK77" s="74"/>
      <c r="BL77" s="74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4"/>
      <c r="CA77" s="74"/>
      <c r="CB77" s="74"/>
      <c r="CC77" s="74"/>
      <c r="CD77" s="74"/>
      <c r="CE77" s="74"/>
      <c r="CF77" s="74"/>
      <c r="CG77" s="74"/>
      <c r="CH77" s="74"/>
      <c r="CI77" s="74"/>
      <c r="CJ77" s="74"/>
      <c r="CK77" s="74"/>
      <c r="CL77" s="74"/>
      <c r="CM77" s="74"/>
      <c r="CN77" s="74"/>
    </row>
    <row r="78" spans="6:92">
      <c r="F78" s="129"/>
      <c r="N78" s="130"/>
      <c r="O78" s="130"/>
      <c r="P78" s="130"/>
      <c r="Q78" s="74"/>
      <c r="R78" s="74"/>
      <c r="S78" s="74"/>
      <c r="T78" s="74"/>
      <c r="U78" s="74"/>
      <c r="V78" s="74"/>
      <c r="W78" s="74"/>
      <c r="X78" s="74"/>
      <c r="Y78" s="74"/>
      <c r="Z78" s="74"/>
      <c r="AA78" s="74"/>
      <c r="AB78" s="74"/>
      <c r="AC78" s="74"/>
      <c r="AD78" s="74"/>
      <c r="AE78" s="74"/>
      <c r="AF78" s="74"/>
      <c r="AG78" s="74"/>
      <c r="AH78" s="74"/>
      <c r="AI78" s="74"/>
      <c r="AJ78" s="74"/>
      <c r="AK78" s="74"/>
      <c r="AL78" s="74"/>
      <c r="AM78" s="74"/>
      <c r="AN78" s="74"/>
      <c r="AO78" s="74"/>
      <c r="AP78" s="74"/>
      <c r="AQ78" s="74"/>
      <c r="AR78" s="74"/>
      <c r="AS78" s="74"/>
      <c r="AT78" s="74"/>
      <c r="AU78" s="74"/>
      <c r="AV78" s="74"/>
      <c r="AW78" s="74"/>
      <c r="AX78" s="74"/>
      <c r="AY78" s="74"/>
      <c r="AZ78" s="74"/>
      <c r="BA78" s="74"/>
      <c r="BB78" s="74"/>
      <c r="BC78" s="74"/>
      <c r="BD78" s="74"/>
      <c r="BE78" s="74"/>
      <c r="BF78" s="74"/>
      <c r="BG78" s="74"/>
      <c r="BH78" s="74"/>
      <c r="BI78" s="74"/>
      <c r="BJ78" s="74"/>
      <c r="BK78" s="74"/>
      <c r="BL78" s="74"/>
      <c r="BM78" s="74"/>
      <c r="BN78" s="74"/>
      <c r="BO78" s="74"/>
      <c r="BP78" s="74"/>
      <c r="BQ78" s="74"/>
      <c r="BR78" s="74"/>
      <c r="BS78" s="74"/>
      <c r="BT78" s="74"/>
      <c r="BU78" s="74"/>
      <c r="BV78" s="74"/>
      <c r="BW78" s="74"/>
      <c r="BX78" s="74"/>
      <c r="BY78" s="74"/>
      <c r="BZ78" s="74"/>
      <c r="CA78" s="74"/>
      <c r="CB78" s="74"/>
      <c r="CC78" s="74"/>
      <c r="CD78" s="74"/>
      <c r="CE78" s="74"/>
      <c r="CF78" s="74"/>
      <c r="CG78" s="74"/>
      <c r="CH78" s="74"/>
      <c r="CI78" s="74"/>
      <c r="CJ78" s="74"/>
      <c r="CK78" s="74"/>
      <c r="CL78" s="74"/>
      <c r="CM78" s="74"/>
      <c r="CN78" s="74"/>
    </row>
    <row r="79" spans="6:92">
      <c r="F79" s="129"/>
      <c r="N79" s="130"/>
      <c r="O79" s="130"/>
      <c r="P79" s="130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74"/>
      <c r="AP79" s="74"/>
      <c r="AQ79" s="74"/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74"/>
      <c r="BJ79" s="74"/>
      <c r="BK79" s="74"/>
      <c r="BL79" s="74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4"/>
      <c r="CA79" s="74"/>
      <c r="CB79" s="74"/>
      <c r="CC79" s="74"/>
      <c r="CD79" s="74"/>
      <c r="CE79" s="74"/>
      <c r="CF79" s="74"/>
      <c r="CG79" s="74"/>
      <c r="CH79" s="74"/>
      <c r="CI79" s="74"/>
      <c r="CJ79" s="74"/>
      <c r="CK79" s="74"/>
      <c r="CL79" s="74"/>
      <c r="CM79" s="74"/>
      <c r="CN79" s="74"/>
    </row>
    <row r="80" spans="6:92">
      <c r="F80" s="129"/>
      <c r="N80" s="130"/>
      <c r="O80" s="130"/>
      <c r="P80" s="130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74"/>
      <c r="AP80" s="74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74"/>
      <c r="BJ80" s="74"/>
      <c r="BK80" s="74"/>
      <c r="BL80" s="74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4"/>
      <c r="CA80" s="74"/>
      <c r="CB80" s="74"/>
      <c r="CC80" s="74"/>
      <c r="CD80" s="74"/>
      <c r="CE80" s="74"/>
      <c r="CF80" s="74"/>
      <c r="CG80" s="74"/>
      <c r="CH80" s="74"/>
      <c r="CI80" s="74"/>
      <c r="CJ80" s="74"/>
      <c r="CK80" s="74"/>
      <c r="CL80" s="74"/>
      <c r="CM80" s="74"/>
      <c r="CN80" s="74"/>
    </row>
    <row r="81" spans="6:92">
      <c r="F81" s="129"/>
      <c r="M81" s="74"/>
      <c r="N81" s="130"/>
      <c r="O81" s="130"/>
      <c r="P81" s="130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74"/>
      <c r="AK81" s="74"/>
      <c r="AL81" s="74"/>
      <c r="AM81" s="74"/>
      <c r="AN81" s="74"/>
      <c r="AO81" s="74"/>
      <c r="AP81" s="74"/>
      <c r="AQ81" s="74"/>
      <c r="AR81" s="74"/>
      <c r="AS81" s="74"/>
      <c r="AT81" s="74"/>
      <c r="AU81" s="74"/>
      <c r="AV81" s="74"/>
      <c r="AW81" s="74"/>
      <c r="AX81" s="74"/>
      <c r="AY81" s="74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74"/>
      <c r="BL81" s="74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4"/>
      <c r="CA81" s="74"/>
      <c r="CB81" s="74"/>
      <c r="CC81" s="74"/>
      <c r="CD81" s="74"/>
      <c r="CE81" s="74"/>
      <c r="CF81" s="74"/>
      <c r="CG81" s="74"/>
      <c r="CH81" s="74"/>
      <c r="CI81" s="74"/>
      <c r="CJ81" s="74"/>
      <c r="CK81" s="74"/>
      <c r="CL81" s="74"/>
      <c r="CM81" s="74"/>
      <c r="CN81" s="74"/>
    </row>
    <row r="82" spans="6:92">
      <c r="F82" s="129"/>
      <c r="M82" s="74"/>
      <c r="N82" s="130"/>
      <c r="O82" s="130"/>
      <c r="P82" s="130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4"/>
      <c r="AK82" s="74"/>
      <c r="AL82" s="74"/>
      <c r="AM82" s="74"/>
      <c r="AN82" s="74"/>
      <c r="AO82" s="74"/>
      <c r="AP82" s="74"/>
      <c r="AQ82" s="74"/>
      <c r="AR82" s="74"/>
      <c r="AS82" s="74"/>
      <c r="AT82" s="74"/>
      <c r="AU82" s="74"/>
      <c r="AV82" s="74"/>
      <c r="AW82" s="74"/>
      <c r="AX82" s="74"/>
      <c r="AY82" s="74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74"/>
      <c r="BL82" s="74"/>
      <c r="BM82" s="74"/>
      <c r="BN82" s="74"/>
      <c r="BO82" s="74"/>
      <c r="BP82" s="74"/>
      <c r="BQ82" s="74"/>
      <c r="BR82" s="74"/>
      <c r="BS82" s="74"/>
      <c r="BT82" s="74"/>
      <c r="BU82" s="74"/>
      <c r="BV82" s="74"/>
      <c r="BW82" s="74"/>
      <c r="BX82" s="74"/>
      <c r="BY82" s="74"/>
      <c r="BZ82" s="74"/>
      <c r="CA82" s="74"/>
      <c r="CB82" s="74"/>
      <c r="CC82" s="74"/>
      <c r="CD82" s="74"/>
      <c r="CE82" s="74"/>
      <c r="CF82" s="74"/>
      <c r="CG82" s="74"/>
      <c r="CH82" s="74"/>
      <c r="CI82" s="74"/>
      <c r="CJ82" s="74"/>
      <c r="CK82" s="74"/>
      <c r="CL82" s="74"/>
      <c r="CM82" s="74"/>
      <c r="CN82" s="74"/>
    </row>
    <row r="83" spans="6:92">
      <c r="F83" s="129"/>
      <c r="M83" s="74"/>
      <c r="N83" s="130"/>
      <c r="O83" s="130"/>
      <c r="P83" s="130"/>
      <c r="Q83" s="74"/>
      <c r="R83" s="74"/>
      <c r="S83" s="74"/>
      <c r="T83" s="74"/>
      <c r="U83" s="74"/>
      <c r="V83" s="74"/>
      <c r="W83" s="74"/>
      <c r="X83" s="74"/>
      <c r="Y83" s="74"/>
      <c r="Z83" s="74"/>
      <c r="AA83" s="74"/>
      <c r="AB83" s="74"/>
      <c r="AC83" s="74"/>
      <c r="AD83" s="74"/>
      <c r="AE83" s="74"/>
      <c r="AF83" s="74"/>
      <c r="AG83" s="74"/>
      <c r="AH83" s="74"/>
      <c r="AI83" s="74"/>
      <c r="AJ83" s="74"/>
      <c r="AK83" s="74"/>
      <c r="AL83" s="74"/>
      <c r="AM83" s="74"/>
      <c r="AN83" s="74"/>
      <c r="AO83" s="74"/>
      <c r="AP83" s="74"/>
      <c r="AQ83" s="74"/>
      <c r="AR83" s="74"/>
      <c r="AS83" s="74"/>
      <c r="AT83" s="74"/>
      <c r="AU83" s="74"/>
      <c r="AV83" s="74"/>
      <c r="AW83" s="74"/>
      <c r="AX83" s="74"/>
      <c r="AY83" s="74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74"/>
      <c r="BL83" s="74"/>
      <c r="BM83" s="74"/>
      <c r="BN83" s="74"/>
      <c r="BO83" s="74"/>
      <c r="BP83" s="74"/>
      <c r="BQ83" s="74"/>
      <c r="BR83" s="74"/>
      <c r="BS83" s="74"/>
      <c r="BT83" s="74"/>
      <c r="BU83" s="74"/>
      <c r="BV83" s="74"/>
      <c r="BW83" s="74"/>
      <c r="BX83" s="74"/>
      <c r="BY83" s="74"/>
      <c r="BZ83" s="74"/>
      <c r="CA83" s="74"/>
      <c r="CB83" s="74"/>
      <c r="CC83" s="74"/>
      <c r="CD83" s="74"/>
      <c r="CE83" s="74"/>
      <c r="CF83" s="74"/>
      <c r="CG83" s="74"/>
      <c r="CH83" s="74"/>
      <c r="CI83" s="74"/>
      <c r="CJ83" s="74"/>
      <c r="CK83" s="74"/>
      <c r="CL83" s="74"/>
      <c r="CM83" s="74"/>
      <c r="CN83" s="74"/>
    </row>
    <row r="84" spans="6:92">
      <c r="F84" s="129"/>
      <c r="M84" s="74"/>
      <c r="N84" s="130"/>
      <c r="O84" s="130"/>
      <c r="P84" s="130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74"/>
      <c r="AL84" s="74"/>
      <c r="AM84" s="74"/>
      <c r="AN84" s="74"/>
      <c r="AO84" s="74"/>
      <c r="AP84" s="74"/>
      <c r="AQ84" s="74"/>
      <c r="AR84" s="74"/>
      <c r="AS84" s="74"/>
      <c r="AT84" s="74"/>
      <c r="AU84" s="74"/>
      <c r="AV84" s="74"/>
      <c r="AW84" s="74"/>
      <c r="AX84" s="74"/>
      <c r="AY84" s="74"/>
      <c r="AZ84" s="74"/>
      <c r="BA84" s="74"/>
      <c r="BB84" s="74"/>
      <c r="BC84" s="74"/>
      <c r="BD84" s="74"/>
      <c r="BE84" s="74"/>
      <c r="BF84" s="74"/>
      <c r="BG84" s="74"/>
      <c r="BH84" s="74"/>
      <c r="BI84" s="74"/>
      <c r="BJ84" s="74"/>
      <c r="BK84" s="74"/>
      <c r="BL84" s="74"/>
      <c r="BM84" s="74"/>
      <c r="BN84" s="74"/>
      <c r="BO84" s="74"/>
      <c r="BP84" s="74"/>
      <c r="BQ84" s="74"/>
      <c r="BR84" s="74"/>
      <c r="BS84" s="74"/>
      <c r="BT84" s="74"/>
      <c r="BU84" s="74"/>
      <c r="BV84" s="74"/>
      <c r="BW84" s="74"/>
      <c r="BX84" s="74"/>
      <c r="BY84" s="74"/>
      <c r="BZ84" s="74"/>
      <c r="CA84" s="74"/>
      <c r="CB84" s="74"/>
      <c r="CC84" s="74"/>
      <c r="CD84" s="74"/>
      <c r="CE84" s="74"/>
      <c r="CF84" s="74"/>
      <c r="CG84" s="74"/>
      <c r="CH84" s="74"/>
      <c r="CI84" s="74"/>
      <c r="CJ84" s="74"/>
      <c r="CK84" s="74"/>
      <c r="CL84" s="74"/>
      <c r="CM84" s="74"/>
      <c r="CN84" s="74"/>
    </row>
    <row r="85" spans="6:92">
      <c r="F85" s="129"/>
      <c r="M85" s="74"/>
      <c r="N85" s="130"/>
      <c r="O85" s="130"/>
      <c r="P85" s="130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4"/>
      <c r="AS85" s="74"/>
      <c r="AT85" s="74"/>
      <c r="AU85" s="74"/>
      <c r="AV85" s="74"/>
      <c r="AW85" s="74"/>
      <c r="AX85" s="74"/>
      <c r="AY85" s="74"/>
      <c r="AZ85" s="74"/>
      <c r="BA85" s="74"/>
      <c r="BB85" s="74"/>
      <c r="BC85" s="74"/>
      <c r="BD85" s="74"/>
      <c r="BE85" s="74"/>
      <c r="BF85" s="74"/>
      <c r="BG85" s="74"/>
      <c r="BH85" s="74"/>
      <c r="BI85" s="74"/>
      <c r="BJ85" s="74"/>
      <c r="BK85" s="74"/>
      <c r="BL85" s="74"/>
      <c r="BM85" s="74"/>
      <c r="BN85" s="74"/>
      <c r="BO85" s="74"/>
      <c r="BP85" s="74"/>
      <c r="BQ85" s="74"/>
      <c r="BR85" s="74"/>
      <c r="BS85" s="74"/>
      <c r="BT85" s="74"/>
      <c r="BU85" s="74"/>
      <c r="BV85" s="74"/>
      <c r="BW85" s="74"/>
      <c r="BX85" s="74"/>
      <c r="BY85" s="74"/>
      <c r="BZ85" s="74"/>
      <c r="CA85" s="74"/>
      <c r="CB85" s="74"/>
      <c r="CC85" s="74"/>
      <c r="CD85" s="74"/>
      <c r="CE85" s="74"/>
      <c r="CF85" s="74"/>
      <c r="CG85" s="74"/>
      <c r="CH85" s="74"/>
      <c r="CI85" s="74"/>
      <c r="CJ85" s="74"/>
      <c r="CK85" s="74"/>
      <c r="CL85" s="74"/>
      <c r="CM85" s="74"/>
      <c r="CN85" s="74"/>
    </row>
    <row r="86" spans="6:92">
      <c r="F86" s="129"/>
      <c r="M86" s="74"/>
      <c r="N86" s="130"/>
      <c r="O86" s="130"/>
      <c r="P86" s="130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74"/>
      <c r="AJ86" s="74"/>
      <c r="AK86" s="74"/>
      <c r="AL86" s="74"/>
      <c r="AM86" s="74"/>
      <c r="AN86" s="74"/>
      <c r="AO86" s="74"/>
      <c r="AP86" s="74"/>
      <c r="AQ86" s="74"/>
      <c r="AR86" s="74"/>
      <c r="AS86" s="74"/>
      <c r="AT86" s="74"/>
      <c r="AU86" s="74"/>
      <c r="AV86" s="74"/>
      <c r="AW86" s="74"/>
      <c r="AX86" s="74"/>
      <c r="AY86" s="74"/>
      <c r="AZ86" s="74"/>
      <c r="BA86" s="74"/>
      <c r="BB86" s="74"/>
      <c r="BC86" s="74"/>
      <c r="BD86" s="74"/>
      <c r="BE86" s="74"/>
      <c r="BF86" s="74"/>
      <c r="BG86" s="74"/>
      <c r="BH86" s="74"/>
      <c r="BI86" s="74"/>
      <c r="BJ86" s="74"/>
      <c r="BK86" s="74"/>
      <c r="BL86" s="74"/>
      <c r="BM86" s="74"/>
      <c r="BN86" s="74"/>
      <c r="BO86" s="74"/>
      <c r="BP86" s="74"/>
      <c r="BQ86" s="74"/>
      <c r="BR86" s="74"/>
      <c r="BS86" s="74"/>
      <c r="BT86" s="74"/>
      <c r="BU86" s="74"/>
      <c r="BV86" s="74"/>
      <c r="BW86" s="74"/>
      <c r="BX86" s="74"/>
      <c r="BY86" s="74"/>
      <c r="BZ86" s="74"/>
      <c r="CA86" s="74"/>
      <c r="CB86" s="74"/>
      <c r="CC86" s="74"/>
      <c r="CD86" s="74"/>
      <c r="CE86" s="74"/>
      <c r="CF86" s="74"/>
      <c r="CG86" s="74"/>
      <c r="CH86" s="74"/>
      <c r="CI86" s="74"/>
      <c r="CJ86" s="74"/>
      <c r="CK86" s="74"/>
      <c r="CL86" s="74"/>
      <c r="CM86" s="74"/>
      <c r="CN86" s="74"/>
    </row>
    <row r="87" spans="6:92">
      <c r="F87" s="129"/>
      <c r="M87" s="74"/>
      <c r="N87" s="130"/>
      <c r="O87" s="130"/>
      <c r="P87" s="130"/>
      <c r="Q87" s="74"/>
      <c r="R87" s="74"/>
      <c r="S87" s="74"/>
      <c r="T87" s="74"/>
      <c r="U87" s="74"/>
      <c r="V87" s="74"/>
      <c r="W87" s="74"/>
      <c r="X87" s="74"/>
      <c r="Y87" s="74"/>
      <c r="Z87" s="74"/>
      <c r="AA87" s="74"/>
      <c r="AB87" s="74"/>
      <c r="AC87" s="74"/>
      <c r="AD87" s="74"/>
      <c r="AE87" s="74"/>
      <c r="AF87" s="74"/>
      <c r="AG87" s="74"/>
      <c r="AH87" s="74"/>
      <c r="AI87" s="74"/>
      <c r="AJ87" s="74"/>
      <c r="AK87" s="74"/>
      <c r="AL87" s="74"/>
      <c r="AM87" s="74"/>
      <c r="AN87" s="74"/>
      <c r="AO87" s="74"/>
      <c r="AP87" s="74"/>
      <c r="AQ87" s="74"/>
      <c r="AR87" s="74"/>
      <c r="AS87" s="74"/>
      <c r="AT87" s="74"/>
      <c r="AU87" s="74"/>
      <c r="AV87" s="74"/>
      <c r="AW87" s="74"/>
      <c r="AX87" s="74"/>
      <c r="AY87" s="74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74"/>
      <c r="BL87" s="74"/>
      <c r="BM87" s="74"/>
      <c r="BN87" s="74"/>
      <c r="BO87" s="74"/>
      <c r="BP87" s="74"/>
      <c r="BQ87" s="74"/>
      <c r="BR87" s="74"/>
      <c r="BS87" s="74"/>
      <c r="BT87" s="74"/>
      <c r="BU87" s="74"/>
      <c r="BV87" s="74"/>
      <c r="BW87" s="74"/>
      <c r="BX87" s="74"/>
      <c r="BY87" s="74"/>
      <c r="BZ87" s="74"/>
      <c r="CA87" s="74"/>
      <c r="CB87" s="74"/>
      <c r="CC87" s="74"/>
      <c r="CD87" s="74"/>
      <c r="CE87" s="74"/>
      <c r="CF87" s="74"/>
      <c r="CG87" s="74"/>
      <c r="CH87" s="74"/>
      <c r="CI87" s="74"/>
      <c r="CJ87" s="74"/>
      <c r="CK87" s="74"/>
      <c r="CL87" s="74"/>
      <c r="CM87" s="74"/>
      <c r="CN87" s="74"/>
    </row>
    <row r="88" spans="6:92">
      <c r="F88" s="129"/>
      <c r="M88" s="74"/>
      <c r="N88" s="130"/>
      <c r="O88" s="130"/>
      <c r="P88" s="130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/>
      <c r="AK88" s="74"/>
      <c r="AL88" s="74"/>
      <c r="AM88" s="74"/>
      <c r="AN88" s="74"/>
      <c r="AO88" s="74"/>
      <c r="AP88" s="74"/>
      <c r="AQ88" s="74"/>
      <c r="AR88" s="74"/>
      <c r="AS88" s="74"/>
      <c r="AT88" s="74"/>
      <c r="AU88" s="74"/>
      <c r="AV88" s="74"/>
      <c r="AW88" s="74"/>
      <c r="AX88" s="74"/>
      <c r="AY88" s="74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74"/>
      <c r="BL88" s="74"/>
      <c r="BM88" s="74"/>
      <c r="BN88" s="74"/>
      <c r="BO88" s="74"/>
      <c r="BP88" s="74"/>
      <c r="BQ88" s="74"/>
      <c r="BR88" s="74"/>
      <c r="BS88" s="74"/>
      <c r="BT88" s="74"/>
      <c r="BU88" s="74"/>
      <c r="BV88" s="74"/>
      <c r="BW88" s="74"/>
      <c r="BX88" s="74"/>
      <c r="BY88" s="74"/>
      <c r="BZ88" s="74"/>
      <c r="CA88" s="74"/>
      <c r="CB88" s="74"/>
      <c r="CC88" s="74"/>
      <c r="CD88" s="74"/>
      <c r="CE88" s="74"/>
      <c r="CF88" s="74"/>
      <c r="CG88" s="74"/>
      <c r="CH88" s="74"/>
      <c r="CI88" s="74"/>
      <c r="CJ88" s="74"/>
      <c r="CK88" s="74"/>
      <c r="CL88" s="74"/>
      <c r="CM88" s="74"/>
      <c r="CN88" s="74"/>
    </row>
    <row r="89" spans="6:92">
      <c r="F89" s="131"/>
      <c r="M89" s="74"/>
      <c r="N89" s="130"/>
      <c r="O89" s="130"/>
      <c r="P89" s="130"/>
      <c r="Q89" s="74"/>
      <c r="R89" s="74"/>
      <c r="S89" s="74"/>
      <c r="T89" s="74"/>
      <c r="U89" s="74"/>
      <c r="V89" s="74"/>
      <c r="W89" s="74"/>
      <c r="X89" s="74"/>
      <c r="Y89" s="74"/>
      <c r="Z89" s="74"/>
      <c r="AA89" s="74"/>
      <c r="AB89" s="74"/>
      <c r="AC89" s="74"/>
      <c r="AD89" s="74"/>
      <c r="AE89" s="74"/>
      <c r="AF89" s="74"/>
      <c r="AG89" s="74"/>
      <c r="AH89" s="74"/>
      <c r="AI89" s="74"/>
      <c r="AJ89" s="74"/>
      <c r="AK89" s="74"/>
      <c r="AL89" s="74"/>
      <c r="AM89" s="74"/>
      <c r="AN89" s="74"/>
      <c r="AO89" s="74"/>
      <c r="AP89" s="74"/>
      <c r="AQ89" s="74"/>
      <c r="AR89" s="74"/>
      <c r="AS89" s="74"/>
      <c r="AT89" s="74"/>
      <c r="AU89" s="74"/>
      <c r="AV89" s="74"/>
      <c r="AW89" s="74"/>
      <c r="AX89" s="74"/>
      <c r="AY89" s="74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74"/>
      <c r="BL89" s="74"/>
      <c r="BM89" s="74"/>
      <c r="BN89" s="74"/>
      <c r="BO89" s="74"/>
      <c r="BP89" s="74"/>
      <c r="BQ89" s="74"/>
      <c r="BR89" s="74"/>
      <c r="BS89" s="74"/>
      <c r="BT89" s="74"/>
      <c r="BU89" s="74"/>
      <c r="BV89" s="74"/>
      <c r="BW89" s="74"/>
      <c r="BX89" s="74"/>
      <c r="BY89" s="74"/>
      <c r="BZ89" s="74"/>
      <c r="CA89" s="74"/>
      <c r="CB89" s="74"/>
      <c r="CC89" s="74"/>
      <c r="CD89" s="74"/>
      <c r="CE89" s="74"/>
      <c r="CF89" s="74"/>
      <c r="CG89" s="74"/>
      <c r="CH89" s="74"/>
      <c r="CI89" s="74"/>
      <c r="CJ89" s="74"/>
      <c r="CK89" s="74"/>
      <c r="CL89" s="74"/>
      <c r="CM89" s="74"/>
      <c r="CN89" s="74"/>
    </row>
    <row r="90" spans="6:92">
      <c r="F90" s="131"/>
      <c r="M90" s="74"/>
      <c r="N90" s="130"/>
      <c r="O90" s="130"/>
      <c r="P90" s="130"/>
      <c r="Q90" s="74"/>
      <c r="R90" s="74"/>
      <c r="S90" s="74"/>
      <c r="T90" s="74"/>
      <c r="U90" s="74"/>
      <c r="V90" s="74"/>
      <c r="W90" s="74"/>
      <c r="X90" s="74"/>
      <c r="Y90" s="74"/>
      <c r="Z90" s="74"/>
      <c r="AA90" s="74"/>
      <c r="AB90" s="74"/>
      <c r="AC90" s="74"/>
      <c r="AD90" s="74"/>
      <c r="AE90" s="74"/>
      <c r="AF90" s="74"/>
      <c r="AG90" s="74"/>
      <c r="AH90" s="74"/>
      <c r="AI90" s="74"/>
      <c r="AJ90" s="74"/>
      <c r="AK90" s="74"/>
      <c r="AL90" s="74"/>
      <c r="AM90" s="74"/>
      <c r="AN90" s="74"/>
      <c r="AO90" s="74"/>
      <c r="AP90" s="74"/>
      <c r="AQ90" s="74"/>
      <c r="AR90" s="74"/>
      <c r="AS90" s="74"/>
      <c r="AT90" s="74"/>
      <c r="AU90" s="74"/>
      <c r="AV90" s="74"/>
      <c r="AW90" s="74"/>
      <c r="AX90" s="74"/>
      <c r="AY90" s="74"/>
      <c r="AZ90" s="74"/>
      <c r="BA90" s="74"/>
      <c r="BB90" s="74"/>
      <c r="BC90" s="74"/>
      <c r="BD90" s="74"/>
      <c r="BE90" s="74"/>
      <c r="BF90" s="74"/>
      <c r="BG90" s="74"/>
      <c r="BH90" s="74"/>
      <c r="BI90" s="74"/>
      <c r="BJ90" s="74"/>
      <c r="BK90" s="74"/>
      <c r="BL90" s="74"/>
      <c r="BM90" s="74"/>
      <c r="BN90" s="74"/>
      <c r="BO90" s="74"/>
      <c r="BP90" s="74"/>
      <c r="BQ90" s="74"/>
      <c r="BR90" s="74"/>
      <c r="BS90" s="74"/>
      <c r="BT90" s="74"/>
      <c r="BU90" s="74"/>
      <c r="BV90" s="74"/>
      <c r="BW90" s="74"/>
      <c r="BX90" s="74"/>
      <c r="BY90" s="74"/>
      <c r="BZ90" s="74"/>
      <c r="CA90" s="74"/>
      <c r="CB90" s="74"/>
      <c r="CC90" s="74"/>
      <c r="CD90" s="74"/>
      <c r="CE90" s="74"/>
      <c r="CF90" s="74"/>
      <c r="CG90" s="74"/>
      <c r="CH90" s="74"/>
      <c r="CI90" s="74"/>
      <c r="CJ90" s="74"/>
      <c r="CK90" s="74"/>
      <c r="CL90" s="74"/>
      <c r="CM90" s="74"/>
      <c r="CN90" s="74"/>
    </row>
    <row r="91" spans="6:92">
      <c r="F91" s="131"/>
      <c r="M91" s="74"/>
      <c r="N91" s="130"/>
      <c r="O91" s="130"/>
      <c r="P91" s="130"/>
      <c r="Q91" s="74"/>
      <c r="R91" s="74"/>
      <c r="S91" s="74"/>
      <c r="T91" s="74"/>
      <c r="U91" s="74"/>
      <c r="V91" s="74"/>
      <c r="W91" s="74"/>
      <c r="X91" s="74"/>
      <c r="Y91" s="74"/>
      <c r="Z91" s="74"/>
      <c r="AA91" s="74"/>
      <c r="AB91" s="74"/>
      <c r="AC91" s="74"/>
      <c r="AD91" s="74"/>
      <c r="AE91" s="74"/>
      <c r="AF91" s="74"/>
      <c r="AG91" s="74"/>
      <c r="AH91" s="74"/>
      <c r="AI91" s="74"/>
      <c r="AJ91" s="74"/>
      <c r="AK91" s="74"/>
      <c r="AL91" s="74"/>
      <c r="AM91" s="74"/>
      <c r="AN91" s="74"/>
      <c r="AO91" s="74"/>
      <c r="AP91" s="74"/>
      <c r="AQ91" s="74"/>
      <c r="AR91" s="74"/>
      <c r="AS91" s="74"/>
      <c r="AT91" s="74"/>
      <c r="AU91" s="74"/>
      <c r="AV91" s="74"/>
      <c r="AW91" s="74"/>
      <c r="AX91" s="74"/>
      <c r="AY91" s="74"/>
      <c r="AZ91" s="74"/>
      <c r="BA91" s="74"/>
      <c r="BB91" s="74"/>
      <c r="BC91" s="74"/>
      <c r="BD91" s="74"/>
      <c r="BE91" s="74"/>
      <c r="BF91" s="74"/>
      <c r="BG91" s="74"/>
      <c r="BH91" s="74"/>
      <c r="BI91" s="74"/>
      <c r="BJ91" s="74"/>
      <c r="BK91" s="74"/>
      <c r="BL91" s="74"/>
      <c r="BM91" s="74"/>
      <c r="BN91" s="74"/>
      <c r="BO91" s="74"/>
      <c r="BP91" s="74"/>
      <c r="BQ91" s="74"/>
      <c r="BR91" s="74"/>
      <c r="BS91" s="74"/>
      <c r="BT91" s="74"/>
      <c r="BU91" s="74"/>
      <c r="BV91" s="74"/>
      <c r="BW91" s="74"/>
      <c r="BX91" s="74"/>
      <c r="BY91" s="74"/>
      <c r="BZ91" s="74"/>
      <c r="CA91" s="74"/>
      <c r="CB91" s="74"/>
      <c r="CC91" s="74"/>
      <c r="CD91" s="74"/>
      <c r="CE91" s="74"/>
      <c r="CF91" s="74"/>
      <c r="CG91" s="74"/>
      <c r="CH91" s="74"/>
      <c r="CI91" s="74"/>
      <c r="CJ91" s="74"/>
      <c r="CK91" s="74"/>
      <c r="CL91" s="74"/>
      <c r="CM91" s="74"/>
      <c r="CN91" s="74"/>
    </row>
    <row r="92" spans="6:92">
      <c r="F92" s="131"/>
      <c r="M92" s="74"/>
      <c r="N92" s="130"/>
      <c r="O92" s="130"/>
      <c r="P92" s="130"/>
      <c r="Q92" s="74"/>
      <c r="R92" s="74"/>
      <c r="S92" s="74"/>
      <c r="T92" s="74"/>
      <c r="U92" s="74"/>
      <c r="V92" s="74"/>
      <c r="W92" s="74"/>
      <c r="X92" s="74"/>
      <c r="Y92" s="74"/>
      <c r="Z92" s="74"/>
      <c r="AA92" s="74"/>
      <c r="AB92" s="74"/>
      <c r="AC92" s="74"/>
      <c r="AD92" s="74"/>
      <c r="AE92" s="74"/>
      <c r="AF92" s="74"/>
      <c r="AG92" s="74"/>
      <c r="AH92" s="74"/>
      <c r="AI92" s="74"/>
      <c r="AJ92" s="74"/>
      <c r="AK92" s="74"/>
      <c r="AL92" s="74"/>
      <c r="AM92" s="74"/>
      <c r="AN92" s="74"/>
      <c r="AO92" s="74"/>
      <c r="AP92" s="74"/>
      <c r="AQ92" s="74"/>
      <c r="AR92" s="74"/>
      <c r="AS92" s="74"/>
      <c r="AT92" s="74"/>
      <c r="AU92" s="74"/>
      <c r="AV92" s="74"/>
      <c r="AW92" s="74"/>
      <c r="AX92" s="74"/>
      <c r="AY92" s="74"/>
      <c r="AZ92" s="74"/>
      <c r="BA92" s="74"/>
      <c r="BB92" s="74"/>
      <c r="BC92" s="74"/>
      <c r="BD92" s="74"/>
      <c r="BE92" s="74"/>
      <c r="BF92" s="74"/>
      <c r="BG92" s="74"/>
      <c r="BH92" s="74"/>
      <c r="BI92" s="74"/>
      <c r="BJ92" s="74"/>
      <c r="BK92" s="74"/>
      <c r="BL92" s="74"/>
      <c r="BM92" s="74"/>
      <c r="BN92" s="74"/>
      <c r="BO92" s="74"/>
      <c r="BP92" s="74"/>
      <c r="BQ92" s="74"/>
      <c r="BR92" s="74"/>
      <c r="BS92" s="74"/>
      <c r="BT92" s="74"/>
      <c r="BU92" s="74"/>
      <c r="BV92" s="74"/>
      <c r="BW92" s="74"/>
      <c r="BX92" s="74"/>
      <c r="BY92" s="74"/>
      <c r="BZ92" s="74"/>
      <c r="CA92" s="74"/>
      <c r="CB92" s="74"/>
      <c r="CC92" s="74"/>
      <c r="CD92" s="74"/>
      <c r="CE92" s="74"/>
      <c r="CF92" s="74"/>
      <c r="CG92" s="74"/>
      <c r="CH92" s="74"/>
      <c r="CI92" s="74"/>
      <c r="CJ92" s="74"/>
      <c r="CK92" s="74"/>
      <c r="CL92" s="74"/>
      <c r="CM92" s="74"/>
      <c r="CN92" s="74"/>
    </row>
  </sheetData>
  <mergeCells count="29">
    <mergeCell ref="L6:L7"/>
    <mergeCell ref="K64:M65"/>
    <mergeCell ref="M6:M7"/>
    <mergeCell ref="B8:B10"/>
    <mergeCell ref="C49:C50"/>
    <mergeCell ref="D21:D24"/>
    <mergeCell ref="F21:F22"/>
    <mergeCell ref="F23:F24"/>
    <mergeCell ref="B26:B27"/>
    <mergeCell ref="F40:F41"/>
    <mergeCell ref="D15:D18"/>
    <mergeCell ref="F15:F16"/>
    <mergeCell ref="F17:F18"/>
    <mergeCell ref="C53:C54"/>
    <mergeCell ref="B49:B54"/>
    <mergeCell ref="D49:D51"/>
    <mergeCell ref="D53:D56"/>
    <mergeCell ref="B3:M3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</mergeCells>
  <pageMargins left="0.23622047244094491" right="3.937007874015748E-2" top="0.74803149606299213" bottom="0.74803149606299213" header="0.31496062992125984" footer="0.31496062992125984"/>
  <pageSetup paperSize="8" scale="60" orientation="portrait" r:id="rId1"/>
  <ignoredErrors>
    <ignoredError sqref="C8 E8 G8:H8 G47 G15:H18 G19:H28 G32:H32 G40:G46 G38:H39 H40:H46 H9 C53" numberStoredAsText="1"/>
    <ignoredError sqref="J48 L5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J20"/>
  <sheetViews>
    <sheetView topLeftCell="A10" zoomScale="112" zoomScaleNormal="112" workbookViewId="0">
      <selection activeCell="E17" sqref="E17"/>
    </sheetView>
  </sheetViews>
  <sheetFormatPr baseColWidth="10" defaultRowHeight="15"/>
  <cols>
    <col min="2" max="2" width="29.85546875" bestFit="1" customWidth="1"/>
    <col min="3" max="3" width="14.7109375" customWidth="1"/>
    <col min="4" max="4" width="12.85546875" style="1" customWidth="1"/>
    <col min="5" max="5" width="17.7109375" customWidth="1"/>
    <col min="6" max="6" width="13.28515625" style="1" customWidth="1"/>
    <col min="8" max="8" width="28.7109375" bestFit="1" customWidth="1"/>
    <col min="9" max="9" width="16.28515625" customWidth="1"/>
    <col min="10" max="10" width="15.28515625" customWidth="1"/>
    <col min="258" max="258" width="29.85546875" bestFit="1" customWidth="1"/>
    <col min="259" max="259" width="14.7109375" customWidth="1"/>
    <col min="260" max="260" width="12.85546875" customWidth="1"/>
    <col min="261" max="261" width="17.7109375" customWidth="1"/>
    <col min="262" max="262" width="13.28515625" customWidth="1"/>
    <col min="264" max="264" width="28.7109375" bestFit="1" customWidth="1"/>
    <col min="265" max="265" width="12.42578125" bestFit="1" customWidth="1"/>
    <col min="514" max="514" width="29.85546875" bestFit="1" customWidth="1"/>
    <col min="515" max="515" width="14.7109375" customWidth="1"/>
    <col min="516" max="516" width="12.85546875" customWidth="1"/>
    <col min="517" max="517" width="17.7109375" customWidth="1"/>
    <col min="518" max="518" width="13.28515625" customWidth="1"/>
    <col min="520" max="520" width="28.7109375" bestFit="1" customWidth="1"/>
    <col min="521" max="521" width="12.42578125" bestFit="1" customWidth="1"/>
    <col min="770" max="770" width="29.85546875" bestFit="1" customWidth="1"/>
    <col min="771" max="771" width="14.7109375" customWidth="1"/>
    <col min="772" max="772" width="12.85546875" customWidth="1"/>
    <col min="773" max="773" width="17.7109375" customWidth="1"/>
    <col min="774" max="774" width="13.28515625" customWidth="1"/>
    <col min="776" max="776" width="28.7109375" bestFit="1" customWidth="1"/>
    <col min="777" max="777" width="12.42578125" bestFit="1" customWidth="1"/>
    <col min="1026" max="1026" width="29.85546875" bestFit="1" customWidth="1"/>
    <col min="1027" max="1027" width="14.7109375" customWidth="1"/>
    <col min="1028" max="1028" width="12.85546875" customWidth="1"/>
    <col min="1029" max="1029" width="17.7109375" customWidth="1"/>
    <col min="1030" max="1030" width="13.28515625" customWidth="1"/>
    <col min="1032" max="1032" width="28.7109375" bestFit="1" customWidth="1"/>
    <col min="1033" max="1033" width="12.42578125" bestFit="1" customWidth="1"/>
    <col min="1282" max="1282" width="29.85546875" bestFit="1" customWidth="1"/>
    <col min="1283" max="1283" width="14.7109375" customWidth="1"/>
    <col min="1284" max="1284" width="12.85546875" customWidth="1"/>
    <col min="1285" max="1285" width="17.7109375" customWidth="1"/>
    <col min="1286" max="1286" width="13.28515625" customWidth="1"/>
    <col min="1288" max="1288" width="28.7109375" bestFit="1" customWidth="1"/>
    <col min="1289" max="1289" width="12.42578125" bestFit="1" customWidth="1"/>
    <col min="1538" max="1538" width="29.85546875" bestFit="1" customWidth="1"/>
    <col min="1539" max="1539" width="14.7109375" customWidth="1"/>
    <col min="1540" max="1540" width="12.85546875" customWidth="1"/>
    <col min="1541" max="1541" width="17.7109375" customWidth="1"/>
    <col min="1542" max="1542" width="13.28515625" customWidth="1"/>
    <col min="1544" max="1544" width="28.7109375" bestFit="1" customWidth="1"/>
    <col min="1545" max="1545" width="12.42578125" bestFit="1" customWidth="1"/>
    <col min="1794" max="1794" width="29.85546875" bestFit="1" customWidth="1"/>
    <col min="1795" max="1795" width="14.7109375" customWidth="1"/>
    <col min="1796" max="1796" width="12.85546875" customWidth="1"/>
    <col min="1797" max="1797" width="17.7109375" customWidth="1"/>
    <col min="1798" max="1798" width="13.28515625" customWidth="1"/>
    <col min="1800" max="1800" width="28.7109375" bestFit="1" customWidth="1"/>
    <col min="1801" max="1801" width="12.42578125" bestFit="1" customWidth="1"/>
    <col min="2050" max="2050" width="29.85546875" bestFit="1" customWidth="1"/>
    <col min="2051" max="2051" width="14.7109375" customWidth="1"/>
    <col min="2052" max="2052" width="12.85546875" customWidth="1"/>
    <col min="2053" max="2053" width="17.7109375" customWidth="1"/>
    <col min="2054" max="2054" width="13.28515625" customWidth="1"/>
    <col min="2056" max="2056" width="28.7109375" bestFit="1" customWidth="1"/>
    <col min="2057" max="2057" width="12.42578125" bestFit="1" customWidth="1"/>
    <col min="2306" max="2306" width="29.85546875" bestFit="1" customWidth="1"/>
    <col min="2307" max="2307" width="14.7109375" customWidth="1"/>
    <col min="2308" max="2308" width="12.85546875" customWidth="1"/>
    <col min="2309" max="2309" width="17.7109375" customWidth="1"/>
    <col min="2310" max="2310" width="13.28515625" customWidth="1"/>
    <col min="2312" max="2312" width="28.7109375" bestFit="1" customWidth="1"/>
    <col min="2313" max="2313" width="12.42578125" bestFit="1" customWidth="1"/>
    <col min="2562" max="2562" width="29.85546875" bestFit="1" customWidth="1"/>
    <col min="2563" max="2563" width="14.7109375" customWidth="1"/>
    <col min="2564" max="2564" width="12.85546875" customWidth="1"/>
    <col min="2565" max="2565" width="17.7109375" customWidth="1"/>
    <col min="2566" max="2566" width="13.28515625" customWidth="1"/>
    <col min="2568" max="2568" width="28.7109375" bestFit="1" customWidth="1"/>
    <col min="2569" max="2569" width="12.42578125" bestFit="1" customWidth="1"/>
    <col min="2818" max="2818" width="29.85546875" bestFit="1" customWidth="1"/>
    <col min="2819" max="2819" width="14.7109375" customWidth="1"/>
    <col min="2820" max="2820" width="12.85546875" customWidth="1"/>
    <col min="2821" max="2821" width="17.7109375" customWidth="1"/>
    <col min="2822" max="2822" width="13.28515625" customWidth="1"/>
    <col min="2824" max="2824" width="28.7109375" bestFit="1" customWidth="1"/>
    <col min="2825" max="2825" width="12.42578125" bestFit="1" customWidth="1"/>
    <col min="3074" max="3074" width="29.85546875" bestFit="1" customWidth="1"/>
    <col min="3075" max="3075" width="14.7109375" customWidth="1"/>
    <col min="3076" max="3076" width="12.85546875" customWidth="1"/>
    <col min="3077" max="3077" width="17.7109375" customWidth="1"/>
    <col min="3078" max="3078" width="13.28515625" customWidth="1"/>
    <col min="3080" max="3080" width="28.7109375" bestFit="1" customWidth="1"/>
    <col min="3081" max="3081" width="12.42578125" bestFit="1" customWidth="1"/>
    <col min="3330" max="3330" width="29.85546875" bestFit="1" customWidth="1"/>
    <col min="3331" max="3331" width="14.7109375" customWidth="1"/>
    <col min="3332" max="3332" width="12.85546875" customWidth="1"/>
    <col min="3333" max="3333" width="17.7109375" customWidth="1"/>
    <col min="3334" max="3334" width="13.28515625" customWidth="1"/>
    <col min="3336" max="3336" width="28.7109375" bestFit="1" customWidth="1"/>
    <col min="3337" max="3337" width="12.42578125" bestFit="1" customWidth="1"/>
    <col min="3586" max="3586" width="29.85546875" bestFit="1" customWidth="1"/>
    <col min="3587" max="3587" width="14.7109375" customWidth="1"/>
    <col min="3588" max="3588" width="12.85546875" customWidth="1"/>
    <col min="3589" max="3589" width="17.7109375" customWidth="1"/>
    <col min="3590" max="3590" width="13.28515625" customWidth="1"/>
    <col min="3592" max="3592" width="28.7109375" bestFit="1" customWidth="1"/>
    <col min="3593" max="3593" width="12.42578125" bestFit="1" customWidth="1"/>
    <col min="3842" max="3842" width="29.85546875" bestFit="1" customWidth="1"/>
    <col min="3843" max="3843" width="14.7109375" customWidth="1"/>
    <col min="3844" max="3844" width="12.85546875" customWidth="1"/>
    <col min="3845" max="3845" width="17.7109375" customWidth="1"/>
    <col min="3846" max="3846" width="13.28515625" customWidth="1"/>
    <col min="3848" max="3848" width="28.7109375" bestFit="1" customWidth="1"/>
    <col min="3849" max="3849" width="12.42578125" bestFit="1" customWidth="1"/>
    <col min="4098" max="4098" width="29.85546875" bestFit="1" customWidth="1"/>
    <col min="4099" max="4099" width="14.7109375" customWidth="1"/>
    <col min="4100" max="4100" width="12.85546875" customWidth="1"/>
    <col min="4101" max="4101" width="17.7109375" customWidth="1"/>
    <col min="4102" max="4102" width="13.28515625" customWidth="1"/>
    <col min="4104" max="4104" width="28.7109375" bestFit="1" customWidth="1"/>
    <col min="4105" max="4105" width="12.42578125" bestFit="1" customWidth="1"/>
    <col min="4354" max="4354" width="29.85546875" bestFit="1" customWidth="1"/>
    <col min="4355" max="4355" width="14.7109375" customWidth="1"/>
    <col min="4356" max="4356" width="12.85546875" customWidth="1"/>
    <col min="4357" max="4357" width="17.7109375" customWidth="1"/>
    <col min="4358" max="4358" width="13.28515625" customWidth="1"/>
    <col min="4360" max="4360" width="28.7109375" bestFit="1" customWidth="1"/>
    <col min="4361" max="4361" width="12.42578125" bestFit="1" customWidth="1"/>
    <col min="4610" max="4610" width="29.85546875" bestFit="1" customWidth="1"/>
    <col min="4611" max="4611" width="14.7109375" customWidth="1"/>
    <col min="4612" max="4612" width="12.85546875" customWidth="1"/>
    <col min="4613" max="4613" width="17.7109375" customWidth="1"/>
    <col min="4614" max="4614" width="13.28515625" customWidth="1"/>
    <col min="4616" max="4616" width="28.7109375" bestFit="1" customWidth="1"/>
    <col min="4617" max="4617" width="12.42578125" bestFit="1" customWidth="1"/>
    <col min="4866" max="4866" width="29.85546875" bestFit="1" customWidth="1"/>
    <col min="4867" max="4867" width="14.7109375" customWidth="1"/>
    <col min="4868" max="4868" width="12.85546875" customWidth="1"/>
    <col min="4869" max="4869" width="17.7109375" customWidth="1"/>
    <col min="4870" max="4870" width="13.28515625" customWidth="1"/>
    <col min="4872" max="4872" width="28.7109375" bestFit="1" customWidth="1"/>
    <col min="4873" max="4873" width="12.42578125" bestFit="1" customWidth="1"/>
    <col min="5122" max="5122" width="29.85546875" bestFit="1" customWidth="1"/>
    <col min="5123" max="5123" width="14.7109375" customWidth="1"/>
    <col min="5124" max="5124" width="12.85546875" customWidth="1"/>
    <col min="5125" max="5125" width="17.7109375" customWidth="1"/>
    <col min="5126" max="5126" width="13.28515625" customWidth="1"/>
    <col min="5128" max="5128" width="28.7109375" bestFit="1" customWidth="1"/>
    <col min="5129" max="5129" width="12.42578125" bestFit="1" customWidth="1"/>
    <col min="5378" max="5378" width="29.85546875" bestFit="1" customWidth="1"/>
    <col min="5379" max="5379" width="14.7109375" customWidth="1"/>
    <col min="5380" max="5380" width="12.85546875" customWidth="1"/>
    <col min="5381" max="5381" width="17.7109375" customWidth="1"/>
    <col min="5382" max="5382" width="13.28515625" customWidth="1"/>
    <col min="5384" max="5384" width="28.7109375" bestFit="1" customWidth="1"/>
    <col min="5385" max="5385" width="12.42578125" bestFit="1" customWidth="1"/>
    <col min="5634" max="5634" width="29.85546875" bestFit="1" customWidth="1"/>
    <col min="5635" max="5635" width="14.7109375" customWidth="1"/>
    <col min="5636" max="5636" width="12.85546875" customWidth="1"/>
    <col min="5637" max="5637" width="17.7109375" customWidth="1"/>
    <col min="5638" max="5638" width="13.28515625" customWidth="1"/>
    <col min="5640" max="5640" width="28.7109375" bestFit="1" customWidth="1"/>
    <col min="5641" max="5641" width="12.42578125" bestFit="1" customWidth="1"/>
    <col min="5890" max="5890" width="29.85546875" bestFit="1" customWidth="1"/>
    <col min="5891" max="5891" width="14.7109375" customWidth="1"/>
    <col min="5892" max="5892" width="12.85546875" customWidth="1"/>
    <col min="5893" max="5893" width="17.7109375" customWidth="1"/>
    <col min="5894" max="5894" width="13.28515625" customWidth="1"/>
    <col min="5896" max="5896" width="28.7109375" bestFit="1" customWidth="1"/>
    <col min="5897" max="5897" width="12.42578125" bestFit="1" customWidth="1"/>
    <col min="6146" max="6146" width="29.85546875" bestFit="1" customWidth="1"/>
    <col min="6147" max="6147" width="14.7109375" customWidth="1"/>
    <col min="6148" max="6148" width="12.85546875" customWidth="1"/>
    <col min="6149" max="6149" width="17.7109375" customWidth="1"/>
    <col min="6150" max="6150" width="13.28515625" customWidth="1"/>
    <col min="6152" max="6152" width="28.7109375" bestFit="1" customWidth="1"/>
    <col min="6153" max="6153" width="12.42578125" bestFit="1" customWidth="1"/>
    <col min="6402" max="6402" width="29.85546875" bestFit="1" customWidth="1"/>
    <col min="6403" max="6403" width="14.7109375" customWidth="1"/>
    <col min="6404" max="6404" width="12.85546875" customWidth="1"/>
    <col min="6405" max="6405" width="17.7109375" customWidth="1"/>
    <col min="6406" max="6406" width="13.28515625" customWidth="1"/>
    <col min="6408" max="6408" width="28.7109375" bestFit="1" customWidth="1"/>
    <col min="6409" max="6409" width="12.42578125" bestFit="1" customWidth="1"/>
    <col min="6658" max="6658" width="29.85546875" bestFit="1" customWidth="1"/>
    <col min="6659" max="6659" width="14.7109375" customWidth="1"/>
    <col min="6660" max="6660" width="12.85546875" customWidth="1"/>
    <col min="6661" max="6661" width="17.7109375" customWidth="1"/>
    <col min="6662" max="6662" width="13.28515625" customWidth="1"/>
    <col min="6664" max="6664" width="28.7109375" bestFit="1" customWidth="1"/>
    <col min="6665" max="6665" width="12.42578125" bestFit="1" customWidth="1"/>
    <col min="6914" max="6914" width="29.85546875" bestFit="1" customWidth="1"/>
    <col min="6915" max="6915" width="14.7109375" customWidth="1"/>
    <col min="6916" max="6916" width="12.85546875" customWidth="1"/>
    <col min="6917" max="6917" width="17.7109375" customWidth="1"/>
    <col min="6918" max="6918" width="13.28515625" customWidth="1"/>
    <col min="6920" max="6920" width="28.7109375" bestFit="1" customWidth="1"/>
    <col min="6921" max="6921" width="12.42578125" bestFit="1" customWidth="1"/>
    <col min="7170" max="7170" width="29.85546875" bestFit="1" customWidth="1"/>
    <col min="7171" max="7171" width="14.7109375" customWidth="1"/>
    <col min="7172" max="7172" width="12.85546875" customWidth="1"/>
    <col min="7173" max="7173" width="17.7109375" customWidth="1"/>
    <col min="7174" max="7174" width="13.28515625" customWidth="1"/>
    <col min="7176" max="7176" width="28.7109375" bestFit="1" customWidth="1"/>
    <col min="7177" max="7177" width="12.42578125" bestFit="1" customWidth="1"/>
    <col min="7426" max="7426" width="29.85546875" bestFit="1" customWidth="1"/>
    <col min="7427" max="7427" width="14.7109375" customWidth="1"/>
    <col min="7428" max="7428" width="12.85546875" customWidth="1"/>
    <col min="7429" max="7429" width="17.7109375" customWidth="1"/>
    <col min="7430" max="7430" width="13.28515625" customWidth="1"/>
    <col min="7432" max="7432" width="28.7109375" bestFit="1" customWidth="1"/>
    <col min="7433" max="7433" width="12.42578125" bestFit="1" customWidth="1"/>
    <col min="7682" max="7682" width="29.85546875" bestFit="1" customWidth="1"/>
    <col min="7683" max="7683" width="14.7109375" customWidth="1"/>
    <col min="7684" max="7684" width="12.85546875" customWidth="1"/>
    <col min="7685" max="7685" width="17.7109375" customWidth="1"/>
    <col min="7686" max="7686" width="13.28515625" customWidth="1"/>
    <col min="7688" max="7688" width="28.7109375" bestFit="1" customWidth="1"/>
    <col min="7689" max="7689" width="12.42578125" bestFit="1" customWidth="1"/>
    <col min="7938" max="7938" width="29.85546875" bestFit="1" customWidth="1"/>
    <col min="7939" max="7939" width="14.7109375" customWidth="1"/>
    <col min="7940" max="7940" width="12.85546875" customWidth="1"/>
    <col min="7941" max="7941" width="17.7109375" customWidth="1"/>
    <col min="7942" max="7942" width="13.28515625" customWidth="1"/>
    <col min="7944" max="7944" width="28.7109375" bestFit="1" customWidth="1"/>
    <col min="7945" max="7945" width="12.42578125" bestFit="1" customWidth="1"/>
    <col min="8194" max="8194" width="29.85546875" bestFit="1" customWidth="1"/>
    <col min="8195" max="8195" width="14.7109375" customWidth="1"/>
    <col min="8196" max="8196" width="12.85546875" customWidth="1"/>
    <col min="8197" max="8197" width="17.7109375" customWidth="1"/>
    <col min="8198" max="8198" width="13.28515625" customWidth="1"/>
    <col min="8200" max="8200" width="28.7109375" bestFit="1" customWidth="1"/>
    <col min="8201" max="8201" width="12.42578125" bestFit="1" customWidth="1"/>
    <col min="8450" max="8450" width="29.85546875" bestFit="1" customWidth="1"/>
    <col min="8451" max="8451" width="14.7109375" customWidth="1"/>
    <col min="8452" max="8452" width="12.85546875" customWidth="1"/>
    <col min="8453" max="8453" width="17.7109375" customWidth="1"/>
    <col min="8454" max="8454" width="13.28515625" customWidth="1"/>
    <col min="8456" max="8456" width="28.7109375" bestFit="1" customWidth="1"/>
    <col min="8457" max="8457" width="12.42578125" bestFit="1" customWidth="1"/>
    <col min="8706" max="8706" width="29.85546875" bestFit="1" customWidth="1"/>
    <col min="8707" max="8707" width="14.7109375" customWidth="1"/>
    <col min="8708" max="8708" width="12.85546875" customWidth="1"/>
    <col min="8709" max="8709" width="17.7109375" customWidth="1"/>
    <col min="8710" max="8710" width="13.28515625" customWidth="1"/>
    <col min="8712" max="8712" width="28.7109375" bestFit="1" customWidth="1"/>
    <col min="8713" max="8713" width="12.42578125" bestFit="1" customWidth="1"/>
    <col min="8962" max="8962" width="29.85546875" bestFit="1" customWidth="1"/>
    <col min="8963" max="8963" width="14.7109375" customWidth="1"/>
    <col min="8964" max="8964" width="12.85546875" customWidth="1"/>
    <col min="8965" max="8965" width="17.7109375" customWidth="1"/>
    <col min="8966" max="8966" width="13.28515625" customWidth="1"/>
    <col min="8968" max="8968" width="28.7109375" bestFit="1" customWidth="1"/>
    <col min="8969" max="8969" width="12.42578125" bestFit="1" customWidth="1"/>
    <col min="9218" max="9218" width="29.85546875" bestFit="1" customWidth="1"/>
    <col min="9219" max="9219" width="14.7109375" customWidth="1"/>
    <col min="9220" max="9220" width="12.85546875" customWidth="1"/>
    <col min="9221" max="9221" width="17.7109375" customWidth="1"/>
    <col min="9222" max="9222" width="13.28515625" customWidth="1"/>
    <col min="9224" max="9224" width="28.7109375" bestFit="1" customWidth="1"/>
    <col min="9225" max="9225" width="12.42578125" bestFit="1" customWidth="1"/>
    <col min="9474" max="9474" width="29.85546875" bestFit="1" customWidth="1"/>
    <col min="9475" max="9475" width="14.7109375" customWidth="1"/>
    <col min="9476" max="9476" width="12.85546875" customWidth="1"/>
    <col min="9477" max="9477" width="17.7109375" customWidth="1"/>
    <col min="9478" max="9478" width="13.28515625" customWidth="1"/>
    <col min="9480" max="9480" width="28.7109375" bestFit="1" customWidth="1"/>
    <col min="9481" max="9481" width="12.42578125" bestFit="1" customWidth="1"/>
    <col min="9730" max="9730" width="29.85546875" bestFit="1" customWidth="1"/>
    <col min="9731" max="9731" width="14.7109375" customWidth="1"/>
    <col min="9732" max="9732" width="12.85546875" customWidth="1"/>
    <col min="9733" max="9733" width="17.7109375" customWidth="1"/>
    <col min="9734" max="9734" width="13.28515625" customWidth="1"/>
    <col min="9736" max="9736" width="28.7109375" bestFit="1" customWidth="1"/>
    <col min="9737" max="9737" width="12.42578125" bestFit="1" customWidth="1"/>
    <col min="9986" max="9986" width="29.85546875" bestFit="1" customWidth="1"/>
    <col min="9987" max="9987" width="14.7109375" customWidth="1"/>
    <col min="9988" max="9988" width="12.85546875" customWidth="1"/>
    <col min="9989" max="9989" width="17.7109375" customWidth="1"/>
    <col min="9990" max="9990" width="13.28515625" customWidth="1"/>
    <col min="9992" max="9992" width="28.7109375" bestFit="1" customWidth="1"/>
    <col min="9993" max="9993" width="12.42578125" bestFit="1" customWidth="1"/>
    <col min="10242" max="10242" width="29.85546875" bestFit="1" customWidth="1"/>
    <col min="10243" max="10243" width="14.7109375" customWidth="1"/>
    <col min="10244" max="10244" width="12.85546875" customWidth="1"/>
    <col min="10245" max="10245" width="17.7109375" customWidth="1"/>
    <col min="10246" max="10246" width="13.28515625" customWidth="1"/>
    <col min="10248" max="10248" width="28.7109375" bestFit="1" customWidth="1"/>
    <col min="10249" max="10249" width="12.42578125" bestFit="1" customWidth="1"/>
    <col min="10498" max="10498" width="29.85546875" bestFit="1" customWidth="1"/>
    <col min="10499" max="10499" width="14.7109375" customWidth="1"/>
    <col min="10500" max="10500" width="12.85546875" customWidth="1"/>
    <col min="10501" max="10501" width="17.7109375" customWidth="1"/>
    <col min="10502" max="10502" width="13.28515625" customWidth="1"/>
    <col min="10504" max="10504" width="28.7109375" bestFit="1" customWidth="1"/>
    <col min="10505" max="10505" width="12.42578125" bestFit="1" customWidth="1"/>
    <col min="10754" max="10754" width="29.85546875" bestFit="1" customWidth="1"/>
    <col min="10755" max="10755" width="14.7109375" customWidth="1"/>
    <col min="10756" max="10756" width="12.85546875" customWidth="1"/>
    <col min="10757" max="10757" width="17.7109375" customWidth="1"/>
    <col min="10758" max="10758" width="13.28515625" customWidth="1"/>
    <col min="10760" max="10760" width="28.7109375" bestFit="1" customWidth="1"/>
    <col min="10761" max="10761" width="12.42578125" bestFit="1" customWidth="1"/>
    <col min="11010" max="11010" width="29.85546875" bestFit="1" customWidth="1"/>
    <col min="11011" max="11011" width="14.7109375" customWidth="1"/>
    <col min="11012" max="11012" width="12.85546875" customWidth="1"/>
    <col min="11013" max="11013" width="17.7109375" customWidth="1"/>
    <col min="11014" max="11014" width="13.28515625" customWidth="1"/>
    <col min="11016" max="11016" width="28.7109375" bestFit="1" customWidth="1"/>
    <col min="11017" max="11017" width="12.42578125" bestFit="1" customWidth="1"/>
    <col min="11266" max="11266" width="29.85546875" bestFit="1" customWidth="1"/>
    <col min="11267" max="11267" width="14.7109375" customWidth="1"/>
    <col min="11268" max="11268" width="12.85546875" customWidth="1"/>
    <col min="11269" max="11269" width="17.7109375" customWidth="1"/>
    <col min="11270" max="11270" width="13.28515625" customWidth="1"/>
    <col min="11272" max="11272" width="28.7109375" bestFit="1" customWidth="1"/>
    <col min="11273" max="11273" width="12.42578125" bestFit="1" customWidth="1"/>
    <col min="11522" max="11522" width="29.85546875" bestFit="1" customWidth="1"/>
    <col min="11523" max="11523" width="14.7109375" customWidth="1"/>
    <col min="11524" max="11524" width="12.85546875" customWidth="1"/>
    <col min="11525" max="11525" width="17.7109375" customWidth="1"/>
    <col min="11526" max="11526" width="13.28515625" customWidth="1"/>
    <col min="11528" max="11528" width="28.7109375" bestFit="1" customWidth="1"/>
    <col min="11529" max="11529" width="12.42578125" bestFit="1" customWidth="1"/>
    <col min="11778" max="11778" width="29.85546875" bestFit="1" customWidth="1"/>
    <col min="11779" max="11779" width="14.7109375" customWidth="1"/>
    <col min="11780" max="11780" width="12.85546875" customWidth="1"/>
    <col min="11781" max="11781" width="17.7109375" customWidth="1"/>
    <col min="11782" max="11782" width="13.28515625" customWidth="1"/>
    <col min="11784" max="11784" width="28.7109375" bestFit="1" customWidth="1"/>
    <col min="11785" max="11785" width="12.42578125" bestFit="1" customWidth="1"/>
    <col min="12034" max="12034" width="29.85546875" bestFit="1" customWidth="1"/>
    <col min="12035" max="12035" width="14.7109375" customWidth="1"/>
    <col min="12036" max="12036" width="12.85546875" customWidth="1"/>
    <col min="12037" max="12037" width="17.7109375" customWidth="1"/>
    <col min="12038" max="12038" width="13.28515625" customWidth="1"/>
    <col min="12040" max="12040" width="28.7109375" bestFit="1" customWidth="1"/>
    <col min="12041" max="12041" width="12.42578125" bestFit="1" customWidth="1"/>
    <col min="12290" max="12290" width="29.85546875" bestFit="1" customWidth="1"/>
    <col min="12291" max="12291" width="14.7109375" customWidth="1"/>
    <col min="12292" max="12292" width="12.85546875" customWidth="1"/>
    <col min="12293" max="12293" width="17.7109375" customWidth="1"/>
    <col min="12294" max="12294" width="13.28515625" customWidth="1"/>
    <col min="12296" max="12296" width="28.7109375" bestFit="1" customWidth="1"/>
    <col min="12297" max="12297" width="12.42578125" bestFit="1" customWidth="1"/>
    <col min="12546" max="12546" width="29.85546875" bestFit="1" customWidth="1"/>
    <col min="12547" max="12547" width="14.7109375" customWidth="1"/>
    <col min="12548" max="12548" width="12.85546875" customWidth="1"/>
    <col min="12549" max="12549" width="17.7109375" customWidth="1"/>
    <col min="12550" max="12550" width="13.28515625" customWidth="1"/>
    <col min="12552" max="12552" width="28.7109375" bestFit="1" customWidth="1"/>
    <col min="12553" max="12553" width="12.42578125" bestFit="1" customWidth="1"/>
    <col min="12802" max="12802" width="29.85546875" bestFit="1" customWidth="1"/>
    <col min="12803" max="12803" width="14.7109375" customWidth="1"/>
    <col min="12804" max="12804" width="12.85546875" customWidth="1"/>
    <col min="12805" max="12805" width="17.7109375" customWidth="1"/>
    <col min="12806" max="12806" width="13.28515625" customWidth="1"/>
    <col min="12808" max="12808" width="28.7109375" bestFit="1" customWidth="1"/>
    <col min="12809" max="12809" width="12.42578125" bestFit="1" customWidth="1"/>
    <col min="13058" max="13058" width="29.85546875" bestFit="1" customWidth="1"/>
    <col min="13059" max="13059" width="14.7109375" customWidth="1"/>
    <col min="13060" max="13060" width="12.85546875" customWidth="1"/>
    <col min="13061" max="13061" width="17.7109375" customWidth="1"/>
    <col min="13062" max="13062" width="13.28515625" customWidth="1"/>
    <col min="13064" max="13064" width="28.7109375" bestFit="1" customWidth="1"/>
    <col min="13065" max="13065" width="12.42578125" bestFit="1" customWidth="1"/>
    <col min="13314" max="13314" width="29.85546875" bestFit="1" customWidth="1"/>
    <col min="13315" max="13315" width="14.7109375" customWidth="1"/>
    <col min="13316" max="13316" width="12.85546875" customWidth="1"/>
    <col min="13317" max="13317" width="17.7109375" customWidth="1"/>
    <col min="13318" max="13318" width="13.28515625" customWidth="1"/>
    <col min="13320" max="13320" width="28.7109375" bestFit="1" customWidth="1"/>
    <col min="13321" max="13321" width="12.42578125" bestFit="1" customWidth="1"/>
    <col min="13570" max="13570" width="29.85546875" bestFit="1" customWidth="1"/>
    <col min="13571" max="13571" width="14.7109375" customWidth="1"/>
    <col min="13572" max="13572" width="12.85546875" customWidth="1"/>
    <col min="13573" max="13573" width="17.7109375" customWidth="1"/>
    <col min="13574" max="13574" width="13.28515625" customWidth="1"/>
    <col min="13576" max="13576" width="28.7109375" bestFit="1" customWidth="1"/>
    <col min="13577" max="13577" width="12.42578125" bestFit="1" customWidth="1"/>
    <col min="13826" max="13826" width="29.85546875" bestFit="1" customWidth="1"/>
    <col min="13827" max="13827" width="14.7109375" customWidth="1"/>
    <col min="13828" max="13828" width="12.85546875" customWidth="1"/>
    <col min="13829" max="13829" width="17.7109375" customWidth="1"/>
    <col min="13830" max="13830" width="13.28515625" customWidth="1"/>
    <col min="13832" max="13832" width="28.7109375" bestFit="1" customWidth="1"/>
    <col min="13833" max="13833" width="12.42578125" bestFit="1" customWidth="1"/>
    <col min="14082" max="14082" width="29.85546875" bestFit="1" customWidth="1"/>
    <col min="14083" max="14083" width="14.7109375" customWidth="1"/>
    <col min="14084" max="14084" width="12.85546875" customWidth="1"/>
    <col min="14085" max="14085" width="17.7109375" customWidth="1"/>
    <col min="14086" max="14086" width="13.28515625" customWidth="1"/>
    <col min="14088" max="14088" width="28.7109375" bestFit="1" customWidth="1"/>
    <col min="14089" max="14089" width="12.42578125" bestFit="1" customWidth="1"/>
    <col min="14338" max="14338" width="29.85546875" bestFit="1" customWidth="1"/>
    <col min="14339" max="14339" width="14.7109375" customWidth="1"/>
    <col min="14340" max="14340" width="12.85546875" customWidth="1"/>
    <col min="14341" max="14341" width="17.7109375" customWidth="1"/>
    <col min="14342" max="14342" width="13.28515625" customWidth="1"/>
    <col min="14344" max="14344" width="28.7109375" bestFit="1" customWidth="1"/>
    <col min="14345" max="14345" width="12.42578125" bestFit="1" customWidth="1"/>
    <col min="14594" max="14594" width="29.85546875" bestFit="1" customWidth="1"/>
    <col min="14595" max="14595" width="14.7109375" customWidth="1"/>
    <col min="14596" max="14596" width="12.85546875" customWidth="1"/>
    <col min="14597" max="14597" width="17.7109375" customWidth="1"/>
    <col min="14598" max="14598" width="13.28515625" customWidth="1"/>
    <col min="14600" max="14600" width="28.7109375" bestFit="1" customWidth="1"/>
    <col min="14601" max="14601" width="12.42578125" bestFit="1" customWidth="1"/>
    <col min="14850" max="14850" width="29.85546875" bestFit="1" customWidth="1"/>
    <col min="14851" max="14851" width="14.7109375" customWidth="1"/>
    <col min="14852" max="14852" width="12.85546875" customWidth="1"/>
    <col min="14853" max="14853" width="17.7109375" customWidth="1"/>
    <col min="14854" max="14854" width="13.28515625" customWidth="1"/>
    <col min="14856" max="14856" width="28.7109375" bestFit="1" customWidth="1"/>
    <col min="14857" max="14857" width="12.42578125" bestFit="1" customWidth="1"/>
    <col min="15106" max="15106" width="29.85546875" bestFit="1" customWidth="1"/>
    <col min="15107" max="15107" width="14.7109375" customWidth="1"/>
    <col min="15108" max="15108" width="12.85546875" customWidth="1"/>
    <col min="15109" max="15109" width="17.7109375" customWidth="1"/>
    <col min="15110" max="15110" width="13.28515625" customWidth="1"/>
    <col min="15112" max="15112" width="28.7109375" bestFit="1" customWidth="1"/>
    <col min="15113" max="15113" width="12.42578125" bestFit="1" customWidth="1"/>
    <col min="15362" max="15362" width="29.85546875" bestFit="1" customWidth="1"/>
    <col min="15363" max="15363" width="14.7109375" customWidth="1"/>
    <col min="15364" max="15364" width="12.85546875" customWidth="1"/>
    <col min="15365" max="15365" width="17.7109375" customWidth="1"/>
    <col min="15366" max="15366" width="13.28515625" customWidth="1"/>
    <col min="15368" max="15368" width="28.7109375" bestFit="1" customWidth="1"/>
    <col min="15369" max="15369" width="12.42578125" bestFit="1" customWidth="1"/>
    <col min="15618" max="15618" width="29.85546875" bestFit="1" customWidth="1"/>
    <col min="15619" max="15619" width="14.7109375" customWidth="1"/>
    <col min="15620" max="15620" width="12.85546875" customWidth="1"/>
    <col min="15621" max="15621" width="17.7109375" customWidth="1"/>
    <col min="15622" max="15622" width="13.28515625" customWidth="1"/>
    <col min="15624" max="15624" width="28.7109375" bestFit="1" customWidth="1"/>
    <col min="15625" max="15625" width="12.42578125" bestFit="1" customWidth="1"/>
    <col min="15874" max="15874" width="29.85546875" bestFit="1" customWidth="1"/>
    <col min="15875" max="15875" width="14.7109375" customWidth="1"/>
    <col min="15876" max="15876" width="12.85546875" customWidth="1"/>
    <col min="15877" max="15877" width="17.7109375" customWidth="1"/>
    <col min="15878" max="15878" width="13.28515625" customWidth="1"/>
    <col min="15880" max="15880" width="28.7109375" bestFit="1" customWidth="1"/>
    <col min="15881" max="15881" width="12.42578125" bestFit="1" customWidth="1"/>
    <col min="16130" max="16130" width="29.85546875" bestFit="1" customWidth="1"/>
    <col min="16131" max="16131" width="14.7109375" customWidth="1"/>
    <col min="16132" max="16132" width="12.85546875" customWidth="1"/>
    <col min="16133" max="16133" width="17.7109375" customWidth="1"/>
    <col min="16134" max="16134" width="13.28515625" customWidth="1"/>
    <col min="16136" max="16136" width="28.7109375" bestFit="1" customWidth="1"/>
    <col min="16137" max="16137" width="12.42578125" bestFit="1" customWidth="1"/>
  </cols>
  <sheetData>
    <row r="2" spans="2:10" ht="15.75" thickBot="1"/>
    <row r="3" spans="2:10" ht="15.75" thickBot="1">
      <c r="B3" s="2" t="s">
        <v>16</v>
      </c>
      <c r="C3" s="3" t="s">
        <v>1</v>
      </c>
      <c r="D3" s="4" t="s">
        <v>17</v>
      </c>
      <c r="E3" s="3" t="s">
        <v>3</v>
      </c>
      <c r="F3" s="4" t="s">
        <v>17</v>
      </c>
    </row>
    <row r="4" spans="2:10" ht="15.75" thickBot="1">
      <c r="B4" s="5" t="s">
        <v>18</v>
      </c>
      <c r="C4" s="6">
        <v>249897378</v>
      </c>
      <c r="D4" s="7">
        <f>+C4/C7</f>
        <v>0.84252467098434247</v>
      </c>
      <c r="E4" s="6">
        <v>251339546</v>
      </c>
      <c r="F4" s="7">
        <f>+E4/E7</f>
        <v>0.84326309292034929</v>
      </c>
    </row>
    <row r="5" spans="2:10" ht="15.75" thickBot="1">
      <c r="B5" s="5" t="s">
        <v>19</v>
      </c>
      <c r="C5" s="6">
        <v>46708035</v>
      </c>
      <c r="D5" s="7">
        <f>+C5/C7</f>
        <v>0.15747532901565758</v>
      </c>
      <c r="E5" s="6">
        <v>45227176</v>
      </c>
      <c r="F5" s="7">
        <f>+E5/E7</f>
        <v>0.15174057932695156</v>
      </c>
    </row>
    <row r="6" spans="2:10" ht="15.75" thickBot="1">
      <c r="B6" s="5" t="s">
        <v>20</v>
      </c>
      <c r="C6" s="6"/>
      <c r="D6" s="7">
        <f>+C6/C7</f>
        <v>0</v>
      </c>
      <c r="E6" s="6">
        <v>1489185</v>
      </c>
      <c r="F6" s="7">
        <f>+E6/E7</f>
        <v>4.9963277526990932E-3</v>
      </c>
    </row>
    <row r="7" spans="2:10" ht="15.75" thickBot="1">
      <c r="B7" s="8" t="s">
        <v>21</v>
      </c>
      <c r="C7" s="9">
        <f>SUM(C4:C6)</f>
        <v>296605413</v>
      </c>
      <c r="D7" s="10">
        <f>SUM(D4:D6)</f>
        <v>1</v>
      </c>
      <c r="E7" s="9">
        <f>SUM(E4:E6)</f>
        <v>298055907</v>
      </c>
      <c r="F7" s="10">
        <f>SUM(F4:F6)</f>
        <v>0.99999999999999989</v>
      </c>
    </row>
    <row r="8" spans="2:10">
      <c r="B8" s="58" t="s">
        <v>123</v>
      </c>
    </row>
    <row r="9" spans="2:10">
      <c r="E9" s="59"/>
    </row>
    <row r="13" spans="2:10" ht="15.75" thickBot="1">
      <c r="C13" s="11"/>
      <c r="E13" s="11"/>
    </row>
    <row r="14" spans="2:10" ht="15.75" thickBot="1"/>
    <row r="15" spans="2:10" ht="15.75" thickBot="1">
      <c r="C15" s="12"/>
      <c r="E15" s="12"/>
      <c r="H15" s="2" t="s">
        <v>16</v>
      </c>
      <c r="I15" s="3" t="s">
        <v>3</v>
      </c>
      <c r="J15" s="4" t="s">
        <v>48</v>
      </c>
    </row>
    <row r="16" spans="2:10" ht="15.75" thickBot="1">
      <c r="C16" s="13"/>
      <c r="E16" s="13"/>
      <c r="H16" s="5" t="s">
        <v>18</v>
      </c>
      <c r="I16" s="6">
        <f>+E4</f>
        <v>251339546</v>
      </c>
      <c r="J16" s="151">
        <f>+I16/I19</f>
        <v>0.84326309292034929</v>
      </c>
    </row>
    <row r="17" spans="3:10" ht="15.75" thickBot="1">
      <c r="C17" s="13"/>
      <c r="E17" s="13"/>
      <c r="H17" s="5" t="s">
        <v>19</v>
      </c>
      <c r="I17" s="6">
        <f>+E5</f>
        <v>45227176</v>
      </c>
      <c r="J17" s="151">
        <f>+I17/I19</f>
        <v>0.15174057932695156</v>
      </c>
    </row>
    <row r="18" spans="3:10" ht="15.75" thickBot="1">
      <c r="H18" s="5" t="s">
        <v>20</v>
      </c>
      <c r="I18" s="6">
        <f>+E6</f>
        <v>1489185</v>
      </c>
      <c r="J18" s="151">
        <f>+I18/I19</f>
        <v>4.9963277526990932E-3</v>
      </c>
    </row>
    <row r="19" spans="3:10" ht="15.75" thickBot="1">
      <c r="H19" s="8" t="s">
        <v>21</v>
      </c>
      <c r="I19" s="9">
        <f>SUM(I16:I18)</f>
        <v>298055907</v>
      </c>
      <c r="J19" s="55">
        <f>SUM(J16:J18)</f>
        <v>0.99999999999999989</v>
      </c>
    </row>
    <row r="20" spans="3:10">
      <c r="H20" s="58" t="s">
        <v>123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53"/>
  <sheetViews>
    <sheetView topLeftCell="F8" zoomScale="112" zoomScaleNormal="112" workbookViewId="0">
      <selection activeCell="H17" sqref="H17:K25"/>
    </sheetView>
  </sheetViews>
  <sheetFormatPr baseColWidth="10" defaultRowHeight="12"/>
  <cols>
    <col min="1" max="1" width="11.42578125" style="14"/>
    <col min="2" max="2" width="29.85546875" style="14" bestFit="1" customWidth="1"/>
    <col min="3" max="3" width="14.7109375" style="14" customWidth="1"/>
    <col min="4" max="4" width="12.85546875" style="15" customWidth="1"/>
    <col min="5" max="5" width="17.7109375" style="14" customWidth="1"/>
    <col min="6" max="6" width="13.28515625" style="15" customWidth="1"/>
    <col min="7" max="7" width="11.42578125" style="14"/>
    <col min="8" max="8" width="25.42578125" style="14" customWidth="1"/>
    <col min="9" max="9" width="13.140625" style="14" customWidth="1"/>
    <col min="10" max="10" width="14.5703125" style="14" customWidth="1"/>
    <col min="11" max="11" width="13.140625" style="14" customWidth="1"/>
    <col min="12" max="12" width="12.28515625" style="14" customWidth="1"/>
    <col min="13" max="13" width="12.140625" style="14" customWidth="1"/>
    <col min="14" max="14" width="13.42578125" style="14" customWidth="1"/>
    <col min="15" max="15" width="7.28515625" style="14" customWidth="1"/>
    <col min="16" max="16" width="7.42578125" style="14" customWidth="1"/>
    <col min="17" max="17" width="7.140625" style="14" customWidth="1"/>
    <col min="18" max="18" width="7" style="14" customWidth="1"/>
    <col min="19" max="257" width="11.42578125" style="14"/>
    <col min="258" max="258" width="29.85546875" style="14" bestFit="1" customWidth="1"/>
    <col min="259" max="259" width="14.7109375" style="14" customWidth="1"/>
    <col min="260" max="260" width="12.85546875" style="14" customWidth="1"/>
    <col min="261" max="261" width="17.7109375" style="14" customWidth="1"/>
    <col min="262" max="262" width="13.28515625" style="14" customWidth="1"/>
    <col min="263" max="263" width="11.42578125" style="14"/>
    <col min="264" max="264" width="25.42578125" style="14" customWidth="1"/>
    <col min="265" max="265" width="13.140625" style="14" customWidth="1"/>
    <col min="266" max="266" width="11.7109375" style="14" customWidth="1"/>
    <col min="267" max="267" width="11" style="14" customWidth="1"/>
    <col min="268" max="268" width="12.28515625" style="14" customWidth="1"/>
    <col min="269" max="269" width="12.140625" style="14" customWidth="1"/>
    <col min="270" max="270" width="10.140625" style="14" customWidth="1"/>
    <col min="271" max="271" width="7.28515625" style="14" customWidth="1"/>
    <col min="272" max="272" width="7.42578125" style="14" customWidth="1"/>
    <col min="273" max="273" width="7.140625" style="14" customWidth="1"/>
    <col min="274" max="274" width="7" style="14" customWidth="1"/>
    <col min="275" max="513" width="11.42578125" style="14"/>
    <col min="514" max="514" width="29.85546875" style="14" bestFit="1" customWidth="1"/>
    <col min="515" max="515" width="14.7109375" style="14" customWidth="1"/>
    <col min="516" max="516" width="12.85546875" style="14" customWidth="1"/>
    <col min="517" max="517" width="17.7109375" style="14" customWidth="1"/>
    <col min="518" max="518" width="13.28515625" style="14" customWidth="1"/>
    <col min="519" max="519" width="11.42578125" style="14"/>
    <col min="520" max="520" width="25.42578125" style="14" customWidth="1"/>
    <col min="521" max="521" width="13.140625" style="14" customWidth="1"/>
    <col min="522" max="522" width="11.7109375" style="14" customWidth="1"/>
    <col min="523" max="523" width="11" style="14" customWidth="1"/>
    <col min="524" max="524" width="12.28515625" style="14" customWidth="1"/>
    <col min="525" max="525" width="12.140625" style="14" customWidth="1"/>
    <col min="526" max="526" width="10.140625" style="14" customWidth="1"/>
    <col min="527" max="527" width="7.28515625" style="14" customWidth="1"/>
    <col min="528" max="528" width="7.42578125" style="14" customWidth="1"/>
    <col min="529" max="529" width="7.140625" style="14" customWidth="1"/>
    <col min="530" max="530" width="7" style="14" customWidth="1"/>
    <col min="531" max="769" width="11.42578125" style="14"/>
    <col min="770" max="770" width="29.85546875" style="14" bestFit="1" customWidth="1"/>
    <col min="771" max="771" width="14.7109375" style="14" customWidth="1"/>
    <col min="772" max="772" width="12.85546875" style="14" customWidth="1"/>
    <col min="773" max="773" width="17.7109375" style="14" customWidth="1"/>
    <col min="774" max="774" width="13.28515625" style="14" customWidth="1"/>
    <col min="775" max="775" width="11.42578125" style="14"/>
    <col min="776" max="776" width="25.42578125" style="14" customWidth="1"/>
    <col min="777" max="777" width="13.140625" style="14" customWidth="1"/>
    <col min="778" max="778" width="11.7109375" style="14" customWidth="1"/>
    <col min="779" max="779" width="11" style="14" customWidth="1"/>
    <col min="780" max="780" width="12.28515625" style="14" customWidth="1"/>
    <col min="781" max="781" width="12.140625" style="14" customWidth="1"/>
    <col min="782" max="782" width="10.140625" style="14" customWidth="1"/>
    <col min="783" max="783" width="7.28515625" style="14" customWidth="1"/>
    <col min="784" max="784" width="7.42578125" style="14" customWidth="1"/>
    <col min="785" max="785" width="7.140625" style="14" customWidth="1"/>
    <col min="786" max="786" width="7" style="14" customWidth="1"/>
    <col min="787" max="1025" width="11.42578125" style="14"/>
    <col min="1026" max="1026" width="29.85546875" style="14" bestFit="1" customWidth="1"/>
    <col min="1027" max="1027" width="14.7109375" style="14" customWidth="1"/>
    <col min="1028" max="1028" width="12.85546875" style="14" customWidth="1"/>
    <col min="1029" max="1029" width="17.7109375" style="14" customWidth="1"/>
    <col min="1030" max="1030" width="13.28515625" style="14" customWidth="1"/>
    <col min="1031" max="1031" width="11.42578125" style="14"/>
    <col min="1032" max="1032" width="25.42578125" style="14" customWidth="1"/>
    <col min="1033" max="1033" width="13.140625" style="14" customWidth="1"/>
    <col min="1034" max="1034" width="11.7109375" style="14" customWidth="1"/>
    <col min="1035" max="1035" width="11" style="14" customWidth="1"/>
    <col min="1036" max="1036" width="12.28515625" style="14" customWidth="1"/>
    <col min="1037" max="1037" width="12.140625" style="14" customWidth="1"/>
    <col min="1038" max="1038" width="10.140625" style="14" customWidth="1"/>
    <col min="1039" max="1039" width="7.28515625" style="14" customWidth="1"/>
    <col min="1040" max="1040" width="7.42578125" style="14" customWidth="1"/>
    <col min="1041" max="1041" width="7.140625" style="14" customWidth="1"/>
    <col min="1042" max="1042" width="7" style="14" customWidth="1"/>
    <col min="1043" max="1281" width="11.42578125" style="14"/>
    <col min="1282" max="1282" width="29.85546875" style="14" bestFit="1" customWidth="1"/>
    <col min="1283" max="1283" width="14.7109375" style="14" customWidth="1"/>
    <col min="1284" max="1284" width="12.85546875" style="14" customWidth="1"/>
    <col min="1285" max="1285" width="17.7109375" style="14" customWidth="1"/>
    <col min="1286" max="1286" width="13.28515625" style="14" customWidth="1"/>
    <col min="1287" max="1287" width="11.42578125" style="14"/>
    <col min="1288" max="1288" width="25.42578125" style="14" customWidth="1"/>
    <col min="1289" max="1289" width="13.140625" style="14" customWidth="1"/>
    <col min="1290" max="1290" width="11.7109375" style="14" customWidth="1"/>
    <col min="1291" max="1291" width="11" style="14" customWidth="1"/>
    <col min="1292" max="1292" width="12.28515625" style="14" customWidth="1"/>
    <col min="1293" max="1293" width="12.140625" style="14" customWidth="1"/>
    <col min="1294" max="1294" width="10.140625" style="14" customWidth="1"/>
    <col min="1295" max="1295" width="7.28515625" style="14" customWidth="1"/>
    <col min="1296" max="1296" width="7.42578125" style="14" customWidth="1"/>
    <col min="1297" max="1297" width="7.140625" style="14" customWidth="1"/>
    <col min="1298" max="1298" width="7" style="14" customWidth="1"/>
    <col min="1299" max="1537" width="11.42578125" style="14"/>
    <col min="1538" max="1538" width="29.85546875" style="14" bestFit="1" customWidth="1"/>
    <col min="1539" max="1539" width="14.7109375" style="14" customWidth="1"/>
    <col min="1540" max="1540" width="12.85546875" style="14" customWidth="1"/>
    <col min="1541" max="1541" width="17.7109375" style="14" customWidth="1"/>
    <col min="1542" max="1542" width="13.28515625" style="14" customWidth="1"/>
    <col min="1543" max="1543" width="11.42578125" style="14"/>
    <col min="1544" max="1544" width="25.42578125" style="14" customWidth="1"/>
    <col min="1545" max="1545" width="13.140625" style="14" customWidth="1"/>
    <col min="1546" max="1546" width="11.7109375" style="14" customWidth="1"/>
    <col min="1547" max="1547" width="11" style="14" customWidth="1"/>
    <col min="1548" max="1548" width="12.28515625" style="14" customWidth="1"/>
    <col min="1549" max="1549" width="12.140625" style="14" customWidth="1"/>
    <col min="1550" max="1550" width="10.140625" style="14" customWidth="1"/>
    <col min="1551" max="1551" width="7.28515625" style="14" customWidth="1"/>
    <col min="1552" max="1552" width="7.42578125" style="14" customWidth="1"/>
    <col min="1553" max="1553" width="7.140625" style="14" customWidth="1"/>
    <col min="1554" max="1554" width="7" style="14" customWidth="1"/>
    <col min="1555" max="1793" width="11.42578125" style="14"/>
    <col min="1794" max="1794" width="29.85546875" style="14" bestFit="1" customWidth="1"/>
    <col min="1795" max="1795" width="14.7109375" style="14" customWidth="1"/>
    <col min="1796" max="1796" width="12.85546875" style="14" customWidth="1"/>
    <col min="1797" max="1797" width="17.7109375" style="14" customWidth="1"/>
    <col min="1798" max="1798" width="13.28515625" style="14" customWidth="1"/>
    <col min="1799" max="1799" width="11.42578125" style="14"/>
    <col min="1800" max="1800" width="25.42578125" style="14" customWidth="1"/>
    <col min="1801" max="1801" width="13.140625" style="14" customWidth="1"/>
    <col min="1802" max="1802" width="11.7109375" style="14" customWidth="1"/>
    <col min="1803" max="1803" width="11" style="14" customWidth="1"/>
    <col min="1804" max="1804" width="12.28515625" style="14" customWidth="1"/>
    <col min="1805" max="1805" width="12.140625" style="14" customWidth="1"/>
    <col min="1806" max="1806" width="10.140625" style="14" customWidth="1"/>
    <col min="1807" max="1807" width="7.28515625" style="14" customWidth="1"/>
    <col min="1808" max="1808" width="7.42578125" style="14" customWidth="1"/>
    <col min="1809" max="1809" width="7.140625" style="14" customWidth="1"/>
    <col min="1810" max="1810" width="7" style="14" customWidth="1"/>
    <col min="1811" max="2049" width="11.42578125" style="14"/>
    <col min="2050" max="2050" width="29.85546875" style="14" bestFit="1" customWidth="1"/>
    <col min="2051" max="2051" width="14.7109375" style="14" customWidth="1"/>
    <col min="2052" max="2052" width="12.85546875" style="14" customWidth="1"/>
    <col min="2053" max="2053" width="17.7109375" style="14" customWidth="1"/>
    <col min="2054" max="2054" width="13.28515625" style="14" customWidth="1"/>
    <col min="2055" max="2055" width="11.42578125" style="14"/>
    <col min="2056" max="2056" width="25.42578125" style="14" customWidth="1"/>
    <col min="2057" max="2057" width="13.140625" style="14" customWidth="1"/>
    <col min="2058" max="2058" width="11.7109375" style="14" customWidth="1"/>
    <col min="2059" max="2059" width="11" style="14" customWidth="1"/>
    <col min="2060" max="2060" width="12.28515625" style="14" customWidth="1"/>
    <col min="2061" max="2061" width="12.140625" style="14" customWidth="1"/>
    <col min="2062" max="2062" width="10.140625" style="14" customWidth="1"/>
    <col min="2063" max="2063" width="7.28515625" style="14" customWidth="1"/>
    <col min="2064" max="2064" width="7.42578125" style="14" customWidth="1"/>
    <col min="2065" max="2065" width="7.140625" style="14" customWidth="1"/>
    <col min="2066" max="2066" width="7" style="14" customWidth="1"/>
    <col min="2067" max="2305" width="11.42578125" style="14"/>
    <col min="2306" max="2306" width="29.85546875" style="14" bestFit="1" customWidth="1"/>
    <col min="2307" max="2307" width="14.7109375" style="14" customWidth="1"/>
    <col min="2308" max="2308" width="12.85546875" style="14" customWidth="1"/>
    <col min="2309" max="2309" width="17.7109375" style="14" customWidth="1"/>
    <col min="2310" max="2310" width="13.28515625" style="14" customWidth="1"/>
    <col min="2311" max="2311" width="11.42578125" style="14"/>
    <col min="2312" max="2312" width="25.42578125" style="14" customWidth="1"/>
    <col min="2313" max="2313" width="13.140625" style="14" customWidth="1"/>
    <col min="2314" max="2314" width="11.7109375" style="14" customWidth="1"/>
    <col min="2315" max="2315" width="11" style="14" customWidth="1"/>
    <col min="2316" max="2316" width="12.28515625" style="14" customWidth="1"/>
    <col min="2317" max="2317" width="12.140625" style="14" customWidth="1"/>
    <col min="2318" max="2318" width="10.140625" style="14" customWidth="1"/>
    <col min="2319" max="2319" width="7.28515625" style="14" customWidth="1"/>
    <col min="2320" max="2320" width="7.42578125" style="14" customWidth="1"/>
    <col min="2321" max="2321" width="7.140625" style="14" customWidth="1"/>
    <col min="2322" max="2322" width="7" style="14" customWidth="1"/>
    <col min="2323" max="2561" width="11.42578125" style="14"/>
    <col min="2562" max="2562" width="29.85546875" style="14" bestFit="1" customWidth="1"/>
    <col min="2563" max="2563" width="14.7109375" style="14" customWidth="1"/>
    <col min="2564" max="2564" width="12.85546875" style="14" customWidth="1"/>
    <col min="2565" max="2565" width="17.7109375" style="14" customWidth="1"/>
    <col min="2566" max="2566" width="13.28515625" style="14" customWidth="1"/>
    <col min="2567" max="2567" width="11.42578125" style="14"/>
    <col min="2568" max="2568" width="25.42578125" style="14" customWidth="1"/>
    <col min="2569" max="2569" width="13.140625" style="14" customWidth="1"/>
    <col min="2570" max="2570" width="11.7109375" style="14" customWidth="1"/>
    <col min="2571" max="2571" width="11" style="14" customWidth="1"/>
    <col min="2572" max="2572" width="12.28515625" style="14" customWidth="1"/>
    <col min="2573" max="2573" width="12.140625" style="14" customWidth="1"/>
    <col min="2574" max="2574" width="10.140625" style="14" customWidth="1"/>
    <col min="2575" max="2575" width="7.28515625" style="14" customWidth="1"/>
    <col min="2576" max="2576" width="7.42578125" style="14" customWidth="1"/>
    <col min="2577" max="2577" width="7.140625" style="14" customWidth="1"/>
    <col min="2578" max="2578" width="7" style="14" customWidth="1"/>
    <col min="2579" max="2817" width="11.42578125" style="14"/>
    <col min="2818" max="2818" width="29.85546875" style="14" bestFit="1" customWidth="1"/>
    <col min="2819" max="2819" width="14.7109375" style="14" customWidth="1"/>
    <col min="2820" max="2820" width="12.85546875" style="14" customWidth="1"/>
    <col min="2821" max="2821" width="17.7109375" style="14" customWidth="1"/>
    <col min="2822" max="2822" width="13.28515625" style="14" customWidth="1"/>
    <col min="2823" max="2823" width="11.42578125" style="14"/>
    <col min="2824" max="2824" width="25.42578125" style="14" customWidth="1"/>
    <col min="2825" max="2825" width="13.140625" style="14" customWidth="1"/>
    <col min="2826" max="2826" width="11.7109375" style="14" customWidth="1"/>
    <col min="2827" max="2827" width="11" style="14" customWidth="1"/>
    <col min="2828" max="2828" width="12.28515625" style="14" customWidth="1"/>
    <col min="2829" max="2829" width="12.140625" style="14" customWidth="1"/>
    <col min="2830" max="2830" width="10.140625" style="14" customWidth="1"/>
    <col min="2831" max="2831" width="7.28515625" style="14" customWidth="1"/>
    <col min="2832" max="2832" width="7.42578125" style="14" customWidth="1"/>
    <col min="2833" max="2833" width="7.140625" style="14" customWidth="1"/>
    <col min="2834" max="2834" width="7" style="14" customWidth="1"/>
    <col min="2835" max="3073" width="11.42578125" style="14"/>
    <col min="3074" max="3074" width="29.85546875" style="14" bestFit="1" customWidth="1"/>
    <col min="3075" max="3075" width="14.7109375" style="14" customWidth="1"/>
    <col min="3076" max="3076" width="12.85546875" style="14" customWidth="1"/>
    <col min="3077" max="3077" width="17.7109375" style="14" customWidth="1"/>
    <col min="3078" max="3078" width="13.28515625" style="14" customWidth="1"/>
    <col min="3079" max="3079" width="11.42578125" style="14"/>
    <col min="3080" max="3080" width="25.42578125" style="14" customWidth="1"/>
    <col min="3081" max="3081" width="13.140625" style="14" customWidth="1"/>
    <col min="3082" max="3082" width="11.7109375" style="14" customWidth="1"/>
    <col min="3083" max="3083" width="11" style="14" customWidth="1"/>
    <col min="3084" max="3084" width="12.28515625" style="14" customWidth="1"/>
    <col min="3085" max="3085" width="12.140625" style="14" customWidth="1"/>
    <col min="3086" max="3086" width="10.140625" style="14" customWidth="1"/>
    <col min="3087" max="3087" width="7.28515625" style="14" customWidth="1"/>
    <col min="3088" max="3088" width="7.42578125" style="14" customWidth="1"/>
    <col min="3089" max="3089" width="7.140625" style="14" customWidth="1"/>
    <col min="3090" max="3090" width="7" style="14" customWidth="1"/>
    <col min="3091" max="3329" width="11.42578125" style="14"/>
    <col min="3330" max="3330" width="29.85546875" style="14" bestFit="1" customWidth="1"/>
    <col min="3331" max="3331" width="14.7109375" style="14" customWidth="1"/>
    <col min="3332" max="3332" width="12.85546875" style="14" customWidth="1"/>
    <col min="3333" max="3333" width="17.7109375" style="14" customWidth="1"/>
    <col min="3334" max="3334" width="13.28515625" style="14" customWidth="1"/>
    <col min="3335" max="3335" width="11.42578125" style="14"/>
    <col min="3336" max="3336" width="25.42578125" style="14" customWidth="1"/>
    <col min="3337" max="3337" width="13.140625" style="14" customWidth="1"/>
    <col min="3338" max="3338" width="11.7109375" style="14" customWidth="1"/>
    <col min="3339" max="3339" width="11" style="14" customWidth="1"/>
    <col min="3340" max="3340" width="12.28515625" style="14" customWidth="1"/>
    <col min="3341" max="3341" width="12.140625" style="14" customWidth="1"/>
    <col min="3342" max="3342" width="10.140625" style="14" customWidth="1"/>
    <col min="3343" max="3343" width="7.28515625" style="14" customWidth="1"/>
    <col min="3344" max="3344" width="7.42578125" style="14" customWidth="1"/>
    <col min="3345" max="3345" width="7.140625" style="14" customWidth="1"/>
    <col min="3346" max="3346" width="7" style="14" customWidth="1"/>
    <col min="3347" max="3585" width="11.42578125" style="14"/>
    <col min="3586" max="3586" width="29.85546875" style="14" bestFit="1" customWidth="1"/>
    <col min="3587" max="3587" width="14.7109375" style="14" customWidth="1"/>
    <col min="3588" max="3588" width="12.85546875" style="14" customWidth="1"/>
    <col min="3589" max="3589" width="17.7109375" style="14" customWidth="1"/>
    <col min="3590" max="3590" width="13.28515625" style="14" customWidth="1"/>
    <col min="3591" max="3591" width="11.42578125" style="14"/>
    <col min="3592" max="3592" width="25.42578125" style="14" customWidth="1"/>
    <col min="3593" max="3593" width="13.140625" style="14" customWidth="1"/>
    <col min="3594" max="3594" width="11.7109375" style="14" customWidth="1"/>
    <col min="3595" max="3595" width="11" style="14" customWidth="1"/>
    <col min="3596" max="3596" width="12.28515625" style="14" customWidth="1"/>
    <col min="3597" max="3597" width="12.140625" style="14" customWidth="1"/>
    <col min="3598" max="3598" width="10.140625" style="14" customWidth="1"/>
    <col min="3599" max="3599" width="7.28515625" style="14" customWidth="1"/>
    <col min="3600" max="3600" width="7.42578125" style="14" customWidth="1"/>
    <col min="3601" max="3601" width="7.140625" style="14" customWidth="1"/>
    <col min="3602" max="3602" width="7" style="14" customWidth="1"/>
    <col min="3603" max="3841" width="11.42578125" style="14"/>
    <col min="3842" max="3842" width="29.85546875" style="14" bestFit="1" customWidth="1"/>
    <col min="3843" max="3843" width="14.7109375" style="14" customWidth="1"/>
    <col min="3844" max="3844" width="12.85546875" style="14" customWidth="1"/>
    <col min="3845" max="3845" width="17.7109375" style="14" customWidth="1"/>
    <col min="3846" max="3846" width="13.28515625" style="14" customWidth="1"/>
    <col min="3847" max="3847" width="11.42578125" style="14"/>
    <col min="3848" max="3848" width="25.42578125" style="14" customWidth="1"/>
    <col min="3849" max="3849" width="13.140625" style="14" customWidth="1"/>
    <col min="3850" max="3850" width="11.7109375" style="14" customWidth="1"/>
    <col min="3851" max="3851" width="11" style="14" customWidth="1"/>
    <col min="3852" max="3852" width="12.28515625" style="14" customWidth="1"/>
    <col min="3853" max="3853" width="12.140625" style="14" customWidth="1"/>
    <col min="3854" max="3854" width="10.140625" style="14" customWidth="1"/>
    <col min="3855" max="3855" width="7.28515625" style="14" customWidth="1"/>
    <col min="3856" max="3856" width="7.42578125" style="14" customWidth="1"/>
    <col min="3857" max="3857" width="7.140625" style="14" customWidth="1"/>
    <col min="3858" max="3858" width="7" style="14" customWidth="1"/>
    <col min="3859" max="4097" width="11.42578125" style="14"/>
    <col min="4098" max="4098" width="29.85546875" style="14" bestFit="1" customWidth="1"/>
    <col min="4099" max="4099" width="14.7109375" style="14" customWidth="1"/>
    <col min="4100" max="4100" width="12.85546875" style="14" customWidth="1"/>
    <col min="4101" max="4101" width="17.7109375" style="14" customWidth="1"/>
    <col min="4102" max="4102" width="13.28515625" style="14" customWidth="1"/>
    <col min="4103" max="4103" width="11.42578125" style="14"/>
    <col min="4104" max="4104" width="25.42578125" style="14" customWidth="1"/>
    <col min="4105" max="4105" width="13.140625" style="14" customWidth="1"/>
    <col min="4106" max="4106" width="11.7109375" style="14" customWidth="1"/>
    <col min="4107" max="4107" width="11" style="14" customWidth="1"/>
    <col min="4108" max="4108" width="12.28515625" style="14" customWidth="1"/>
    <col min="4109" max="4109" width="12.140625" style="14" customWidth="1"/>
    <col min="4110" max="4110" width="10.140625" style="14" customWidth="1"/>
    <col min="4111" max="4111" width="7.28515625" style="14" customWidth="1"/>
    <col min="4112" max="4112" width="7.42578125" style="14" customWidth="1"/>
    <col min="4113" max="4113" width="7.140625" style="14" customWidth="1"/>
    <col min="4114" max="4114" width="7" style="14" customWidth="1"/>
    <col min="4115" max="4353" width="11.42578125" style="14"/>
    <col min="4354" max="4354" width="29.85546875" style="14" bestFit="1" customWidth="1"/>
    <col min="4355" max="4355" width="14.7109375" style="14" customWidth="1"/>
    <col min="4356" max="4356" width="12.85546875" style="14" customWidth="1"/>
    <col min="4357" max="4357" width="17.7109375" style="14" customWidth="1"/>
    <col min="4358" max="4358" width="13.28515625" style="14" customWidth="1"/>
    <col min="4359" max="4359" width="11.42578125" style="14"/>
    <col min="4360" max="4360" width="25.42578125" style="14" customWidth="1"/>
    <col min="4361" max="4361" width="13.140625" style="14" customWidth="1"/>
    <col min="4362" max="4362" width="11.7109375" style="14" customWidth="1"/>
    <col min="4363" max="4363" width="11" style="14" customWidth="1"/>
    <col min="4364" max="4364" width="12.28515625" style="14" customWidth="1"/>
    <col min="4365" max="4365" width="12.140625" style="14" customWidth="1"/>
    <col min="4366" max="4366" width="10.140625" style="14" customWidth="1"/>
    <col min="4367" max="4367" width="7.28515625" style="14" customWidth="1"/>
    <col min="4368" max="4368" width="7.42578125" style="14" customWidth="1"/>
    <col min="4369" max="4369" width="7.140625" style="14" customWidth="1"/>
    <col min="4370" max="4370" width="7" style="14" customWidth="1"/>
    <col min="4371" max="4609" width="11.42578125" style="14"/>
    <col min="4610" max="4610" width="29.85546875" style="14" bestFit="1" customWidth="1"/>
    <col min="4611" max="4611" width="14.7109375" style="14" customWidth="1"/>
    <col min="4612" max="4612" width="12.85546875" style="14" customWidth="1"/>
    <col min="4613" max="4613" width="17.7109375" style="14" customWidth="1"/>
    <col min="4614" max="4614" width="13.28515625" style="14" customWidth="1"/>
    <col min="4615" max="4615" width="11.42578125" style="14"/>
    <col min="4616" max="4616" width="25.42578125" style="14" customWidth="1"/>
    <col min="4617" max="4617" width="13.140625" style="14" customWidth="1"/>
    <col min="4618" max="4618" width="11.7109375" style="14" customWidth="1"/>
    <col min="4619" max="4619" width="11" style="14" customWidth="1"/>
    <col min="4620" max="4620" width="12.28515625" style="14" customWidth="1"/>
    <col min="4621" max="4621" width="12.140625" style="14" customWidth="1"/>
    <col min="4622" max="4622" width="10.140625" style="14" customWidth="1"/>
    <col min="4623" max="4623" width="7.28515625" style="14" customWidth="1"/>
    <col min="4624" max="4624" width="7.42578125" style="14" customWidth="1"/>
    <col min="4625" max="4625" width="7.140625" style="14" customWidth="1"/>
    <col min="4626" max="4626" width="7" style="14" customWidth="1"/>
    <col min="4627" max="4865" width="11.42578125" style="14"/>
    <col min="4866" max="4866" width="29.85546875" style="14" bestFit="1" customWidth="1"/>
    <col min="4867" max="4867" width="14.7109375" style="14" customWidth="1"/>
    <col min="4868" max="4868" width="12.85546875" style="14" customWidth="1"/>
    <col min="4869" max="4869" width="17.7109375" style="14" customWidth="1"/>
    <col min="4870" max="4870" width="13.28515625" style="14" customWidth="1"/>
    <col min="4871" max="4871" width="11.42578125" style="14"/>
    <col min="4872" max="4872" width="25.42578125" style="14" customWidth="1"/>
    <col min="4873" max="4873" width="13.140625" style="14" customWidth="1"/>
    <col min="4874" max="4874" width="11.7109375" style="14" customWidth="1"/>
    <col min="4875" max="4875" width="11" style="14" customWidth="1"/>
    <col min="4876" max="4876" width="12.28515625" style="14" customWidth="1"/>
    <col min="4877" max="4877" width="12.140625" style="14" customWidth="1"/>
    <col min="4878" max="4878" width="10.140625" style="14" customWidth="1"/>
    <col min="4879" max="4879" width="7.28515625" style="14" customWidth="1"/>
    <col min="4880" max="4880" width="7.42578125" style="14" customWidth="1"/>
    <col min="4881" max="4881" width="7.140625" style="14" customWidth="1"/>
    <col min="4882" max="4882" width="7" style="14" customWidth="1"/>
    <col min="4883" max="5121" width="11.42578125" style="14"/>
    <col min="5122" max="5122" width="29.85546875" style="14" bestFit="1" customWidth="1"/>
    <col min="5123" max="5123" width="14.7109375" style="14" customWidth="1"/>
    <col min="5124" max="5124" width="12.85546875" style="14" customWidth="1"/>
    <col min="5125" max="5125" width="17.7109375" style="14" customWidth="1"/>
    <col min="5126" max="5126" width="13.28515625" style="14" customWidth="1"/>
    <col min="5127" max="5127" width="11.42578125" style="14"/>
    <col min="5128" max="5128" width="25.42578125" style="14" customWidth="1"/>
    <col min="5129" max="5129" width="13.140625" style="14" customWidth="1"/>
    <col min="5130" max="5130" width="11.7109375" style="14" customWidth="1"/>
    <col min="5131" max="5131" width="11" style="14" customWidth="1"/>
    <col min="5132" max="5132" width="12.28515625" style="14" customWidth="1"/>
    <col min="5133" max="5133" width="12.140625" style="14" customWidth="1"/>
    <col min="5134" max="5134" width="10.140625" style="14" customWidth="1"/>
    <col min="5135" max="5135" width="7.28515625" style="14" customWidth="1"/>
    <col min="5136" max="5136" width="7.42578125" style="14" customWidth="1"/>
    <col min="5137" max="5137" width="7.140625" style="14" customWidth="1"/>
    <col min="5138" max="5138" width="7" style="14" customWidth="1"/>
    <col min="5139" max="5377" width="11.42578125" style="14"/>
    <col min="5378" max="5378" width="29.85546875" style="14" bestFit="1" customWidth="1"/>
    <col min="5379" max="5379" width="14.7109375" style="14" customWidth="1"/>
    <col min="5380" max="5380" width="12.85546875" style="14" customWidth="1"/>
    <col min="5381" max="5381" width="17.7109375" style="14" customWidth="1"/>
    <col min="5382" max="5382" width="13.28515625" style="14" customWidth="1"/>
    <col min="5383" max="5383" width="11.42578125" style="14"/>
    <col min="5384" max="5384" width="25.42578125" style="14" customWidth="1"/>
    <col min="5385" max="5385" width="13.140625" style="14" customWidth="1"/>
    <col min="5386" max="5386" width="11.7109375" style="14" customWidth="1"/>
    <col min="5387" max="5387" width="11" style="14" customWidth="1"/>
    <col min="5388" max="5388" width="12.28515625" style="14" customWidth="1"/>
    <col min="5389" max="5389" width="12.140625" style="14" customWidth="1"/>
    <col min="5390" max="5390" width="10.140625" style="14" customWidth="1"/>
    <col min="5391" max="5391" width="7.28515625" style="14" customWidth="1"/>
    <col min="5392" max="5392" width="7.42578125" style="14" customWidth="1"/>
    <col min="5393" max="5393" width="7.140625" style="14" customWidth="1"/>
    <col min="5394" max="5394" width="7" style="14" customWidth="1"/>
    <col min="5395" max="5633" width="11.42578125" style="14"/>
    <col min="5634" max="5634" width="29.85546875" style="14" bestFit="1" customWidth="1"/>
    <col min="5635" max="5635" width="14.7109375" style="14" customWidth="1"/>
    <col min="5636" max="5636" width="12.85546875" style="14" customWidth="1"/>
    <col min="5637" max="5637" width="17.7109375" style="14" customWidth="1"/>
    <col min="5638" max="5638" width="13.28515625" style="14" customWidth="1"/>
    <col min="5639" max="5639" width="11.42578125" style="14"/>
    <col min="5640" max="5640" width="25.42578125" style="14" customWidth="1"/>
    <col min="5641" max="5641" width="13.140625" style="14" customWidth="1"/>
    <col min="5642" max="5642" width="11.7109375" style="14" customWidth="1"/>
    <col min="5643" max="5643" width="11" style="14" customWidth="1"/>
    <col min="5644" max="5644" width="12.28515625" style="14" customWidth="1"/>
    <col min="5645" max="5645" width="12.140625" style="14" customWidth="1"/>
    <col min="5646" max="5646" width="10.140625" style="14" customWidth="1"/>
    <col min="5647" max="5647" width="7.28515625" style="14" customWidth="1"/>
    <col min="5648" max="5648" width="7.42578125" style="14" customWidth="1"/>
    <col min="5649" max="5649" width="7.140625" style="14" customWidth="1"/>
    <col min="5650" max="5650" width="7" style="14" customWidth="1"/>
    <col min="5651" max="5889" width="11.42578125" style="14"/>
    <col min="5890" max="5890" width="29.85546875" style="14" bestFit="1" customWidth="1"/>
    <col min="5891" max="5891" width="14.7109375" style="14" customWidth="1"/>
    <col min="5892" max="5892" width="12.85546875" style="14" customWidth="1"/>
    <col min="5893" max="5893" width="17.7109375" style="14" customWidth="1"/>
    <col min="5894" max="5894" width="13.28515625" style="14" customWidth="1"/>
    <col min="5895" max="5895" width="11.42578125" style="14"/>
    <col min="5896" max="5896" width="25.42578125" style="14" customWidth="1"/>
    <col min="5897" max="5897" width="13.140625" style="14" customWidth="1"/>
    <col min="5898" max="5898" width="11.7109375" style="14" customWidth="1"/>
    <col min="5899" max="5899" width="11" style="14" customWidth="1"/>
    <col min="5900" max="5900" width="12.28515625" style="14" customWidth="1"/>
    <col min="5901" max="5901" width="12.140625" style="14" customWidth="1"/>
    <col min="5902" max="5902" width="10.140625" style="14" customWidth="1"/>
    <col min="5903" max="5903" width="7.28515625" style="14" customWidth="1"/>
    <col min="5904" max="5904" width="7.42578125" style="14" customWidth="1"/>
    <col min="5905" max="5905" width="7.140625" style="14" customWidth="1"/>
    <col min="5906" max="5906" width="7" style="14" customWidth="1"/>
    <col min="5907" max="6145" width="11.42578125" style="14"/>
    <col min="6146" max="6146" width="29.85546875" style="14" bestFit="1" customWidth="1"/>
    <col min="6147" max="6147" width="14.7109375" style="14" customWidth="1"/>
    <col min="6148" max="6148" width="12.85546875" style="14" customWidth="1"/>
    <col min="6149" max="6149" width="17.7109375" style="14" customWidth="1"/>
    <col min="6150" max="6150" width="13.28515625" style="14" customWidth="1"/>
    <col min="6151" max="6151" width="11.42578125" style="14"/>
    <col min="6152" max="6152" width="25.42578125" style="14" customWidth="1"/>
    <col min="6153" max="6153" width="13.140625" style="14" customWidth="1"/>
    <col min="6154" max="6154" width="11.7109375" style="14" customWidth="1"/>
    <col min="6155" max="6155" width="11" style="14" customWidth="1"/>
    <col min="6156" max="6156" width="12.28515625" style="14" customWidth="1"/>
    <col min="6157" max="6157" width="12.140625" style="14" customWidth="1"/>
    <col min="6158" max="6158" width="10.140625" style="14" customWidth="1"/>
    <col min="6159" max="6159" width="7.28515625" style="14" customWidth="1"/>
    <col min="6160" max="6160" width="7.42578125" style="14" customWidth="1"/>
    <col min="6161" max="6161" width="7.140625" style="14" customWidth="1"/>
    <col min="6162" max="6162" width="7" style="14" customWidth="1"/>
    <col min="6163" max="6401" width="11.42578125" style="14"/>
    <col min="6402" max="6402" width="29.85546875" style="14" bestFit="1" customWidth="1"/>
    <col min="6403" max="6403" width="14.7109375" style="14" customWidth="1"/>
    <col min="6404" max="6404" width="12.85546875" style="14" customWidth="1"/>
    <col min="6405" max="6405" width="17.7109375" style="14" customWidth="1"/>
    <col min="6406" max="6406" width="13.28515625" style="14" customWidth="1"/>
    <col min="6407" max="6407" width="11.42578125" style="14"/>
    <col min="6408" max="6408" width="25.42578125" style="14" customWidth="1"/>
    <col min="6409" max="6409" width="13.140625" style="14" customWidth="1"/>
    <col min="6410" max="6410" width="11.7109375" style="14" customWidth="1"/>
    <col min="6411" max="6411" width="11" style="14" customWidth="1"/>
    <col min="6412" max="6412" width="12.28515625" style="14" customWidth="1"/>
    <col min="6413" max="6413" width="12.140625" style="14" customWidth="1"/>
    <col min="6414" max="6414" width="10.140625" style="14" customWidth="1"/>
    <col min="6415" max="6415" width="7.28515625" style="14" customWidth="1"/>
    <col min="6416" max="6416" width="7.42578125" style="14" customWidth="1"/>
    <col min="6417" max="6417" width="7.140625" style="14" customWidth="1"/>
    <col min="6418" max="6418" width="7" style="14" customWidth="1"/>
    <col min="6419" max="6657" width="11.42578125" style="14"/>
    <col min="6658" max="6658" width="29.85546875" style="14" bestFit="1" customWidth="1"/>
    <col min="6659" max="6659" width="14.7109375" style="14" customWidth="1"/>
    <col min="6660" max="6660" width="12.85546875" style="14" customWidth="1"/>
    <col min="6661" max="6661" width="17.7109375" style="14" customWidth="1"/>
    <col min="6662" max="6662" width="13.28515625" style="14" customWidth="1"/>
    <col min="6663" max="6663" width="11.42578125" style="14"/>
    <col min="6664" max="6664" width="25.42578125" style="14" customWidth="1"/>
    <col min="6665" max="6665" width="13.140625" style="14" customWidth="1"/>
    <col min="6666" max="6666" width="11.7109375" style="14" customWidth="1"/>
    <col min="6667" max="6667" width="11" style="14" customWidth="1"/>
    <col min="6668" max="6668" width="12.28515625" style="14" customWidth="1"/>
    <col min="6669" max="6669" width="12.140625" style="14" customWidth="1"/>
    <col min="6670" max="6670" width="10.140625" style="14" customWidth="1"/>
    <col min="6671" max="6671" width="7.28515625" style="14" customWidth="1"/>
    <col min="6672" max="6672" width="7.42578125" style="14" customWidth="1"/>
    <col min="6673" max="6673" width="7.140625" style="14" customWidth="1"/>
    <col min="6674" max="6674" width="7" style="14" customWidth="1"/>
    <col min="6675" max="6913" width="11.42578125" style="14"/>
    <col min="6914" max="6914" width="29.85546875" style="14" bestFit="1" customWidth="1"/>
    <col min="6915" max="6915" width="14.7109375" style="14" customWidth="1"/>
    <col min="6916" max="6916" width="12.85546875" style="14" customWidth="1"/>
    <col min="6917" max="6917" width="17.7109375" style="14" customWidth="1"/>
    <col min="6918" max="6918" width="13.28515625" style="14" customWidth="1"/>
    <col min="6919" max="6919" width="11.42578125" style="14"/>
    <col min="6920" max="6920" width="25.42578125" style="14" customWidth="1"/>
    <col min="6921" max="6921" width="13.140625" style="14" customWidth="1"/>
    <col min="6922" max="6922" width="11.7109375" style="14" customWidth="1"/>
    <col min="6923" max="6923" width="11" style="14" customWidth="1"/>
    <col min="6924" max="6924" width="12.28515625" style="14" customWidth="1"/>
    <col min="6925" max="6925" width="12.140625" style="14" customWidth="1"/>
    <col min="6926" max="6926" width="10.140625" style="14" customWidth="1"/>
    <col min="6927" max="6927" width="7.28515625" style="14" customWidth="1"/>
    <col min="6928" max="6928" width="7.42578125" style="14" customWidth="1"/>
    <col min="6929" max="6929" width="7.140625" style="14" customWidth="1"/>
    <col min="6930" max="6930" width="7" style="14" customWidth="1"/>
    <col min="6931" max="7169" width="11.42578125" style="14"/>
    <col min="7170" max="7170" width="29.85546875" style="14" bestFit="1" customWidth="1"/>
    <col min="7171" max="7171" width="14.7109375" style="14" customWidth="1"/>
    <col min="7172" max="7172" width="12.85546875" style="14" customWidth="1"/>
    <col min="7173" max="7173" width="17.7109375" style="14" customWidth="1"/>
    <col min="7174" max="7174" width="13.28515625" style="14" customWidth="1"/>
    <col min="7175" max="7175" width="11.42578125" style="14"/>
    <col min="7176" max="7176" width="25.42578125" style="14" customWidth="1"/>
    <col min="7177" max="7177" width="13.140625" style="14" customWidth="1"/>
    <col min="7178" max="7178" width="11.7109375" style="14" customWidth="1"/>
    <col min="7179" max="7179" width="11" style="14" customWidth="1"/>
    <col min="7180" max="7180" width="12.28515625" style="14" customWidth="1"/>
    <col min="7181" max="7181" width="12.140625" style="14" customWidth="1"/>
    <col min="7182" max="7182" width="10.140625" style="14" customWidth="1"/>
    <col min="7183" max="7183" width="7.28515625" style="14" customWidth="1"/>
    <col min="7184" max="7184" width="7.42578125" style="14" customWidth="1"/>
    <col min="7185" max="7185" width="7.140625" style="14" customWidth="1"/>
    <col min="7186" max="7186" width="7" style="14" customWidth="1"/>
    <col min="7187" max="7425" width="11.42578125" style="14"/>
    <col min="7426" max="7426" width="29.85546875" style="14" bestFit="1" customWidth="1"/>
    <col min="7427" max="7427" width="14.7109375" style="14" customWidth="1"/>
    <col min="7428" max="7428" width="12.85546875" style="14" customWidth="1"/>
    <col min="7429" max="7429" width="17.7109375" style="14" customWidth="1"/>
    <col min="7430" max="7430" width="13.28515625" style="14" customWidth="1"/>
    <col min="7431" max="7431" width="11.42578125" style="14"/>
    <col min="7432" max="7432" width="25.42578125" style="14" customWidth="1"/>
    <col min="7433" max="7433" width="13.140625" style="14" customWidth="1"/>
    <col min="7434" max="7434" width="11.7109375" style="14" customWidth="1"/>
    <col min="7435" max="7435" width="11" style="14" customWidth="1"/>
    <col min="7436" max="7436" width="12.28515625" style="14" customWidth="1"/>
    <col min="7437" max="7437" width="12.140625" style="14" customWidth="1"/>
    <col min="7438" max="7438" width="10.140625" style="14" customWidth="1"/>
    <col min="7439" max="7439" width="7.28515625" style="14" customWidth="1"/>
    <col min="7440" max="7440" width="7.42578125" style="14" customWidth="1"/>
    <col min="7441" max="7441" width="7.140625" style="14" customWidth="1"/>
    <col min="7442" max="7442" width="7" style="14" customWidth="1"/>
    <col min="7443" max="7681" width="11.42578125" style="14"/>
    <col min="7682" max="7682" width="29.85546875" style="14" bestFit="1" customWidth="1"/>
    <col min="7683" max="7683" width="14.7109375" style="14" customWidth="1"/>
    <col min="7684" max="7684" width="12.85546875" style="14" customWidth="1"/>
    <col min="7685" max="7685" width="17.7109375" style="14" customWidth="1"/>
    <col min="7686" max="7686" width="13.28515625" style="14" customWidth="1"/>
    <col min="7687" max="7687" width="11.42578125" style="14"/>
    <col min="7688" max="7688" width="25.42578125" style="14" customWidth="1"/>
    <col min="7689" max="7689" width="13.140625" style="14" customWidth="1"/>
    <col min="7690" max="7690" width="11.7109375" style="14" customWidth="1"/>
    <col min="7691" max="7691" width="11" style="14" customWidth="1"/>
    <col min="7692" max="7692" width="12.28515625" style="14" customWidth="1"/>
    <col min="7693" max="7693" width="12.140625" style="14" customWidth="1"/>
    <col min="7694" max="7694" width="10.140625" style="14" customWidth="1"/>
    <col min="7695" max="7695" width="7.28515625" style="14" customWidth="1"/>
    <col min="7696" max="7696" width="7.42578125" style="14" customWidth="1"/>
    <col min="7697" max="7697" width="7.140625" style="14" customWidth="1"/>
    <col min="7698" max="7698" width="7" style="14" customWidth="1"/>
    <col min="7699" max="7937" width="11.42578125" style="14"/>
    <col min="7938" max="7938" width="29.85546875" style="14" bestFit="1" customWidth="1"/>
    <col min="7939" max="7939" width="14.7109375" style="14" customWidth="1"/>
    <col min="7940" max="7940" width="12.85546875" style="14" customWidth="1"/>
    <col min="7941" max="7941" width="17.7109375" style="14" customWidth="1"/>
    <col min="7942" max="7942" width="13.28515625" style="14" customWidth="1"/>
    <col min="7943" max="7943" width="11.42578125" style="14"/>
    <col min="7944" max="7944" width="25.42578125" style="14" customWidth="1"/>
    <col min="7945" max="7945" width="13.140625" style="14" customWidth="1"/>
    <col min="7946" max="7946" width="11.7109375" style="14" customWidth="1"/>
    <col min="7947" max="7947" width="11" style="14" customWidth="1"/>
    <col min="7948" max="7948" width="12.28515625" style="14" customWidth="1"/>
    <col min="7949" max="7949" width="12.140625" style="14" customWidth="1"/>
    <col min="7950" max="7950" width="10.140625" style="14" customWidth="1"/>
    <col min="7951" max="7951" width="7.28515625" style="14" customWidth="1"/>
    <col min="7952" max="7952" width="7.42578125" style="14" customWidth="1"/>
    <col min="7953" max="7953" width="7.140625" style="14" customWidth="1"/>
    <col min="7954" max="7954" width="7" style="14" customWidth="1"/>
    <col min="7955" max="8193" width="11.42578125" style="14"/>
    <col min="8194" max="8194" width="29.85546875" style="14" bestFit="1" customWidth="1"/>
    <col min="8195" max="8195" width="14.7109375" style="14" customWidth="1"/>
    <col min="8196" max="8196" width="12.85546875" style="14" customWidth="1"/>
    <col min="8197" max="8197" width="17.7109375" style="14" customWidth="1"/>
    <col min="8198" max="8198" width="13.28515625" style="14" customWidth="1"/>
    <col min="8199" max="8199" width="11.42578125" style="14"/>
    <col min="8200" max="8200" width="25.42578125" style="14" customWidth="1"/>
    <col min="8201" max="8201" width="13.140625" style="14" customWidth="1"/>
    <col min="8202" max="8202" width="11.7109375" style="14" customWidth="1"/>
    <col min="8203" max="8203" width="11" style="14" customWidth="1"/>
    <col min="8204" max="8204" width="12.28515625" style="14" customWidth="1"/>
    <col min="8205" max="8205" width="12.140625" style="14" customWidth="1"/>
    <col min="8206" max="8206" width="10.140625" style="14" customWidth="1"/>
    <col min="8207" max="8207" width="7.28515625" style="14" customWidth="1"/>
    <col min="8208" max="8208" width="7.42578125" style="14" customWidth="1"/>
    <col min="8209" max="8209" width="7.140625" style="14" customWidth="1"/>
    <col min="8210" max="8210" width="7" style="14" customWidth="1"/>
    <col min="8211" max="8449" width="11.42578125" style="14"/>
    <col min="8450" max="8450" width="29.85546875" style="14" bestFit="1" customWidth="1"/>
    <col min="8451" max="8451" width="14.7109375" style="14" customWidth="1"/>
    <col min="8452" max="8452" width="12.85546875" style="14" customWidth="1"/>
    <col min="8453" max="8453" width="17.7109375" style="14" customWidth="1"/>
    <col min="8454" max="8454" width="13.28515625" style="14" customWidth="1"/>
    <col min="8455" max="8455" width="11.42578125" style="14"/>
    <col min="8456" max="8456" width="25.42578125" style="14" customWidth="1"/>
    <col min="8457" max="8457" width="13.140625" style="14" customWidth="1"/>
    <col min="8458" max="8458" width="11.7109375" style="14" customWidth="1"/>
    <col min="8459" max="8459" width="11" style="14" customWidth="1"/>
    <col min="8460" max="8460" width="12.28515625" style="14" customWidth="1"/>
    <col min="8461" max="8461" width="12.140625" style="14" customWidth="1"/>
    <col min="8462" max="8462" width="10.140625" style="14" customWidth="1"/>
    <col min="8463" max="8463" width="7.28515625" style="14" customWidth="1"/>
    <col min="8464" max="8464" width="7.42578125" style="14" customWidth="1"/>
    <col min="8465" max="8465" width="7.140625" style="14" customWidth="1"/>
    <col min="8466" max="8466" width="7" style="14" customWidth="1"/>
    <col min="8467" max="8705" width="11.42578125" style="14"/>
    <col min="8706" max="8706" width="29.85546875" style="14" bestFit="1" customWidth="1"/>
    <col min="8707" max="8707" width="14.7109375" style="14" customWidth="1"/>
    <col min="8708" max="8708" width="12.85546875" style="14" customWidth="1"/>
    <col min="8709" max="8709" width="17.7109375" style="14" customWidth="1"/>
    <col min="8710" max="8710" width="13.28515625" style="14" customWidth="1"/>
    <col min="8711" max="8711" width="11.42578125" style="14"/>
    <col min="8712" max="8712" width="25.42578125" style="14" customWidth="1"/>
    <col min="8713" max="8713" width="13.140625" style="14" customWidth="1"/>
    <col min="8714" max="8714" width="11.7109375" style="14" customWidth="1"/>
    <col min="8715" max="8715" width="11" style="14" customWidth="1"/>
    <col min="8716" max="8716" width="12.28515625" style="14" customWidth="1"/>
    <col min="8717" max="8717" width="12.140625" style="14" customWidth="1"/>
    <col min="8718" max="8718" width="10.140625" style="14" customWidth="1"/>
    <col min="8719" max="8719" width="7.28515625" style="14" customWidth="1"/>
    <col min="8720" max="8720" width="7.42578125" style="14" customWidth="1"/>
    <col min="8721" max="8721" width="7.140625" style="14" customWidth="1"/>
    <col min="8722" max="8722" width="7" style="14" customWidth="1"/>
    <col min="8723" max="8961" width="11.42578125" style="14"/>
    <col min="8962" max="8962" width="29.85546875" style="14" bestFit="1" customWidth="1"/>
    <col min="8963" max="8963" width="14.7109375" style="14" customWidth="1"/>
    <col min="8964" max="8964" width="12.85546875" style="14" customWidth="1"/>
    <col min="8965" max="8965" width="17.7109375" style="14" customWidth="1"/>
    <col min="8966" max="8966" width="13.28515625" style="14" customWidth="1"/>
    <col min="8967" max="8967" width="11.42578125" style="14"/>
    <col min="8968" max="8968" width="25.42578125" style="14" customWidth="1"/>
    <col min="8969" max="8969" width="13.140625" style="14" customWidth="1"/>
    <col min="8970" max="8970" width="11.7109375" style="14" customWidth="1"/>
    <col min="8971" max="8971" width="11" style="14" customWidth="1"/>
    <col min="8972" max="8972" width="12.28515625" style="14" customWidth="1"/>
    <col min="8973" max="8973" width="12.140625" style="14" customWidth="1"/>
    <col min="8974" max="8974" width="10.140625" style="14" customWidth="1"/>
    <col min="8975" max="8975" width="7.28515625" style="14" customWidth="1"/>
    <col min="8976" max="8976" width="7.42578125" style="14" customWidth="1"/>
    <col min="8977" max="8977" width="7.140625" style="14" customWidth="1"/>
    <col min="8978" max="8978" width="7" style="14" customWidth="1"/>
    <col min="8979" max="9217" width="11.42578125" style="14"/>
    <col min="9218" max="9218" width="29.85546875" style="14" bestFit="1" customWidth="1"/>
    <col min="9219" max="9219" width="14.7109375" style="14" customWidth="1"/>
    <col min="9220" max="9220" width="12.85546875" style="14" customWidth="1"/>
    <col min="9221" max="9221" width="17.7109375" style="14" customWidth="1"/>
    <col min="9222" max="9222" width="13.28515625" style="14" customWidth="1"/>
    <col min="9223" max="9223" width="11.42578125" style="14"/>
    <col min="9224" max="9224" width="25.42578125" style="14" customWidth="1"/>
    <col min="9225" max="9225" width="13.140625" style="14" customWidth="1"/>
    <col min="9226" max="9226" width="11.7109375" style="14" customWidth="1"/>
    <col min="9227" max="9227" width="11" style="14" customWidth="1"/>
    <col min="9228" max="9228" width="12.28515625" style="14" customWidth="1"/>
    <col min="9229" max="9229" width="12.140625" style="14" customWidth="1"/>
    <col min="9230" max="9230" width="10.140625" style="14" customWidth="1"/>
    <col min="9231" max="9231" width="7.28515625" style="14" customWidth="1"/>
    <col min="9232" max="9232" width="7.42578125" style="14" customWidth="1"/>
    <col min="9233" max="9233" width="7.140625" style="14" customWidth="1"/>
    <col min="9234" max="9234" width="7" style="14" customWidth="1"/>
    <col min="9235" max="9473" width="11.42578125" style="14"/>
    <col min="9474" max="9474" width="29.85546875" style="14" bestFit="1" customWidth="1"/>
    <col min="9475" max="9475" width="14.7109375" style="14" customWidth="1"/>
    <col min="9476" max="9476" width="12.85546875" style="14" customWidth="1"/>
    <col min="9477" max="9477" width="17.7109375" style="14" customWidth="1"/>
    <col min="9478" max="9478" width="13.28515625" style="14" customWidth="1"/>
    <col min="9479" max="9479" width="11.42578125" style="14"/>
    <col min="9480" max="9480" width="25.42578125" style="14" customWidth="1"/>
    <col min="9481" max="9481" width="13.140625" style="14" customWidth="1"/>
    <col min="9482" max="9482" width="11.7109375" style="14" customWidth="1"/>
    <col min="9483" max="9483" width="11" style="14" customWidth="1"/>
    <col min="9484" max="9484" width="12.28515625" style="14" customWidth="1"/>
    <col min="9485" max="9485" width="12.140625" style="14" customWidth="1"/>
    <col min="9486" max="9486" width="10.140625" style="14" customWidth="1"/>
    <col min="9487" max="9487" width="7.28515625" style="14" customWidth="1"/>
    <col min="9488" max="9488" width="7.42578125" style="14" customWidth="1"/>
    <col min="9489" max="9489" width="7.140625" style="14" customWidth="1"/>
    <col min="9490" max="9490" width="7" style="14" customWidth="1"/>
    <col min="9491" max="9729" width="11.42578125" style="14"/>
    <col min="9730" max="9730" width="29.85546875" style="14" bestFit="1" customWidth="1"/>
    <col min="9731" max="9731" width="14.7109375" style="14" customWidth="1"/>
    <col min="9732" max="9732" width="12.85546875" style="14" customWidth="1"/>
    <col min="9733" max="9733" width="17.7109375" style="14" customWidth="1"/>
    <col min="9734" max="9734" width="13.28515625" style="14" customWidth="1"/>
    <col min="9735" max="9735" width="11.42578125" style="14"/>
    <col min="9736" max="9736" width="25.42578125" style="14" customWidth="1"/>
    <col min="9737" max="9737" width="13.140625" style="14" customWidth="1"/>
    <col min="9738" max="9738" width="11.7109375" style="14" customWidth="1"/>
    <col min="9739" max="9739" width="11" style="14" customWidth="1"/>
    <col min="9740" max="9740" width="12.28515625" style="14" customWidth="1"/>
    <col min="9741" max="9741" width="12.140625" style="14" customWidth="1"/>
    <col min="9742" max="9742" width="10.140625" style="14" customWidth="1"/>
    <col min="9743" max="9743" width="7.28515625" style="14" customWidth="1"/>
    <col min="9744" max="9744" width="7.42578125" style="14" customWidth="1"/>
    <col min="9745" max="9745" width="7.140625" style="14" customWidth="1"/>
    <col min="9746" max="9746" width="7" style="14" customWidth="1"/>
    <col min="9747" max="9985" width="11.42578125" style="14"/>
    <col min="9986" max="9986" width="29.85546875" style="14" bestFit="1" customWidth="1"/>
    <col min="9987" max="9987" width="14.7109375" style="14" customWidth="1"/>
    <col min="9988" max="9988" width="12.85546875" style="14" customWidth="1"/>
    <col min="9989" max="9989" width="17.7109375" style="14" customWidth="1"/>
    <col min="9990" max="9990" width="13.28515625" style="14" customWidth="1"/>
    <col min="9991" max="9991" width="11.42578125" style="14"/>
    <col min="9992" max="9992" width="25.42578125" style="14" customWidth="1"/>
    <col min="9993" max="9993" width="13.140625" style="14" customWidth="1"/>
    <col min="9994" max="9994" width="11.7109375" style="14" customWidth="1"/>
    <col min="9995" max="9995" width="11" style="14" customWidth="1"/>
    <col min="9996" max="9996" width="12.28515625" style="14" customWidth="1"/>
    <col min="9997" max="9997" width="12.140625" style="14" customWidth="1"/>
    <col min="9998" max="9998" width="10.140625" style="14" customWidth="1"/>
    <col min="9999" max="9999" width="7.28515625" style="14" customWidth="1"/>
    <col min="10000" max="10000" width="7.42578125" style="14" customWidth="1"/>
    <col min="10001" max="10001" width="7.140625" style="14" customWidth="1"/>
    <col min="10002" max="10002" width="7" style="14" customWidth="1"/>
    <col min="10003" max="10241" width="11.42578125" style="14"/>
    <col min="10242" max="10242" width="29.85546875" style="14" bestFit="1" customWidth="1"/>
    <col min="10243" max="10243" width="14.7109375" style="14" customWidth="1"/>
    <col min="10244" max="10244" width="12.85546875" style="14" customWidth="1"/>
    <col min="10245" max="10245" width="17.7109375" style="14" customWidth="1"/>
    <col min="10246" max="10246" width="13.28515625" style="14" customWidth="1"/>
    <col min="10247" max="10247" width="11.42578125" style="14"/>
    <col min="10248" max="10248" width="25.42578125" style="14" customWidth="1"/>
    <col min="10249" max="10249" width="13.140625" style="14" customWidth="1"/>
    <col min="10250" max="10250" width="11.7109375" style="14" customWidth="1"/>
    <col min="10251" max="10251" width="11" style="14" customWidth="1"/>
    <col min="10252" max="10252" width="12.28515625" style="14" customWidth="1"/>
    <col min="10253" max="10253" width="12.140625" style="14" customWidth="1"/>
    <col min="10254" max="10254" width="10.140625" style="14" customWidth="1"/>
    <col min="10255" max="10255" width="7.28515625" style="14" customWidth="1"/>
    <col min="10256" max="10256" width="7.42578125" style="14" customWidth="1"/>
    <col min="10257" max="10257" width="7.140625" style="14" customWidth="1"/>
    <col min="10258" max="10258" width="7" style="14" customWidth="1"/>
    <col min="10259" max="10497" width="11.42578125" style="14"/>
    <col min="10498" max="10498" width="29.85546875" style="14" bestFit="1" customWidth="1"/>
    <col min="10499" max="10499" width="14.7109375" style="14" customWidth="1"/>
    <col min="10500" max="10500" width="12.85546875" style="14" customWidth="1"/>
    <col min="10501" max="10501" width="17.7109375" style="14" customWidth="1"/>
    <col min="10502" max="10502" width="13.28515625" style="14" customWidth="1"/>
    <col min="10503" max="10503" width="11.42578125" style="14"/>
    <col min="10504" max="10504" width="25.42578125" style="14" customWidth="1"/>
    <col min="10505" max="10505" width="13.140625" style="14" customWidth="1"/>
    <col min="10506" max="10506" width="11.7109375" style="14" customWidth="1"/>
    <col min="10507" max="10507" width="11" style="14" customWidth="1"/>
    <col min="10508" max="10508" width="12.28515625" style="14" customWidth="1"/>
    <col min="10509" max="10509" width="12.140625" style="14" customWidth="1"/>
    <col min="10510" max="10510" width="10.140625" style="14" customWidth="1"/>
    <col min="10511" max="10511" width="7.28515625" style="14" customWidth="1"/>
    <col min="10512" max="10512" width="7.42578125" style="14" customWidth="1"/>
    <col min="10513" max="10513" width="7.140625" style="14" customWidth="1"/>
    <col min="10514" max="10514" width="7" style="14" customWidth="1"/>
    <col min="10515" max="10753" width="11.42578125" style="14"/>
    <col min="10754" max="10754" width="29.85546875" style="14" bestFit="1" customWidth="1"/>
    <col min="10755" max="10755" width="14.7109375" style="14" customWidth="1"/>
    <col min="10756" max="10756" width="12.85546875" style="14" customWidth="1"/>
    <col min="10757" max="10757" width="17.7109375" style="14" customWidth="1"/>
    <col min="10758" max="10758" width="13.28515625" style="14" customWidth="1"/>
    <col min="10759" max="10759" width="11.42578125" style="14"/>
    <col min="10760" max="10760" width="25.42578125" style="14" customWidth="1"/>
    <col min="10761" max="10761" width="13.140625" style="14" customWidth="1"/>
    <col min="10762" max="10762" width="11.7109375" style="14" customWidth="1"/>
    <col min="10763" max="10763" width="11" style="14" customWidth="1"/>
    <col min="10764" max="10764" width="12.28515625" style="14" customWidth="1"/>
    <col min="10765" max="10765" width="12.140625" style="14" customWidth="1"/>
    <col min="10766" max="10766" width="10.140625" style="14" customWidth="1"/>
    <col min="10767" max="10767" width="7.28515625" style="14" customWidth="1"/>
    <col min="10768" max="10768" width="7.42578125" style="14" customWidth="1"/>
    <col min="10769" max="10769" width="7.140625" style="14" customWidth="1"/>
    <col min="10770" max="10770" width="7" style="14" customWidth="1"/>
    <col min="10771" max="11009" width="11.42578125" style="14"/>
    <col min="11010" max="11010" width="29.85546875" style="14" bestFit="1" customWidth="1"/>
    <col min="11011" max="11011" width="14.7109375" style="14" customWidth="1"/>
    <col min="11012" max="11012" width="12.85546875" style="14" customWidth="1"/>
    <col min="11013" max="11013" width="17.7109375" style="14" customWidth="1"/>
    <col min="11014" max="11014" width="13.28515625" style="14" customWidth="1"/>
    <col min="11015" max="11015" width="11.42578125" style="14"/>
    <col min="11016" max="11016" width="25.42578125" style="14" customWidth="1"/>
    <col min="11017" max="11017" width="13.140625" style="14" customWidth="1"/>
    <col min="11018" max="11018" width="11.7109375" style="14" customWidth="1"/>
    <col min="11019" max="11019" width="11" style="14" customWidth="1"/>
    <col min="11020" max="11020" width="12.28515625" style="14" customWidth="1"/>
    <col min="11021" max="11021" width="12.140625" style="14" customWidth="1"/>
    <col min="11022" max="11022" width="10.140625" style="14" customWidth="1"/>
    <col min="11023" max="11023" width="7.28515625" style="14" customWidth="1"/>
    <col min="11024" max="11024" width="7.42578125" style="14" customWidth="1"/>
    <col min="11025" max="11025" width="7.140625" style="14" customWidth="1"/>
    <col min="11026" max="11026" width="7" style="14" customWidth="1"/>
    <col min="11027" max="11265" width="11.42578125" style="14"/>
    <col min="11266" max="11266" width="29.85546875" style="14" bestFit="1" customWidth="1"/>
    <col min="11267" max="11267" width="14.7109375" style="14" customWidth="1"/>
    <col min="11268" max="11268" width="12.85546875" style="14" customWidth="1"/>
    <col min="11269" max="11269" width="17.7109375" style="14" customWidth="1"/>
    <col min="11270" max="11270" width="13.28515625" style="14" customWidth="1"/>
    <col min="11271" max="11271" width="11.42578125" style="14"/>
    <col min="11272" max="11272" width="25.42578125" style="14" customWidth="1"/>
    <col min="11273" max="11273" width="13.140625" style="14" customWidth="1"/>
    <col min="11274" max="11274" width="11.7109375" style="14" customWidth="1"/>
    <col min="11275" max="11275" width="11" style="14" customWidth="1"/>
    <col min="11276" max="11276" width="12.28515625" style="14" customWidth="1"/>
    <col min="11277" max="11277" width="12.140625" style="14" customWidth="1"/>
    <col min="11278" max="11278" width="10.140625" style="14" customWidth="1"/>
    <col min="11279" max="11279" width="7.28515625" style="14" customWidth="1"/>
    <col min="11280" max="11280" width="7.42578125" style="14" customWidth="1"/>
    <col min="11281" max="11281" width="7.140625" style="14" customWidth="1"/>
    <col min="11282" max="11282" width="7" style="14" customWidth="1"/>
    <col min="11283" max="11521" width="11.42578125" style="14"/>
    <col min="11522" max="11522" width="29.85546875" style="14" bestFit="1" customWidth="1"/>
    <col min="11523" max="11523" width="14.7109375" style="14" customWidth="1"/>
    <col min="11524" max="11524" width="12.85546875" style="14" customWidth="1"/>
    <col min="11525" max="11525" width="17.7109375" style="14" customWidth="1"/>
    <col min="11526" max="11526" width="13.28515625" style="14" customWidth="1"/>
    <col min="11527" max="11527" width="11.42578125" style="14"/>
    <col min="11528" max="11528" width="25.42578125" style="14" customWidth="1"/>
    <col min="11529" max="11529" width="13.140625" style="14" customWidth="1"/>
    <col min="11530" max="11530" width="11.7109375" style="14" customWidth="1"/>
    <col min="11531" max="11531" width="11" style="14" customWidth="1"/>
    <col min="11532" max="11532" width="12.28515625" style="14" customWidth="1"/>
    <col min="11533" max="11533" width="12.140625" style="14" customWidth="1"/>
    <col min="11534" max="11534" width="10.140625" style="14" customWidth="1"/>
    <col min="11535" max="11535" width="7.28515625" style="14" customWidth="1"/>
    <col min="11536" max="11536" width="7.42578125" style="14" customWidth="1"/>
    <col min="11537" max="11537" width="7.140625" style="14" customWidth="1"/>
    <col min="11538" max="11538" width="7" style="14" customWidth="1"/>
    <col min="11539" max="11777" width="11.42578125" style="14"/>
    <col min="11778" max="11778" width="29.85546875" style="14" bestFit="1" customWidth="1"/>
    <col min="11779" max="11779" width="14.7109375" style="14" customWidth="1"/>
    <col min="11780" max="11780" width="12.85546875" style="14" customWidth="1"/>
    <col min="11781" max="11781" width="17.7109375" style="14" customWidth="1"/>
    <col min="11782" max="11782" width="13.28515625" style="14" customWidth="1"/>
    <col min="11783" max="11783" width="11.42578125" style="14"/>
    <col min="11784" max="11784" width="25.42578125" style="14" customWidth="1"/>
    <col min="11785" max="11785" width="13.140625" style="14" customWidth="1"/>
    <col min="11786" max="11786" width="11.7109375" style="14" customWidth="1"/>
    <col min="11787" max="11787" width="11" style="14" customWidth="1"/>
    <col min="11788" max="11788" width="12.28515625" style="14" customWidth="1"/>
    <col min="11789" max="11789" width="12.140625" style="14" customWidth="1"/>
    <col min="11790" max="11790" width="10.140625" style="14" customWidth="1"/>
    <col min="11791" max="11791" width="7.28515625" style="14" customWidth="1"/>
    <col min="11792" max="11792" width="7.42578125" style="14" customWidth="1"/>
    <col min="11793" max="11793" width="7.140625" style="14" customWidth="1"/>
    <col min="11794" max="11794" width="7" style="14" customWidth="1"/>
    <col min="11795" max="12033" width="11.42578125" style="14"/>
    <col min="12034" max="12034" width="29.85546875" style="14" bestFit="1" customWidth="1"/>
    <col min="12035" max="12035" width="14.7109375" style="14" customWidth="1"/>
    <col min="12036" max="12036" width="12.85546875" style="14" customWidth="1"/>
    <col min="12037" max="12037" width="17.7109375" style="14" customWidth="1"/>
    <col min="12038" max="12038" width="13.28515625" style="14" customWidth="1"/>
    <col min="12039" max="12039" width="11.42578125" style="14"/>
    <col min="12040" max="12040" width="25.42578125" style="14" customWidth="1"/>
    <col min="12041" max="12041" width="13.140625" style="14" customWidth="1"/>
    <col min="12042" max="12042" width="11.7109375" style="14" customWidth="1"/>
    <col min="12043" max="12043" width="11" style="14" customWidth="1"/>
    <col min="12044" max="12044" width="12.28515625" style="14" customWidth="1"/>
    <col min="12045" max="12045" width="12.140625" style="14" customWidth="1"/>
    <col min="12046" max="12046" width="10.140625" style="14" customWidth="1"/>
    <col min="12047" max="12047" width="7.28515625" style="14" customWidth="1"/>
    <col min="12048" max="12048" width="7.42578125" style="14" customWidth="1"/>
    <col min="12049" max="12049" width="7.140625" style="14" customWidth="1"/>
    <col min="12050" max="12050" width="7" style="14" customWidth="1"/>
    <col min="12051" max="12289" width="11.42578125" style="14"/>
    <col min="12290" max="12290" width="29.85546875" style="14" bestFit="1" customWidth="1"/>
    <col min="12291" max="12291" width="14.7109375" style="14" customWidth="1"/>
    <col min="12292" max="12292" width="12.85546875" style="14" customWidth="1"/>
    <col min="12293" max="12293" width="17.7109375" style="14" customWidth="1"/>
    <col min="12294" max="12294" width="13.28515625" style="14" customWidth="1"/>
    <col min="12295" max="12295" width="11.42578125" style="14"/>
    <col min="12296" max="12296" width="25.42578125" style="14" customWidth="1"/>
    <col min="12297" max="12297" width="13.140625" style="14" customWidth="1"/>
    <col min="12298" max="12298" width="11.7109375" style="14" customWidth="1"/>
    <col min="12299" max="12299" width="11" style="14" customWidth="1"/>
    <col min="12300" max="12300" width="12.28515625" style="14" customWidth="1"/>
    <col min="12301" max="12301" width="12.140625" style="14" customWidth="1"/>
    <col min="12302" max="12302" width="10.140625" style="14" customWidth="1"/>
    <col min="12303" max="12303" width="7.28515625" style="14" customWidth="1"/>
    <col min="12304" max="12304" width="7.42578125" style="14" customWidth="1"/>
    <col min="12305" max="12305" width="7.140625" style="14" customWidth="1"/>
    <col min="12306" max="12306" width="7" style="14" customWidth="1"/>
    <col min="12307" max="12545" width="11.42578125" style="14"/>
    <col min="12546" max="12546" width="29.85546875" style="14" bestFit="1" customWidth="1"/>
    <col min="12547" max="12547" width="14.7109375" style="14" customWidth="1"/>
    <col min="12548" max="12548" width="12.85546875" style="14" customWidth="1"/>
    <col min="12549" max="12549" width="17.7109375" style="14" customWidth="1"/>
    <col min="12550" max="12550" width="13.28515625" style="14" customWidth="1"/>
    <col min="12551" max="12551" width="11.42578125" style="14"/>
    <col min="12552" max="12552" width="25.42578125" style="14" customWidth="1"/>
    <col min="12553" max="12553" width="13.140625" style="14" customWidth="1"/>
    <col min="12554" max="12554" width="11.7109375" style="14" customWidth="1"/>
    <col min="12555" max="12555" width="11" style="14" customWidth="1"/>
    <col min="12556" max="12556" width="12.28515625" style="14" customWidth="1"/>
    <col min="12557" max="12557" width="12.140625" style="14" customWidth="1"/>
    <col min="12558" max="12558" width="10.140625" style="14" customWidth="1"/>
    <col min="12559" max="12559" width="7.28515625" style="14" customWidth="1"/>
    <col min="12560" max="12560" width="7.42578125" style="14" customWidth="1"/>
    <col min="12561" max="12561" width="7.140625" style="14" customWidth="1"/>
    <col min="12562" max="12562" width="7" style="14" customWidth="1"/>
    <col min="12563" max="12801" width="11.42578125" style="14"/>
    <col min="12802" max="12802" width="29.85546875" style="14" bestFit="1" customWidth="1"/>
    <col min="12803" max="12803" width="14.7109375" style="14" customWidth="1"/>
    <col min="12804" max="12804" width="12.85546875" style="14" customWidth="1"/>
    <col min="12805" max="12805" width="17.7109375" style="14" customWidth="1"/>
    <col min="12806" max="12806" width="13.28515625" style="14" customWidth="1"/>
    <col min="12807" max="12807" width="11.42578125" style="14"/>
    <col min="12808" max="12808" width="25.42578125" style="14" customWidth="1"/>
    <col min="12809" max="12809" width="13.140625" style="14" customWidth="1"/>
    <col min="12810" max="12810" width="11.7109375" style="14" customWidth="1"/>
    <col min="12811" max="12811" width="11" style="14" customWidth="1"/>
    <col min="12812" max="12812" width="12.28515625" style="14" customWidth="1"/>
    <col min="12813" max="12813" width="12.140625" style="14" customWidth="1"/>
    <col min="12814" max="12814" width="10.140625" style="14" customWidth="1"/>
    <col min="12815" max="12815" width="7.28515625" style="14" customWidth="1"/>
    <col min="12816" max="12816" width="7.42578125" style="14" customWidth="1"/>
    <col min="12817" max="12817" width="7.140625" style="14" customWidth="1"/>
    <col min="12818" max="12818" width="7" style="14" customWidth="1"/>
    <col min="12819" max="13057" width="11.42578125" style="14"/>
    <col min="13058" max="13058" width="29.85546875" style="14" bestFit="1" customWidth="1"/>
    <col min="13059" max="13059" width="14.7109375" style="14" customWidth="1"/>
    <col min="13060" max="13060" width="12.85546875" style="14" customWidth="1"/>
    <col min="13061" max="13061" width="17.7109375" style="14" customWidth="1"/>
    <col min="13062" max="13062" width="13.28515625" style="14" customWidth="1"/>
    <col min="13063" max="13063" width="11.42578125" style="14"/>
    <col min="13064" max="13064" width="25.42578125" style="14" customWidth="1"/>
    <col min="13065" max="13065" width="13.140625" style="14" customWidth="1"/>
    <col min="13066" max="13066" width="11.7109375" style="14" customWidth="1"/>
    <col min="13067" max="13067" width="11" style="14" customWidth="1"/>
    <col min="13068" max="13068" width="12.28515625" style="14" customWidth="1"/>
    <col min="13069" max="13069" width="12.140625" style="14" customWidth="1"/>
    <col min="13070" max="13070" width="10.140625" style="14" customWidth="1"/>
    <col min="13071" max="13071" width="7.28515625" style="14" customWidth="1"/>
    <col min="13072" max="13072" width="7.42578125" style="14" customWidth="1"/>
    <col min="13073" max="13073" width="7.140625" style="14" customWidth="1"/>
    <col min="13074" max="13074" width="7" style="14" customWidth="1"/>
    <col min="13075" max="13313" width="11.42578125" style="14"/>
    <col min="13314" max="13314" width="29.85546875" style="14" bestFit="1" customWidth="1"/>
    <col min="13315" max="13315" width="14.7109375" style="14" customWidth="1"/>
    <col min="13316" max="13316" width="12.85546875" style="14" customWidth="1"/>
    <col min="13317" max="13317" width="17.7109375" style="14" customWidth="1"/>
    <col min="13318" max="13318" width="13.28515625" style="14" customWidth="1"/>
    <col min="13319" max="13319" width="11.42578125" style="14"/>
    <col min="13320" max="13320" width="25.42578125" style="14" customWidth="1"/>
    <col min="13321" max="13321" width="13.140625" style="14" customWidth="1"/>
    <col min="13322" max="13322" width="11.7109375" style="14" customWidth="1"/>
    <col min="13323" max="13323" width="11" style="14" customWidth="1"/>
    <col min="13324" max="13324" width="12.28515625" style="14" customWidth="1"/>
    <col min="13325" max="13325" width="12.140625" style="14" customWidth="1"/>
    <col min="13326" max="13326" width="10.140625" style="14" customWidth="1"/>
    <col min="13327" max="13327" width="7.28515625" style="14" customWidth="1"/>
    <col min="13328" max="13328" width="7.42578125" style="14" customWidth="1"/>
    <col min="13329" max="13329" width="7.140625" style="14" customWidth="1"/>
    <col min="13330" max="13330" width="7" style="14" customWidth="1"/>
    <col min="13331" max="13569" width="11.42578125" style="14"/>
    <col min="13570" max="13570" width="29.85546875" style="14" bestFit="1" customWidth="1"/>
    <col min="13571" max="13571" width="14.7109375" style="14" customWidth="1"/>
    <col min="13572" max="13572" width="12.85546875" style="14" customWidth="1"/>
    <col min="13573" max="13573" width="17.7109375" style="14" customWidth="1"/>
    <col min="13574" max="13574" width="13.28515625" style="14" customWidth="1"/>
    <col min="13575" max="13575" width="11.42578125" style="14"/>
    <col min="13576" max="13576" width="25.42578125" style="14" customWidth="1"/>
    <col min="13577" max="13577" width="13.140625" style="14" customWidth="1"/>
    <col min="13578" max="13578" width="11.7109375" style="14" customWidth="1"/>
    <col min="13579" max="13579" width="11" style="14" customWidth="1"/>
    <col min="13580" max="13580" width="12.28515625" style="14" customWidth="1"/>
    <col min="13581" max="13581" width="12.140625" style="14" customWidth="1"/>
    <col min="13582" max="13582" width="10.140625" style="14" customWidth="1"/>
    <col min="13583" max="13583" width="7.28515625" style="14" customWidth="1"/>
    <col min="13584" max="13584" width="7.42578125" style="14" customWidth="1"/>
    <col min="13585" max="13585" width="7.140625" style="14" customWidth="1"/>
    <col min="13586" max="13586" width="7" style="14" customWidth="1"/>
    <col min="13587" max="13825" width="11.42578125" style="14"/>
    <col min="13826" max="13826" width="29.85546875" style="14" bestFit="1" customWidth="1"/>
    <col min="13827" max="13827" width="14.7109375" style="14" customWidth="1"/>
    <col min="13828" max="13828" width="12.85546875" style="14" customWidth="1"/>
    <col min="13829" max="13829" width="17.7109375" style="14" customWidth="1"/>
    <col min="13830" max="13830" width="13.28515625" style="14" customWidth="1"/>
    <col min="13831" max="13831" width="11.42578125" style="14"/>
    <col min="13832" max="13832" width="25.42578125" style="14" customWidth="1"/>
    <col min="13833" max="13833" width="13.140625" style="14" customWidth="1"/>
    <col min="13834" max="13834" width="11.7109375" style="14" customWidth="1"/>
    <col min="13835" max="13835" width="11" style="14" customWidth="1"/>
    <col min="13836" max="13836" width="12.28515625" style="14" customWidth="1"/>
    <col min="13837" max="13837" width="12.140625" style="14" customWidth="1"/>
    <col min="13838" max="13838" width="10.140625" style="14" customWidth="1"/>
    <col min="13839" max="13839" width="7.28515625" style="14" customWidth="1"/>
    <col min="13840" max="13840" width="7.42578125" style="14" customWidth="1"/>
    <col min="13841" max="13841" width="7.140625" style="14" customWidth="1"/>
    <col min="13842" max="13842" width="7" style="14" customWidth="1"/>
    <col min="13843" max="14081" width="11.42578125" style="14"/>
    <col min="14082" max="14082" width="29.85546875" style="14" bestFit="1" customWidth="1"/>
    <col min="14083" max="14083" width="14.7109375" style="14" customWidth="1"/>
    <col min="14084" max="14084" width="12.85546875" style="14" customWidth="1"/>
    <col min="14085" max="14085" width="17.7109375" style="14" customWidth="1"/>
    <col min="14086" max="14086" width="13.28515625" style="14" customWidth="1"/>
    <col min="14087" max="14087" width="11.42578125" style="14"/>
    <col min="14088" max="14088" width="25.42578125" style="14" customWidth="1"/>
    <col min="14089" max="14089" width="13.140625" style="14" customWidth="1"/>
    <col min="14090" max="14090" width="11.7109375" style="14" customWidth="1"/>
    <col min="14091" max="14091" width="11" style="14" customWidth="1"/>
    <col min="14092" max="14092" width="12.28515625" style="14" customWidth="1"/>
    <col min="14093" max="14093" width="12.140625" style="14" customWidth="1"/>
    <col min="14094" max="14094" width="10.140625" style="14" customWidth="1"/>
    <col min="14095" max="14095" width="7.28515625" style="14" customWidth="1"/>
    <col min="14096" max="14096" width="7.42578125" style="14" customWidth="1"/>
    <col min="14097" max="14097" width="7.140625" style="14" customWidth="1"/>
    <col min="14098" max="14098" width="7" style="14" customWidth="1"/>
    <col min="14099" max="14337" width="11.42578125" style="14"/>
    <col min="14338" max="14338" width="29.85546875" style="14" bestFit="1" customWidth="1"/>
    <col min="14339" max="14339" width="14.7109375" style="14" customWidth="1"/>
    <col min="14340" max="14340" width="12.85546875" style="14" customWidth="1"/>
    <col min="14341" max="14341" width="17.7109375" style="14" customWidth="1"/>
    <col min="14342" max="14342" width="13.28515625" style="14" customWidth="1"/>
    <col min="14343" max="14343" width="11.42578125" style="14"/>
    <col min="14344" max="14344" width="25.42578125" style="14" customWidth="1"/>
    <col min="14345" max="14345" width="13.140625" style="14" customWidth="1"/>
    <col min="14346" max="14346" width="11.7109375" style="14" customWidth="1"/>
    <col min="14347" max="14347" width="11" style="14" customWidth="1"/>
    <col min="14348" max="14348" width="12.28515625" style="14" customWidth="1"/>
    <col min="14349" max="14349" width="12.140625" style="14" customWidth="1"/>
    <col min="14350" max="14350" width="10.140625" style="14" customWidth="1"/>
    <col min="14351" max="14351" width="7.28515625" style="14" customWidth="1"/>
    <col min="14352" max="14352" width="7.42578125" style="14" customWidth="1"/>
    <col min="14353" max="14353" width="7.140625" style="14" customWidth="1"/>
    <col min="14354" max="14354" width="7" style="14" customWidth="1"/>
    <col min="14355" max="14593" width="11.42578125" style="14"/>
    <col min="14594" max="14594" width="29.85546875" style="14" bestFit="1" customWidth="1"/>
    <col min="14595" max="14595" width="14.7109375" style="14" customWidth="1"/>
    <col min="14596" max="14596" width="12.85546875" style="14" customWidth="1"/>
    <col min="14597" max="14597" width="17.7109375" style="14" customWidth="1"/>
    <col min="14598" max="14598" width="13.28515625" style="14" customWidth="1"/>
    <col min="14599" max="14599" width="11.42578125" style="14"/>
    <col min="14600" max="14600" width="25.42578125" style="14" customWidth="1"/>
    <col min="14601" max="14601" width="13.140625" style="14" customWidth="1"/>
    <col min="14602" max="14602" width="11.7109375" style="14" customWidth="1"/>
    <col min="14603" max="14603" width="11" style="14" customWidth="1"/>
    <col min="14604" max="14604" width="12.28515625" style="14" customWidth="1"/>
    <col min="14605" max="14605" width="12.140625" style="14" customWidth="1"/>
    <col min="14606" max="14606" width="10.140625" style="14" customWidth="1"/>
    <col min="14607" max="14607" width="7.28515625" style="14" customWidth="1"/>
    <col min="14608" max="14608" width="7.42578125" style="14" customWidth="1"/>
    <col min="14609" max="14609" width="7.140625" style="14" customWidth="1"/>
    <col min="14610" max="14610" width="7" style="14" customWidth="1"/>
    <col min="14611" max="14849" width="11.42578125" style="14"/>
    <col min="14850" max="14850" width="29.85546875" style="14" bestFit="1" customWidth="1"/>
    <col min="14851" max="14851" width="14.7109375" style="14" customWidth="1"/>
    <col min="14852" max="14852" width="12.85546875" style="14" customWidth="1"/>
    <col min="14853" max="14853" width="17.7109375" style="14" customWidth="1"/>
    <col min="14854" max="14854" width="13.28515625" style="14" customWidth="1"/>
    <col min="14855" max="14855" width="11.42578125" style="14"/>
    <col min="14856" max="14856" width="25.42578125" style="14" customWidth="1"/>
    <col min="14857" max="14857" width="13.140625" style="14" customWidth="1"/>
    <col min="14858" max="14858" width="11.7109375" style="14" customWidth="1"/>
    <col min="14859" max="14859" width="11" style="14" customWidth="1"/>
    <col min="14860" max="14860" width="12.28515625" style="14" customWidth="1"/>
    <col min="14861" max="14861" width="12.140625" style="14" customWidth="1"/>
    <col min="14862" max="14862" width="10.140625" style="14" customWidth="1"/>
    <col min="14863" max="14863" width="7.28515625" style="14" customWidth="1"/>
    <col min="14864" max="14864" width="7.42578125" style="14" customWidth="1"/>
    <col min="14865" max="14865" width="7.140625" style="14" customWidth="1"/>
    <col min="14866" max="14866" width="7" style="14" customWidth="1"/>
    <col min="14867" max="15105" width="11.42578125" style="14"/>
    <col min="15106" max="15106" width="29.85546875" style="14" bestFit="1" customWidth="1"/>
    <col min="15107" max="15107" width="14.7109375" style="14" customWidth="1"/>
    <col min="15108" max="15108" width="12.85546875" style="14" customWidth="1"/>
    <col min="15109" max="15109" width="17.7109375" style="14" customWidth="1"/>
    <col min="15110" max="15110" width="13.28515625" style="14" customWidth="1"/>
    <col min="15111" max="15111" width="11.42578125" style="14"/>
    <col min="15112" max="15112" width="25.42578125" style="14" customWidth="1"/>
    <col min="15113" max="15113" width="13.140625" style="14" customWidth="1"/>
    <col min="15114" max="15114" width="11.7109375" style="14" customWidth="1"/>
    <col min="15115" max="15115" width="11" style="14" customWidth="1"/>
    <col min="15116" max="15116" width="12.28515625" style="14" customWidth="1"/>
    <col min="15117" max="15117" width="12.140625" style="14" customWidth="1"/>
    <col min="15118" max="15118" width="10.140625" style="14" customWidth="1"/>
    <col min="15119" max="15119" width="7.28515625" style="14" customWidth="1"/>
    <col min="15120" max="15120" width="7.42578125" style="14" customWidth="1"/>
    <col min="15121" max="15121" width="7.140625" style="14" customWidth="1"/>
    <col min="15122" max="15122" width="7" style="14" customWidth="1"/>
    <col min="15123" max="15361" width="11.42578125" style="14"/>
    <col min="15362" max="15362" width="29.85546875" style="14" bestFit="1" customWidth="1"/>
    <col min="15363" max="15363" width="14.7109375" style="14" customWidth="1"/>
    <col min="15364" max="15364" width="12.85546875" style="14" customWidth="1"/>
    <col min="15365" max="15365" width="17.7109375" style="14" customWidth="1"/>
    <col min="15366" max="15366" width="13.28515625" style="14" customWidth="1"/>
    <col min="15367" max="15367" width="11.42578125" style="14"/>
    <col min="15368" max="15368" width="25.42578125" style="14" customWidth="1"/>
    <col min="15369" max="15369" width="13.140625" style="14" customWidth="1"/>
    <col min="15370" max="15370" width="11.7109375" style="14" customWidth="1"/>
    <col min="15371" max="15371" width="11" style="14" customWidth="1"/>
    <col min="15372" max="15372" width="12.28515625" style="14" customWidth="1"/>
    <col min="15373" max="15373" width="12.140625" style="14" customWidth="1"/>
    <col min="15374" max="15374" width="10.140625" style="14" customWidth="1"/>
    <col min="15375" max="15375" width="7.28515625" style="14" customWidth="1"/>
    <col min="15376" max="15376" width="7.42578125" style="14" customWidth="1"/>
    <col min="15377" max="15377" width="7.140625" style="14" customWidth="1"/>
    <col min="15378" max="15378" width="7" style="14" customWidth="1"/>
    <col min="15379" max="15617" width="11.42578125" style="14"/>
    <col min="15618" max="15618" width="29.85546875" style="14" bestFit="1" customWidth="1"/>
    <col min="15619" max="15619" width="14.7109375" style="14" customWidth="1"/>
    <col min="15620" max="15620" width="12.85546875" style="14" customWidth="1"/>
    <col min="15621" max="15621" width="17.7109375" style="14" customWidth="1"/>
    <col min="15622" max="15622" width="13.28515625" style="14" customWidth="1"/>
    <col min="15623" max="15623" width="11.42578125" style="14"/>
    <col min="15624" max="15624" width="25.42578125" style="14" customWidth="1"/>
    <col min="15625" max="15625" width="13.140625" style="14" customWidth="1"/>
    <col min="15626" max="15626" width="11.7109375" style="14" customWidth="1"/>
    <col min="15627" max="15627" width="11" style="14" customWidth="1"/>
    <col min="15628" max="15628" width="12.28515625" style="14" customWidth="1"/>
    <col min="15629" max="15629" width="12.140625" style="14" customWidth="1"/>
    <col min="15630" max="15630" width="10.140625" style="14" customWidth="1"/>
    <col min="15631" max="15631" width="7.28515625" style="14" customWidth="1"/>
    <col min="15632" max="15632" width="7.42578125" style="14" customWidth="1"/>
    <col min="15633" max="15633" width="7.140625" style="14" customWidth="1"/>
    <col min="15634" max="15634" width="7" style="14" customWidth="1"/>
    <col min="15635" max="15873" width="11.42578125" style="14"/>
    <col min="15874" max="15874" width="29.85546875" style="14" bestFit="1" customWidth="1"/>
    <col min="15875" max="15875" width="14.7109375" style="14" customWidth="1"/>
    <col min="15876" max="15876" width="12.85546875" style="14" customWidth="1"/>
    <col min="15877" max="15877" width="17.7109375" style="14" customWidth="1"/>
    <col min="15878" max="15878" width="13.28515625" style="14" customWidth="1"/>
    <col min="15879" max="15879" width="11.42578125" style="14"/>
    <col min="15880" max="15880" width="25.42578125" style="14" customWidth="1"/>
    <col min="15881" max="15881" width="13.140625" style="14" customWidth="1"/>
    <col min="15882" max="15882" width="11.7109375" style="14" customWidth="1"/>
    <col min="15883" max="15883" width="11" style="14" customWidth="1"/>
    <col min="15884" max="15884" width="12.28515625" style="14" customWidth="1"/>
    <col min="15885" max="15885" width="12.140625" style="14" customWidth="1"/>
    <col min="15886" max="15886" width="10.140625" style="14" customWidth="1"/>
    <col min="15887" max="15887" width="7.28515625" style="14" customWidth="1"/>
    <col min="15888" max="15888" width="7.42578125" style="14" customWidth="1"/>
    <col min="15889" max="15889" width="7.140625" style="14" customWidth="1"/>
    <col min="15890" max="15890" width="7" style="14" customWidth="1"/>
    <col min="15891" max="16129" width="11.42578125" style="14"/>
    <col min="16130" max="16130" width="29.85546875" style="14" bestFit="1" customWidth="1"/>
    <col min="16131" max="16131" width="14.7109375" style="14" customWidth="1"/>
    <col min="16132" max="16132" width="12.85546875" style="14" customWidth="1"/>
    <col min="16133" max="16133" width="17.7109375" style="14" customWidth="1"/>
    <col min="16134" max="16134" width="13.28515625" style="14" customWidth="1"/>
    <col min="16135" max="16135" width="11.42578125" style="14"/>
    <col min="16136" max="16136" width="25.42578125" style="14" customWidth="1"/>
    <col min="16137" max="16137" width="13.140625" style="14" customWidth="1"/>
    <col min="16138" max="16138" width="11.7109375" style="14" customWidth="1"/>
    <col min="16139" max="16139" width="11" style="14" customWidth="1"/>
    <col min="16140" max="16140" width="12.28515625" style="14" customWidth="1"/>
    <col min="16141" max="16141" width="12.140625" style="14" customWidth="1"/>
    <col min="16142" max="16142" width="10.140625" style="14" customWidth="1"/>
    <col min="16143" max="16143" width="7.28515625" style="14" customWidth="1"/>
    <col min="16144" max="16144" width="7.42578125" style="14" customWidth="1"/>
    <col min="16145" max="16145" width="7.140625" style="14" customWidth="1"/>
    <col min="16146" max="16146" width="7" style="14" customWidth="1"/>
    <col min="16147" max="16384" width="11.42578125" style="14"/>
  </cols>
  <sheetData>
    <row r="2" spans="2:6" ht="12.75" thickBot="1"/>
    <row r="3" spans="2:6" ht="12.75" thickBot="1">
      <c r="B3" s="16" t="s">
        <v>16</v>
      </c>
      <c r="C3" s="17" t="s">
        <v>1</v>
      </c>
      <c r="D3" s="18" t="s">
        <v>17</v>
      </c>
      <c r="E3" s="17" t="s">
        <v>3</v>
      </c>
      <c r="F3" s="18" t="s">
        <v>17</v>
      </c>
    </row>
    <row r="4" spans="2:6" ht="23.25" customHeight="1" thickBot="1">
      <c r="B4" s="19" t="s">
        <v>18</v>
      </c>
      <c r="C4" s="20">
        <v>249897378</v>
      </c>
      <c r="D4" s="21">
        <f>+C4/C7</f>
        <v>0.8409652561166705</v>
      </c>
      <c r="E4" s="20">
        <v>250527727</v>
      </c>
      <c r="F4" s="21">
        <f>+E4/E7</f>
        <v>0.84117231589192221</v>
      </c>
    </row>
    <row r="5" spans="2:6" ht="12.75" thickBot="1">
      <c r="B5" s="19" t="s">
        <v>19</v>
      </c>
      <c r="C5" s="20">
        <v>46708035</v>
      </c>
      <c r="D5" s="21">
        <f>+C5/C7</f>
        <v>0.15718386055447692</v>
      </c>
      <c r="E5" s="20">
        <v>46123005</v>
      </c>
      <c r="F5" s="21">
        <f>+E5/E7</f>
        <v>0.15486267885927338</v>
      </c>
    </row>
    <row r="6" spans="2:6" ht="12.75" thickBot="1">
      <c r="B6" s="19" t="s">
        <v>20</v>
      </c>
      <c r="C6" s="20">
        <v>550000</v>
      </c>
      <c r="D6" s="21">
        <f>+C6/C7</f>
        <v>1.8508833288525691E-3</v>
      </c>
      <c r="E6" s="20">
        <v>1180904</v>
      </c>
      <c r="F6" s="21">
        <f>+E6/E7</f>
        <v>3.9650052488043952E-3</v>
      </c>
    </row>
    <row r="7" spans="2:6" ht="12.75" thickBot="1">
      <c r="B7" s="22" t="s">
        <v>21</v>
      </c>
      <c r="C7" s="23">
        <f>SUM(C4:C6)</f>
        <v>297155413</v>
      </c>
      <c r="D7" s="24">
        <f>SUM(D4:D6)</f>
        <v>0.99999999999999989</v>
      </c>
      <c r="E7" s="23">
        <f>SUM(E4:E6)</f>
        <v>297831636</v>
      </c>
      <c r="F7" s="49">
        <f>SUM(F4:F6)</f>
        <v>1</v>
      </c>
    </row>
    <row r="8" spans="2:6">
      <c r="B8" s="58" t="s">
        <v>110</v>
      </c>
    </row>
    <row r="13" spans="2:6" ht="12.75" thickBot="1">
      <c r="C13" s="25"/>
      <c r="E13" s="25"/>
    </row>
    <row r="14" spans="2:6" ht="12.75" thickBot="1"/>
    <row r="15" spans="2:6" ht="12.75" thickBot="1">
      <c r="C15" s="26"/>
      <c r="E15" s="26"/>
    </row>
    <row r="16" spans="2:6" ht="12.75" thickBot="1">
      <c r="C16" s="27"/>
      <c r="E16" s="27"/>
    </row>
    <row r="17" spans="3:18" ht="12.75" thickBot="1">
      <c r="C17" s="27"/>
      <c r="E17" s="27"/>
      <c r="H17" s="222" t="s">
        <v>49</v>
      </c>
      <c r="I17" s="222"/>
      <c r="J17" s="222"/>
      <c r="K17" s="222"/>
    </row>
    <row r="18" spans="3:18">
      <c r="H18" s="223" t="s">
        <v>0</v>
      </c>
      <c r="I18" s="223"/>
      <c r="J18" s="223"/>
      <c r="K18" s="223"/>
    </row>
    <row r="19" spans="3:18" ht="12.75" customHeight="1">
      <c r="H19" s="224" t="s">
        <v>22</v>
      </c>
      <c r="I19" s="225" t="s">
        <v>3</v>
      </c>
      <c r="J19" s="226" t="s">
        <v>23</v>
      </c>
      <c r="K19" s="225" t="s">
        <v>24</v>
      </c>
    </row>
    <row r="20" spans="3:18">
      <c r="H20" s="224"/>
      <c r="I20" s="225"/>
      <c r="J20" s="227"/>
      <c r="K20" s="225"/>
    </row>
    <row r="21" spans="3:18">
      <c r="H21" s="28" t="s">
        <v>25</v>
      </c>
      <c r="I21" s="53">
        <v>251339546</v>
      </c>
      <c r="J21" s="51">
        <v>204772831</v>
      </c>
      <c r="K21" s="152">
        <f>+J21/I21</f>
        <v>0.81472587286363607</v>
      </c>
    </row>
    <row r="22" spans="3:18">
      <c r="H22" s="28" t="s">
        <v>26</v>
      </c>
      <c r="I22" s="53">
        <v>45227176</v>
      </c>
      <c r="J22" s="51">
        <v>16527456</v>
      </c>
      <c r="K22" s="152">
        <f t="shared" ref="K22:K23" si="0">+J22/I22</f>
        <v>0.3654319694866644</v>
      </c>
    </row>
    <row r="23" spans="3:18">
      <c r="H23" s="28" t="s">
        <v>27</v>
      </c>
      <c r="I23" s="53">
        <v>1489185</v>
      </c>
      <c r="J23" s="51">
        <v>210135</v>
      </c>
      <c r="K23" s="152">
        <f t="shared" si="0"/>
        <v>0.14110738424037308</v>
      </c>
    </row>
    <row r="24" spans="3:18">
      <c r="H24" s="30" t="s">
        <v>2</v>
      </c>
      <c r="I24" s="52">
        <f>SUM(I21:I23)</f>
        <v>298055907</v>
      </c>
      <c r="J24" s="31">
        <f>SUM(J21:J23)</f>
        <v>221510422</v>
      </c>
      <c r="K24" s="32">
        <f>+J24/I24</f>
        <v>0.74318413692770735</v>
      </c>
    </row>
    <row r="25" spans="3:18">
      <c r="H25" s="58" t="s">
        <v>123</v>
      </c>
    </row>
    <row r="26" spans="3:18">
      <c r="M26" s="33"/>
    </row>
    <row r="27" spans="3:18">
      <c r="M27" s="33"/>
    </row>
    <row r="28" spans="3:18">
      <c r="H28" s="34"/>
      <c r="I28" s="35"/>
      <c r="J28" s="36"/>
      <c r="K28" s="36"/>
      <c r="L28" s="36"/>
      <c r="M28" s="37"/>
      <c r="N28" s="36"/>
      <c r="O28" s="36"/>
      <c r="P28" s="36"/>
      <c r="Q28" s="38"/>
    </row>
    <row r="29" spans="3:18">
      <c r="H29" s="34"/>
      <c r="I29" s="39"/>
      <c r="J29" s="39"/>
      <c r="K29" s="39"/>
      <c r="L29" s="39"/>
      <c r="M29" s="40"/>
      <c r="N29" s="236"/>
      <c r="O29" s="236"/>
      <c r="P29" s="236"/>
      <c r="Q29" s="34"/>
    </row>
    <row r="30" spans="3:18">
      <c r="H30" s="34"/>
      <c r="I30" s="41"/>
      <c r="J30" s="41"/>
      <c r="K30" s="41"/>
      <c r="L30" s="41"/>
      <c r="M30" s="41"/>
      <c r="N30" s="42"/>
      <c r="O30" s="43"/>
      <c r="P30" s="43"/>
      <c r="Q30" s="34"/>
    </row>
    <row r="31" spans="3:18">
      <c r="H31" s="34"/>
      <c r="I31" s="35"/>
      <c r="J31" s="35"/>
      <c r="K31" s="35"/>
      <c r="L31" s="35"/>
      <c r="M31" s="35"/>
      <c r="N31" s="35"/>
      <c r="O31" s="35"/>
      <c r="P31" s="35"/>
      <c r="Q31" s="34"/>
    </row>
    <row r="32" spans="3:18">
      <c r="H32" s="235" t="s">
        <v>112</v>
      </c>
      <c r="I32" s="235"/>
      <c r="J32" s="235"/>
      <c r="K32" s="235"/>
      <c r="L32" s="235"/>
      <c r="M32" s="235"/>
      <c r="N32" s="235"/>
      <c r="O32" s="235"/>
      <c r="P32" s="235"/>
      <c r="Q32" s="235"/>
      <c r="R32" s="235"/>
    </row>
    <row r="33" spans="8:18">
      <c r="H33" s="235" t="s">
        <v>117</v>
      </c>
      <c r="I33" s="235"/>
      <c r="J33" s="235"/>
      <c r="K33" s="235"/>
      <c r="L33" s="235"/>
      <c r="M33" s="235"/>
      <c r="N33" s="235"/>
      <c r="O33" s="235"/>
      <c r="P33" s="235"/>
      <c r="Q33" s="235"/>
      <c r="R33" s="235"/>
    </row>
    <row r="34" spans="8:18">
      <c r="H34" s="223" t="s">
        <v>28</v>
      </c>
      <c r="I34" s="223"/>
      <c r="J34" s="223"/>
      <c r="K34" s="223"/>
      <c r="L34" s="223"/>
      <c r="M34" s="223"/>
      <c r="N34" s="223"/>
      <c r="O34" s="223"/>
      <c r="P34" s="223"/>
      <c r="Q34" s="223"/>
      <c r="R34" s="223"/>
    </row>
    <row r="35" spans="8:18" ht="27" customHeight="1">
      <c r="H35" s="224" t="s">
        <v>22</v>
      </c>
      <c r="I35" s="225" t="s">
        <v>3</v>
      </c>
      <c r="J35" s="228" t="s">
        <v>29</v>
      </c>
      <c r="K35" s="229"/>
      <c r="L35" s="229"/>
      <c r="M35" s="229"/>
      <c r="N35" s="230"/>
      <c r="O35" s="231" t="s">
        <v>30</v>
      </c>
      <c r="P35" s="232"/>
      <c r="Q35" s="232"/>
      <c r="R35" s="233"/>
    </row>
    <row r="36" spans="8:18" ht="24">
      <c r="H36" s="224"/>
      <c r="I36" s="225"/>
      <c r="J36" s="30" t="s">
        <v>31</v>
      </c>
      <c r="K36" s="44" t="s">
        <v>32</v>
      </c>
      <c r="L36" s="44" t="s">
        <v>33</v>
      </c>
      <c r="M36" s="30" t="s">
        <v>23</v>
      </c>
      <c r="N36" s="30" t="s">
        <v>34</v>
      </c>
      <c r="O36" s="30" t="s">
        <v>35</v>
      </c>
      <c r="P36" s="45" t="s">
        <v>32</v>
      </c>
      <c r="Q36" s="30" t="s">
        <v>36</v>
      </c>
      <c r="R36" s="30" t="s">
        <v>34</v>
      </c>
    </row>
    <row r="37" spans="8:18" ht="24" customHeight="1">
      <c r="H37" s="28" t="s">
        <v>25</v>
      </c>
      <c r="I37" s="54">
        <v>251339546</v>
      </c>
      <c r="J37" s="29">
        <v>250823225</v>
      </c>
      <c r="K37" s="51">
        <v>250100380</v>
      </c>
      <c r="L37" s="29">
        <v>205599329</v>
      </c>
      <c r="M37" s="51">
        <v>204772831</v>
      </c>
      <c r="N37" s="29">
        <v>204390612</v>
      </c>
      <c r="O37" s="46">
        <f>+J37/I37</f>
        <v>0.99794572319311825</v>
      </c>
      <c r="P37" s="46">
        <f>+K37/I37</f>
        <v>0.99506975316968227</v>
      </c>
      <c r="Q37" s="46">
        <f>+M37/I37</f>
        <v>0.81472587286363607</v>
      </c>
      <c r="R37" s="46">
        <f>+N37/I37</f>
        <v>0.81320514520225962</v>
      </c>
    </row>
    <row r="38" spans="8:18" ht="19.5" customHeight="1">
      <c r="H38" s="28" t="s">
        <v>26</v>
      </c>
      <c r="I38" s="54">
        <v>45227176</v>
      </c>
      <c r="J38" s="29">
        <v>42993033</v>
      </c>
      <c r="K38" s="51">
        <v>38178282</v>
      </c>
      <c r="L38" s="51">
        <v>19022804</v>
      </c>
      <c r="M38" s="51">
        <v>16527456</v>
      </c>
      <c r="N38" s="29">
        <v>15888960</v>
      </c>
      <c r="O38" s="46">
        <f>+J38/I38</f>
        <v>0.95060175766888477</v>
      </c>
      <c r="P38" s="46">
        <f>+K38/I38</f>
        <v>0.84414472395977147</v>
      </c>
      <c r="Q38" s="46">
        <f>+M38/I38</f>
        <v>0.3654319694866644</v>
      </c>
      <c r="R38" s="46">
        <f>+N38/I38</f>
        <v>0.35131443979610844</v>
      </c>
    </row>
    <row r="39" spans="8:18" ht="21.75" customHeight="1">
      <c r="H39" s="28" t="s">
        <v>27</v>
      </c>
      <c r="I39" s="54">
        <v>1489185</v>
      </c>
      <c r="J39" s="29">
        <v>1273591</v>
      </c>
      <c r="K39" s="51">
        <v>777669</v>
      </c>
      <c r="L39" s="29">
        <v>643305</v>
      </c>
      <c r="M39" s="51">
        <v>210135</v>
      </c>
      <c r="N39" s="29">
        <v>210135</v>
      </c>
      <c r="O39" s="46">
        <f>+J39/I39</f>
        <v>0.85522685227154449</v>
      </c>
      <c r="P39" s="46">
        <f>+K39/I39</f>
        <v>0.52221114233624433</v>
      </c>
      <c r="Q39" s="46">
        <f>+M39/I39</f>
        <v>0.14110738424037308</v>
      </c>
      <c r="R39" s="46">
        <f>+N39/I39</f>
        <v>0.14110738424037308</v>
      </c>
    </row>
    <row r="40" spans="8:18" ht="25.5" customHeight="1">
      <c r="H40" s="30" t="s">
        <v>2</v>
      </c>
      <c r="I40" s="31">
        <f t="shared" ref="I40:N40" si="1">SUM(I37:I39)</f>
        <v>298055907</v>
      </c>
      <c r="J40" s="31">
        <f t="shared" si="1"/>
        <v>295089849</v>
      </c>
      <c r="K40" s="31">
        <f t="shared" si="1"/>
        <v>289056331</v>
      </c>
      <c r="L40" s="31">
        <f t="shared" si="1"/>
        <v>225265438</v>
      </c>
      <c r="M40" s="31">
        <f t="shared" si="1"/>
        <v>221510422</v>
      </c>
      <c r="N40" s="31">
        <f t="shared" si="1"/>
        <v>220489707</v>
      </c>
      <c r="O40" s="47">
        <f>+J40/I40</f>
        <v>0.9900486521812164</v>
      </c>
      <c r="P40" s="47">
        <f>+K40/I40</f>
        <v>0.96980574520202345</v>
      </c>
      <c r="Q40" s="47">
        <f>+M40/I40</f>
        <v>0.74318413692770735</v>
      </c>
      <c r="R40" s="47">
        <f>+N40/I40</f>
        <v>0.73975956128257503</v>
      </c>
    </row>
    <row r="41" spans="8:18">
      <c r="H41" s="58" t="s">
        <v>123</v>
      </c>
    </row>
    <row r="42" spans="8:18">
      <c r="J42" s="60"/>
      <c r="K42" s="60"/>
      <c r="L42" s="60"/>
      <c r="M42" s="60"/>
      <c r="N42" s="60"/>
    </row>
    <row r="43" spans="8:18">
      <c r="J43" s="60"/>
      <c r="K43" s="60"/>
      <c r="L43" s="60"/>
      <c r="M43" s="60"/>
      <c r="N43" s="60"/>
    </row>
    <row r="44" spans="8:18">
      <c r="N44" s="60"/>
    </row>
    <row r="45" spans="8:18" ht="32.25" customHeight="1">
      <c r="H45" s="234" t="s">
        <v>111</v>
      </c>
      <c r="I45" s="234"/>
      <c r="J45" s="234"/>
      <c r="M45" s="60"/>
    </row>
    <row r="46" spans="8:18">
      <c r="H46" s="223" t="s">
        <v>0</v>
      </c>
      <c r="I46" s="223"/>
      <c r="J46" s="223"/>
    </row>
    <row r="47" spans="8:18" ht="12.75" customHeight="1">
      <c r="H47" s="224" t="s">
        <v>22</v>
      </c>
      <c r="I47" s="225" t="s">
        <v>23</v>
      </c>
      <c r="J47" s="225" t="s">
        <v>37</v>
      </c>
    </row>
    <row r="48" spans="8:18">
      <c r="H48" s="224"/>
      <c r="I48" s="225"/>
      <c r="J48" s="225"/>
    </row>
    <row r="49" spans="8:10">
      <c r="H49" s="28" t="s">
        <v>25</v>
      </c>
      <c r="I49" s="51">
        <v>204772831</v>
      </c>
      <c r="J49" s="152">
        <f>+I49/I52</f>
        <v>0.9244388103779605</v>
      </c>
    </row>
    <row r="50" spans="8:10">
      <c r="H50" s="28" t="s">
        <v>26</v>
      </c>
      <c r="I50" s="51">
        <v>16527456</v>
      </c>
      <c r="J50" s="152">
        <f>+I50/I52</f>
        <v>7.4612543512738189E-2</v>
      </c>
    </row>
    <row r="51" spans="8:10">
      <c r="H51" s="28" t="s">
        <v>27</v>
      </c>
      <c r="I51" s="51">
        <v>210135</v>
      </c>
      <c r="J51" s="152">
        <f>+I51/I52</f>
        <v>9.4864610930134926E-4</v>
      </c>
    </row>
    <row r="52" spans="8:10">
      <c r="H52" s="30" t="s">
        <v>2</v>
      </c>
      <c r="I52" s="31">
        <f>SUM(I49:I51)</f>
        <v>221510422</v>
      </c>
      <c r="J52" s="196">
        <f>+I52/I52</f>
        <v>1</v>
      </c>
    </row>
    <row r="53" spans="8:10">
      <c r="H53" s="58" t="s">
        <v>123</v>
      </c>
    </row>
  </sheetData>
  <mergeCells count="19">
    <mergeCell ref="O35:R35"/>
    <mergeCell ref="H45:J45"/>
    <mergeCell ref="H32:R32"/>
    <mergeCell ref="H19:H20"/>
    <mergeCell ref="I19:I20"/>
    <mergeCell ref="H33:R33"/>
    <mergeCell ref="H34:R34"/>
    <mergeCell ref="K19:K20"/>
    <mergeCell ref="N29:P29"/>
    <mergeCell ref="H17:K17"/>
    <mergeCell ref="H18:K18"/>
    <mergeCell ref="H46:J46"/>
    <mergeCell ref="H47:H48"/>
    <mergeCell ref="I47:I48"/>
    <mergeCell ref="J47:J48"/>
    <mergeCell ref="J19:J20"/>
    <mergeCell ref="H35:H36"/>
    <mergeCell ref="I35:I36"/>
    <mergeCell ref="J35:N3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1"/>
  <dimension ref="B5:S33"/>
  <sheetViews>
    <sheetView topLeftCell="A8" workbookViewId="0">
      <selection activeCell="I23" sqref="I23"/>
    </sheetView>
  </sheetViews>
  <sheetFormatPr baseColWidth="10" defaultRowHeight="15"/>
  <cols>
    <col min="2" max="2" width="11.42578125" customWidth="1"/>
    <col min="3" max="3" width="6.7109375" customWidth="1"/>
    <col min="4" max="4" width="34.140625" customWidth="1"/>
    <col min="5" max="5" width="11.7109375" bestFit="1" customWidth="1"/>
    <col min="6" max="7" width="13.140625" bestFit="1" customWidth="1"/>
    <col min="8" max="8" width="11.5703125" bestFit="1" customWidth="1"/>
    <col min="242" max="242" width="11.42578125" customWidth="1"/>
    <col min="243" max="243" width="6.7109375" customWidth="1"/>
    <col min="244" max="244" width="34.140625" customWidth="1"/>
    <col min="252" max="253" width="11.5703125" bestFit="1" customWidth="1"/>
    <col min="254" max="254" width="38.5703125" customWidth="1"/>
    <col min="255" max="255" width="16.42578125" customWidth="1"/>
    <col min="256" max="256" width="17.140625" bestFit="1" customWidth="1"/>
    <col min="257" max="257" width="12.7109375" customWidth="1"/>
    <col min="258" max="258" width="11.5703125" bestFit="1" customWidth="1"/>
    <col min="498" max="498" width="11.42578125" customWidth="1"/>
    <col min="499" max="499" width="6.7109375" customWidth="1"/>
    <col min="500" max="500" width="34.140625" customWidth="1"/>
    <col min="508" max="509" width="11.5703125" bestFit="1" customWidth="1"/>
    <col min="510" max="510" width="38.5703125" customWidth="1"/>
    <col min="511" max="511" width="16.42578125" customWidth="1"/>
    <col min="512" max="512" width="17.140625" bestFit="1" customWidth="1"/>
    <col min="513" max="513" width="12.7109375" customWidth="1"/>
    <col min="514" max="514" width="11.5703125" bestFit="1" customWidth="1"/>
    <col min="754" max="754" width="11.42578125" customWidth="1"/>
    <col min="755" max="755" width="6.7109375" customWidth="1"/>
    <col min="756" max="756" width="34.140625" customWidth="1"/>
    <col min="764" max="765" width="11.5703125" bestFit="1" customWidth="1"/>
    <col min="766" max="766" width="38.5703125" customWidth="1"/>
    <col min="767" max="767" width="16.42578125" customWidth="1"/>
    <col min="768" max="768" width="17.140625" bestFit="1" customWidth="1"/>
    <col min="769" max="769" width="12.7109375" customWidth="1"/>
    <col min="770" max="770" width="11.5703125" bestFit="1" customWidth="1"/>
    <col min="1010" max="1010" width="11.42578125" customWidth="1"/>
    <col min="1011" max="1011" width="6.7109375" customWidth="1"/>
    <col min="1012" max="1012" width="34.140625" customWidth="1"/>
    <col min="1020" max="1021" width="11.5703125" bestFit="1" customWidth="1"/>
    <col min="1022" max="1022" width="38.5703125" customWidth="1"/>
    <col min="1023" max="1023" width="16.42578125" customWidth="1"/>
    <col min="1024" max="1024" width="17.140625" bestFit="1" customWidth="1"/>
    <col min="1025" max="1025" width="12.7109375" customWidth="1"/>
    <col min="1026" max="1026" width="11.5703125" bestFit="1" customWidth="1"/>
    <col min="1266" max="1266" width="11.42578125" customWidth="1"/>
    <col min="1267" max="1267" width="6.7109375" customWidth="1"/>
    <col min="1268" max="1268" width="34.140625" customWidth="1"/>
    <col min="1276" max="1277" width="11.5703125" bestFit="1" customWidth="1"/>
    <col min="1278" max="1278" width="38.5703125" customWidth="1"/>
    <col min="1279" max="1279" width="16.42578125" customWidth="1"/>
    <col min="1280" max="1280" width="17.140625" bestFit="1" customWidth="1"/>
    <col min="1281" max="1281" width="12.7109375" customWidth="1"/>
    <col min="1282" max="1282" width="11.5703125" bestFit="1" customWidth="1"/>
    <col min="1522" max="1522" width="11.42578125" customWidth="1"/>
    <col min="1523" max="1523" width="6.7109375" customWidth="1"/>
    <col min="1524" max="1524" width="34.140625" customWidth="1"/>
    <col min="1532" max="1533" width="11.5703125" bestFit="1" customWidth="1"/>
    <col min="1534" max="1534" width="38.5703125" customWidth="1"/>
    <col min="1535" max="1535" width="16.42578125" customWidth="1"/>
    <col min="1536" max="1536" width="17.140625" bestFit="1" customWidth="1"/>
    <col min="1537" max="1537" width="12.7109375" customWidth="1"/>
    <col min="1538" max="1538" width="11.5703125" bestFit="1" customWidth="1"/>
    <col min="1778" max="1778" width="11.42578125" customWidth="1"/>
    <col min="1779" max="1779" width="6.7109375" customWidth="1"/>
    <col min="1780" max="1780" width="34.140625" customWidth="1"/>
    <col min="1788" max="1789" width="11.5703125" bestFit="1" customWidth="1"/>
    <col min="1790" max="1790" width="38.5703125" customWidth="1"/>
    <col min="1791" max="1791" width="16.42578125" customWidth="1"/>
    <col min="1792" max="1792" width="17.140625" bestFit="1" customWidth="1"/>
    <col min="1793" max="1793" width="12.7109375" customWidth="1"/>
    <col min="1794" max="1794" width="11.5703125" bestFit="1" customWidth="1"/>
    <col min="2034" max="2034" width="11.42578125" customWidth="1"/>
    <col min="2035" max="2035" width="6.7109375" customWidth="1"/>
    <col min="2036" max="2036" width="34.140625" customWidth="1"/>
    <col min="2044" max="2045" width="11.5703125" bestFit="1" customWidth="1"/>
    <col min="2046" max="2046" width="38.5703125" customWidth="1"/>
    <col min="2047" max="2047" width="16.42578125" customWidth="1"/>
    <col min="2048" max="2048" width="17.140625" bestFit="1" customWidth="1"/>
    <col min="2049" max="2049" width="12.7109375" customWidth="1"/>
    <col min="2050" max="2050" width="11.5703125" bestFit="1" customWidth="1"/>
    <col min="2290" max="2290" width="11.42578125" customWidth="1"/>
    <col min="2291" max="2291" width="6.7109375" customWidth="1"/>
    <col min="2292" max="2292" width="34.140625" customWidth="1"/>
    <col min="2300" max="2301" width="11.5703125" bestFit="1" customWidth="1"/>
    <col min="2302" max="2302" width="38.5703125" customWidth="1"/>
    <col min="2303" max="2303" width="16.42578125" customWidth="1"/>
    <col min="2304" max="2304" width="17.140625" bestFit="1" customWidth="1"/>
    <col min="2305" max="2305" width="12.7109375" customWidth="1"/>
    <col min="2306" max="2306" width="11.5703125" bestFit="1" customWidth="1"/>
    <col min="2546" max="2546" width="11.42578125" customWidth="1"/>
    <col min="2547" max="2547" width="6.7109375" customWidth="1"/>
    <col min="2548" max="2548" width="34.140625" customWidth="1"/>
    <col min="2556" max="2557" width="11.5703125" bestFit="1" customWidth="1"/>
    <col min="2558" max="2558" width="38.5703125" customWidth="1"/>
    <col min="2559" max="2559" width="16.42578125" customWidth="1"/>
    <col min="2560" max="2560" width="17.140625" bestFit="1" customWidth="1"/>
    <col min="2561" max="2561" width="12.7109375" customWidth="1"/>
    <col min="2562" max="2562" width="11.5703125" bestFit="1" customWidth="1"/>
    <col min="2802" max="2802" width="11.42578125" customWidth="1"/>
    <col min="2803" max="2803" width="6.7109375" customWidth="1"/>
    <col min="2804" max="2804" width="34.140625" customWidth="1"/>
    <col min="2812" max="2813" width="11.5703125" bestFit="1" customWidth="1"/>
    <col min="2814" max="2814" width="38.5703125" customWidth="1"/>
    <col min="2815" max="2815" width="16.42578125" customWidth="1"/>
    <col min="2816" max="2816" width="17.140625" bestFit="1" customWidth="1"/>
    <col min="2817" max="2817" width="12.7109375" customWidth="1"/>
    <col min="2818" max="2818" width="11.5703125" bestFit="1" customWidth="1"/>
    <col min="3058" max="3058" width="11.42578125" customWidth="1"/>
    <col min="3059" max="3059" width="6.7109375" customWidth="1"/>
    <col min="3060" max="3060" width="34.140625" customWidth="1"/>
    <col min="3068" max="3069" width="11.5703125" bestFit="1" customWidth="1"/>
    <col min="3070" max="3070" width="38.5703125" customWidth="1"/>
    <col min="3071" max="3071" width="16.42578125" customWidth="1"/>
    <col min="3072" max="3072" width="17.140625" bestFit="1" customWidth="1"/>
    <col min="3073" max="3073" width="12.7109375" customWidth="1"/>
    <col min="3074" max="3074" width="11.5703125" bestFit="1" customWidth="1"/>
    <col min="3314" max="3314" width="11.42578125" customWidth="1"/>
    <col min="3315" max="3315" width="6.7109375" customWidth="1"/>
    <col min="3316" max="3316" width="34.140625" customWidth="1"/>
    <col min="3324" max="3325" width="11.5703125" bestFit="1" customWidth="1"/>
    <col min="3326" max="3326" width="38.5703125" customWidth="1"/>
    <col min="3327" max="3327" width="16.42578125" customWidth="1"/>
    <col min="3328" max="3328" width="17.140625" bestFit="1" customWidth="1"/>
    <col min="3329" max="3329" width="12.7109375" customWidth="1"/>
    <col min="3330" max="3330" width="11.5703125" bestFit="1" customWidth="1"/>
    <col min="3570" max="3570" width="11.42578125" customWidth="1"/>
    <col min="3571" max="3571" width="6.7109375" customWidth="1"/>
    <col min="3572" max="3572" width="34.140625" customWidth="1"/>
    <col min="3580" max="3581" width="11.5703125" bestFit="1" customWidth="1"/>
    <col min="3582" max="3582" width="38.5703125" customWidth="1"/>
    <col min="3583" max="3583" width="16.42578125" customWidth="1"/>
    <col min="3584" max="3584" width="17.140625" bestFit="1" customWidth="1"/>
    <col min="3585" max="3585" width="12.7109375" customWidth="1"/>
    <col min="3586" max="3586" width="11.5703125" bestFit="1" customWidth="1"/>
    <col min="3826" max="3826" width="11.42578125" customWidth="1"/>
    <col min="3827" max="3827" width="6.7109375" customWidth="1"/>
    <col min="3828" max="3828" width="34.140625" customWidth="1"/>
    <col min="3836" max="3837" width="11.5703125" bestFit="1" customWidth="1"/>
    <col min="3838" max="3838" width="38.5703125" customWidth="1"/>
    <col min="3839" max="3839" width="16.42578125" customWidth="1"/>
    <col min="3840" max="3840" width="17.140625" bestFit="1" customWidth="1"/>
    <col min="3841" max="3841" width="12.7109375" customWidth="1"/>
    <col min="3842" max="3842" width="11.5703125" bestFit="1" customWidth="1"/>
    <col min="4082" max="4082" width="11.42578125" customWidth="1"/>
    <col min="4083" max="4083" width="6.7109375" customWidth="1"/>
    <col min="4084" max="4084" width="34.140625" customWidth="1"/>
    <col min="4092" max="4093" width="11.5703125" bestFit="1" customWidth="1"/>
    <col min="4094" max="4094" width="38.5703125" customWidth="1"/>
    <col min="4095" max="4095" width="16.42578125" customWidth="1"/>
    <col min="4096" max="4096" width="17.140625" bestFit="1" customWidth="1"/>
    <col min="4097" max="4097" width="12.7109375" customWidth="1"/>
    <col min="4098" max="4098" width="11.5703125" bestFit="1" customWidth="1"/>
    <col min="4338" max="4338" width="11.42578125" customWidth="1"/>
    <col min="4339" max="4339" width="6.7109375" customWidth="1"/>
    <col min="4340" max="4340" width="34.140625" customWidth="1"/>
    <col min="4348" max="4349" width="11.5703125" bestFit="1" customWidth="1"/>
    <col min="4350" max="4350" width="38.5703125" customWidth="1"/>
    <col min="4351" max="4351" width="16.42578125" customWidth="1"/>
    <col min="4352" max="4352" width="17.140625" bestFit="1" customWidth="1"/>
    <col min="4353" max="4353" width="12.7109375" customWidth="1"/>
    <col min="4354" max="4354" width="11.5703125" bestFit="1" customWidth="1"/>
    <col min="4594" max="4594" width="11.42578125" customWidth="1"/>
    <col min="4595" max="4595" width="6.7109375" customWidth="1"/>
    <col min="4596" max="4596" width="34.140625" customWidth="1"/>
    <col min="4604" max="4605" width="11.5703125" bestFit="1" customWidth="1"/>
    <col min="4606" max="4606" width="38.5703125" customWidth="1"/>
    <col min="4607" max="4607" width="16.42578125" customWidth="1"/>
    <col min="4608" max="4608" width="17.140625" bestFit="1" customWidth="1"/>
    <col min="4609" max="4609" width="12.7109375" customWidth="1"/>
    <col min="4610" max="4610" width="11.5703125" bestFit="1" customWidth="1"/>
    <col min="4850" max="4850" width="11.42578125" customWidth="1"/>
    <col min="4851" max="4851" width="6.7109375" customWidth="1"/>
    <col min="4852" max="4852" width="34.140625" customWidth="1"/>
    <col min="4860" max="4861" width="11.5703125" bestFit="1" customWidth="1"/>
    <col min="4862" max="4862" width="38.5703125" customWidth="1"/>
    <col min="4863" max="4863" width="16.42578125" customWidth="1"/>
    <col min="4864" max="4864" width="17.140625" bestFit="1" customWidth="1"/>
    <col min="4865" max="4865" width="12.7109375" customWidth="1"/>
    <col min="4866" max="4866" width="11.5703125" bestFit="1" customWidth="1"/>
    <col min="5106" max="5106" width="11.42578125" customWidth="1"/>
    <col min="5107" max="5107" width="6.7109375" customWidth="1"/>
    <col min="5108" max="5108" width="34.140625" customWidth="1"/>
    <col min="5116" max="5117" width="11.5703125" bestFit="1" customWidth="1"/>
    <col min="5118" max="5118" width="38.5703125" customWidth="1"/>
    <col min="5119" max="5119" width="16.42578125" customWidth="1"/>
    <col min="5120" max="5120" width="17.140625" bestFit="1" customWidth="1"/>
    <col min="5121" max="5121" width="12.7109375" customWidth="1"/>
    <col min="5122" max="5122" width="11.5703125" bestFit="1" customWidth="1"/>
    <col min="5362" max="5362" width="11.42578125" customWidth="1"/>
    <col min="5363" max="5363" width="6.7109375" customWidth="1"/>
    <col min="5364" max="5364" width="34.140625" customWidth="1"/>
    <col min="5372" max="5373" width="11.5703125" bestFit="1" customWidth="1"/>
    <col min="5374" max="5374" width="38.5703125" customWidth="1"/>
    <col min="5375" max="5375" width="16.42578125" customWidth="1"/>
    <col min="5376" max="5376" width="17.140625" bestFit="1" customWidth="1"/>
    <col min="5377" max="5377" width="12.7109375" customWidth="1"/>
    <col min="5378" max="5378" width="11.5703125" bestFit="1" customWidth="1"/>
    <col min="5618" max="5618" width="11.42578125" customWidth="1"/>
    <col min="5619" max="5619" width="6.7109375" customWidth="1"/>
    <col min="5620" max="5620" width="34.140625" customWidth="1"/>
    <col min="5628" max="5629" width="11.5703125" bestFit="1" customWidth="1"/>
    <col min="5630" max="5630" width="38.5703125" customWidth="1"/>
    <col min="5631" max="5631" width="16.42578125" customWidth="1"/>
    <col min="5632" max="5632" width="17.140625" bestFit="1" customWidth="1"/>
    <col min="5633" max="5633" width="12.7109375" customWidth="1"/>
    <col min="5634" max="5634" width="11.5703125" bestFit="1" customWidth="1"/>
    <col min="5874" max="5874" width="11.42578125" customWidth="1"/>
    <col min="5875" max="5875" width="6.7109375" customWidth="1"/>
    <col min="5876" max="5876" width="34.140625" customWidth="1"/>
    <col min="5884" max="5885" width="11.5703125" bestFit="1" customWidth="1"/>
    <col min="5886" max="5886" width="38.5703125" customWidth="1"/>
    <col min="5887" max="5887" width="16.42578125" customWidth="1"/>
    <col min="5888" max="5888" width="17.140625" bestFit="1" customWidth="1"/>
    <col min="5889" max="5889" width="12.7109375" customWidth="1"/>
    <col min="5890" max="5890" width="11.5703125" bestFit="1" customWidth="1"/>
    <col min="6130" max="6130" width="11.42578125" customWidth="1"/>
    <col min="6131" max="6131" width="6.7109375" customWidth="1"/>
    <col min="6132" max="6132" width="34.140625" customWidth="1"/>
    <col min="6140" max="6141" width="11.5703125" bestFit="1" customWidth="1"/>
    <col min="6142" max="6142" width="38.5703125" customWidth="1"/>
    <col min="6143" max="6143" width="16.42578125" customWidth="1"/>
    <col min="6144" max="6144" width="17.140625" bestFit="1" customWidth="1"/>
    <col min="6145" max="6145" width="12.7109375" customWidth="1"/>
    <col min="6146" max="6146" width="11.5703125" bestFit="1" customWidth="1"/>
    <col min="6386" max="6386" width="11.42578125" customWidth="1"/>
    <col min="6387" max="6387" width="6.7109375" customWidth="1"/>
    <col min="6388" max="6388" width="34.140625" customWidth="1"/>
    <col min="6396" max="6397" width="11.5703125" bestFit="1" customWidth="1"/>
    <col min="6398" max="6398" width="38.5703125" customWidth="1"/>
    <col min="6399" max="6399" width="16.42578125" customWidth="1"/>
    <col min="6400" max="6400" width="17.140625" bestFit="1" customWidth="1"/>
    <col min="6401" max="6401" width="12.7109375" customWidth="1"/>
    <col min="6402" max="6402" width="11.5703125" bestFit="1" customWidth="1"/>
    <col min="6642" max="6642" width="11.42578125" customWidth="1"/>
    <col min="6643" max="6643" width="6.7109375" customWidth="1"/>
    <col min="6644" max="6644" width="34.140625" customWidth="1"/>
    <col min="6652" max="6653" width="11.5703125" bestFit="1" customWidth="1"/>
    <col min="6654" max="6654" width="38.5703125" customWidth="1"/>
    <col min="6655" max="6655" width="16.42578125" customWidth="1"/>
    <col min="6656" max="6656" width="17.140625" bestFit="1" customWidth="1"/>
    <col min="6657" max="6657" width="12.7109375" customWidth="1"/>
    <col min="6658" max="6658" width="11.5703125" bestFit="1" customWidth="1"/>
    <col min="6898" max="6898" width="11.42578125" customWidth="1"/>
    <col min="6899" max="6899" width="6.7109375" customWidth="1"/>
    <col min="6900" max="6900" width="34.140625" customWidth="1"/>
    <col min="6908" max="6909" width="11.5703125" bestFit="1" customWidth="1"/>
    <col min="6910" max="6910" width="38.5703125" customWidth="1"/>
    <col min="6911" max="6911" width="16.42578125" customWidth="1"/>
    <col min="6912" max="6912" width="17.140625" bestFit="1" customWidth="1"/>
    <col min="6913" max="6913" width="12.7109375" customWidth="1"/>
    <col min="6914" max="6914" width="11.5703125" bestFit="1" customWidth="1"/>
    <col min="7154" max="7154" width="11.42578125" customWidth="1"/>
    <col min="7155" max="7155" width="6.7109375" customWidth="1"/>
    <col min="7156" max="7156" width="34.140625" customWidth="1"/>
    <col min="7164" max="7165" width="11.5703125" bestFit="1" customWidth="1"/>
    <col min="7166" max="7166" width="38.5703125" customWidth="1"/>
    <col min="7167" max="7167" width="16.42578125" customWidth="1"/>
    <col min="7168" max="7168" width="17.140625" bestFit="1" customWidth="1"/>
    <col min="7169" max="7169" width="12.7109375" customWidth="1"/>
    <col min="7170" max="7170" width="11.5703125" bestFit="1" customWidth="1"/>
    <col min="7410" max="7410" width="11.42578125" customWidth="1"/>
    <col min="7411" max="7411" width="6.7109375" customWidth="1"/>
    <col min="7412" max="7412" width="34.140625" customWidth="1"/>
    <col min="7420" max="7421" width="11.5703125" bestFit="1" customWidth="1"/>
    <col min="7422" max="7422" width="38.5703125" customWidth="1"/>
    <col min="7423" max="7423" width="16.42578125" customWidth="1"/>
    <col min="7424" max="7424" width="17.140625" bestFit="1" customWidth="1"/>
    <col min="7425" max="7425" width="12.7109375" customWidth="1"/>
    <col min="7426" max="7426" width="11.5703125" bestFit="1" customWidth="1"/>
    <col min="7666" max="7666" width="11.42578125" customWidth="1"/>
    <col min="7667" max="7667" width="6.7109375" customWidth="1"/>
    <col min="7668" max="7668" width="34.140625" customWidth="1"/>
    <col min="7676" max="7677" width="11.5703125" bestFit="1" customWidth="1"/>
    <col min="7678" max="7678" width="38.5703125" customWidth="1"/>
    <col min="7679" max="7679" width="16.42578125" customWidth="1"/>
    <col min="7680" max="7680" width="17.140625" bestFit="1" customWidth="1"/>
    <col min="7681" max="7681" width="12.7109375" customWidth="1"/>
    <col min="7682" max="7682" width="11.5703125" bestFit="1" customWidth="1"/>
    <col min="7922" max="7922" width="11.42578125" customWidth="1"/>
    <col min="7923" max="7923" width="6.7109375" customWidth="1"/>
    <col min="7924" max="7924" width="34.140625" customWidth="1"/>
    <col min="7932" max="7933" width="11.5703125" bestFit="1" customWidth="1"/>
    <col min="7934" max="7934" width="38.5703125" customWidth="1"/>
    <col min="7935" max="7935" width="16.42578125" customWidth="1"/>
    <col min="7936" max="7936" width="17.140625" bestFit="1" customWidth="1"/>
    <col min="7937" max="7937" width="12.7109375" customWidth="1"/>
    <col min="7938" max="7938" width="11.5703125" bestFit="1" customWidth="1"/>
    <col min="8178" max="8178" width="11.42578125" customWidth="1"/>
    <col min="8179" max="8179" width="6.7109375" customWidth="1"/>
    <col min="8180" max="8180" width="34.140625" customWidth="1"/>
    <col min="8188" max="8189" width="11.5703125" bestFit="1" customWidth="1"/>
    <col min="8190" max="8190" width="38.5703125" customWidth="1"/>
    <col min="8191" max="8191" width="16.42578125" customWidth="1"/>
    <col min="8192" max="8192" width="17.140625" bestFit="1" customWidth="1"/>
    <col min="8193" max="8193" width="12.7109375" customWidth="1"/>
    <col min="8194" max="8194" width="11.5703125" bestFit="1" customWidth="1"/>
    <col min="8434" max="8434" width="11.42578125" customWidth="1"/>
    <col min="8435" max="8435" width="6.7109375" customWidth="1"/>
    <col min="8436" max="8436" width="34.140625" customWidth="1"/>
    <col min="8444" max="8445" width="11.5703125" bestFit="1" customWidth="1"/>
    <col min="8446" max="8446" width="38.5703125" customWidth="1"/>
    <col min="8447" max="8447" width="16.42578125" customWidth="1"/>
    <col min="8448" max="8448" width="17.140625" bestFit="1" customWidth="1"/>
    <col min="8449" max="8449" width="12.7109375" customWidth="1"/>
    <col min="8450" max="8450" width="11.5703125" bestFit="1" customWidth="1"/>
    <col min="8690" max="8690" width="11.42578125" customWidth="1"/>
    <col min="8691" max="8691" width="6.7109375" customWidth="1"/>
    <col min="8692" max="8692" width="34.140625" customWidth="1"/>
    <col min="8700" max="8701" width="11.5703125" bestFit="1" customWidth="1"/>
    <col min="8702" max="8702" width="38.5703125" customWidth="1"/>
    <col min="8703" max="8703" width="16.42578125" customWidth="1"/>
    <col min="8704" max="8704" width="17.140625" bestFit="1" customWidth="1"/>
    <col min="8705" max="8705" width="12.7109375" customWidth="1"/>
    <col min="8706" max="8706" width="11.5703125" bestFit="1" customWidth="1"/>
    <col min="8946" max="8946" width="11.42578125" customWidth="1"/>
    <col min="8947" max="8947" width="6.7109375" customWidth="1"/>
    <col min="8948" max="8948" width="34.140625" customWidth="1"/>
    <col min="8956" max="8957" width="11.5703125" bestFit="1" customWidth="1"/>
    <col min="8958" max="8958" width="38.5703125" customWidth="1"/>
    <col min="8959" max="8959" width="16.42578125" customWidth="1"/>
    <col min="8960" max="8960" width="17.140625" bestFit="1" customWidth="1"/>
    <col min="8961" max="8961" width="12.7109375" customWidth="1"/>
    <col min="8962" max="8962" width="11.5703125" bestFit="1" customWidth="1"/>
    <col min="9202" max="9202" width="11.42578125" customWidth="1"/>
    <col min="9203" max="9203" width="6.7109375" customWidth="1"/>
    <col min="9204" max="9204" width="34.140625" customWidth="1"/>
    <col min="9212" max="9213" width="11.5703125" bestFit="1" customWidth="1"/>
    <col min="9214" max="9214" width="38.5703125" customWidth="1"/>
    <col min="9215" max="9215" width="16.42578125" customWidth="1"/>
    <col min="9216" max="9216" width="17.140625" bestFit="1" customWidth="1"/>
    <col min="9217" max="9217" width="12.7109375" customWidth="1"/>
    <col min="9218" max="9218" width="11.5703125" bestFit="1" customWidth="1"/>
    <col min="9458" max="9458" width="11.42578125" customWidth="1"/>
    <col min="9459" max="9459" width="6.7109375" customWidth="1"/>
    <col min="9460" max="9460" width="34.140625" customWidth="1"/>
    <col min="9468" max="9469" width="11.5703125" bestFit="1" customWidth="1"/>
    <col min="9470" max="9470" width="38.5703125" customWidth="1"/>
    <col min="9471" max="9471" width="16.42578125" customWidth="1"/>
    <col min="9472" max="9472" width="17.140625" bestFit="1" customWidth="1"/>
    <col min="9473" max="9473" width="12.7109375" customWidth="1"/>
    <col min="9474" max="9474" width="11.5703125" bestFit="1" customWidth="1"/>
    <col min="9714" max="9714" width="11.42578125" customWidth="1"/>
    <col min="9715" max="9715" width="6.7109375" customWidth="1"/>
    <col min="9716" max="9716" width="34.140625" customWidth="1"/>
    <col min="9724" max="9725" width="11.5703125" bestFit="1" customWidth="1"/>
    <col min="9726" max="9726" width="38.5703125" customWidth="1"/>
    <col min="9727" max="9727" width="16.42578125" customWidth="1"/>
    <col min="9728" max="9728" width="17.140625" bestFit="1" customWidth="1"/>
    <col min="9729" max="9729" width="12.7109375" customWidth="1"/>
    <col min="9730" max="9730" width="11.5703125" bestFit="1" customWidth="1"/>
    <col min="9970" max="9970" width="11.42578125" customWidth="1"/>
    <col min="9971" max="9971" width="6.7109375" customWidth="1"/>
    <col min="9972" max="9972" width="34.140625" customWidth="1"/>
    <col min="9980" max="9981" width="11.5703125" bestFit="1" customWidth="1"/>
    <col min="9982" max="9982" width="38.5703125" customWidth="1"/>
    <col min="9983" max="9983" width="16.42578125" customWidth="1"/>
    <col min="9984" max="9984" width="17.140625" bestFit="1" customWidth="1"/>
    <col min="9985" max="9985" width="12.7109375" customWidth="1"/>
    <col min="9986" max="9986" width="11.5703125" bestFit="1" customWidth="1"/>
    <col min="10226" max="10226" width="11.42578125" customWidth="1"/>
    <col min="10227" max="10227" width="6.7109375" customWidth="1"/>
    <col min="10228" max="10228" width="34.140625" customWidth="1"/>
    <col min="10236" max="10237" width="11.5703125" bestFit="1" customWidth="1"/>
    <col min="10238" max="10238" width="38.5703125" customWidth="1"/>
    <col min="10239" max="10239" width="16.42578125" customWidth="1"/>
    <col min="10240" max="10240" width="17.140625" bestFit="1" customWidth="1"/>
    <col min="10241" max="10241" width="12.7109375" customWidth="1"/>
    <col min="10242" max="10242" width="11.5703125" bestFit="1" customWidth="1"/>
    <col min="10482" max="10482" width="11.42578125" customWidth="1"/>
    <col min="10483" max="10483" width="6.7109375" customWidth="1"/>
    <col min="10484" max="10484" width="34.140625" customWidth="1"/>
    <col min="10492" max="10493" width="11.5703125" bestFit="1" customWidth="1"/>
    <col min="10494" max="10494" width="38.5703125" customWidth="1"/>
    <col min="10495" max="10495" width="16.42578125" customWidth="1"/>
    <col min="10496" max="10496" width="17.140625" bestFit="1" customWidth="1"/>
    <col min="10497" max="10497" width="12.7109375" customWidth="1"/>
    <col min="10498" max="10498" width="11.5703125" bestFit="1" customWidth="1"/>
    <col min="10738" max="10738" width="11.42578125" customWidth="1"/>
    <col min="10739" max="10739" width="6.7109375" customWidth="1"/>
    <col min="10740" max="10740" width="34.140625" customWidth="1"/>
    <col min="10748" max="10749" width="11.5703125" bestFit="1" customWidth="1"/>
    <col min="10750" max="10750" width="38.5703125" customWidth="1"/>
    <col min="10751" max="10751" width="16.42578125" customWidth="1"/>
    <col min="10752" max="10752" width="17.140625" bestFit="1" customWidth="1"/>
    <col min="10753" max="10753" width="12.7109375" customWidth="1"/>
    <col min="10754" max="10754" width="11.5703125" bestFit="1" customWidth="1"/>
    <col min="10994" max="10994" width="11.42578125" customWidth="1"/>
    <col min="10995" max="10995" width="6.7109375" customWidth="1"/>
    <col min="10996" max="10996" width="34.140625" customWidth="1"/>
    <col min="11004" max="11005" width="11.5703125" bestFit="1" customWidth="1"/>
    <col min="11006" max="11006" width="38.5703125" customWidth="1"/>
    <col min="11007" max="11007" width="16.42578125" customWidth="1"/>
    <col min="11008" max="11008" width="17.140625" bestFit="1" customWidth="1"/>
    <col min="11009" max="11009" width="12.7109375" customWidth="1"/>
    <col min="11010" max="11010" width="11.5703125" bestFit="1" customWidth="1"/>
    <col min="11250" max="11250" width="11.42578125" customWidth="1"/>
    <col min="11251" max="11251" width="6.7109375" customWidth="1"/>
    <col min="11252" max="11252" width="34.140625" customWidth="1"/>
    <col min="11260" max="11261" width="11.5703125" bestFit="1" customWidth="1"/>
    <col min="11262" max="11262" width="38.5703125" customWidth="1"/>
    <col min="11263" max="11263" width="16.42578125" customWidth="1"/>
    <col min="11264" max="11264" width="17.140625" bestFit="1" customWidth="1"/>
    <col min="11265" max="11265" width="12.7109375" customWidth="1"/>
    <col min="11266" max="11266" width="11.5703125" bestFit="1" customWidth="1"/>
    <col min="11506" max="11506" width="11.42578125" customWidth="1"/>
    <col min="11507" max="11507" width="6.7109375" customWidth="1"/>
    <col min="11508" max="11508" width="34.140625" customWidth="1"/>
    <col min="11516" max="11517" width="11.5703125" bestFit="1" customWidth="1"/>
    <col min="11518" max="11518" width="38.5703125" customWidth="1"/>
    <col min="11519" max="11519" width="16.42578125" customWidth="1"/>
    <col min="11520" max="11520" width="17.140625" bestFit="1" customWidth="1"/>
    <col min="11521" max="11521" width="12.7109375" customWidth="1"/>
    <col min="11522" max="11522" width="11.5703125" bestFit="1" customWidth="1"/>
    <col min="11762" max="11762" width="11.42578125" customWidth="1"/>
    <col min="11763" max="11763" width="6.7109375" customWidth="1"/>
    <col min="11764" max="11764" width="34.140625" customWidth="1"/>
    <col min="11772" max="11773" width="11.5703125" bestFit="1" customWidth="1"/>
    <col min="11774" max="11774" width="38.5703125" customWidth="1"/>
    <col min="11775" max="11775" width="16.42578125" customWidth="1"/>
    <col min="11776" max="11776" width="17.140625" bestFit="1" customWidth="1"/>
    <col min="11777" max="11777" width="12.7109375" customWidth="1"/>
    <col min="11778" max="11778" width="11.5703125" bestFit="1" customWidth="1"/>
    <col min="12018" max="12018" width="11.42578125" customWidth="1"/>
    <col min="12019" max="12019" width="6.7109375" customWidth="1"/>
    <col min="12020" max="12020" width="34.140625" customWidth="1"/>
    <col min="12028" max="12029" width="11.5703125" bestFit="1" customWidth="1"/>
    <col min="12030" max="12030" width="38.5703125" customWidth="1"/>
    <col min="12031" max="12031" width="16.42578125" customWidth="1"/>
    <col min="12032" max="12032" width="17.140625" bestFit="1" customWidth="1"/>
    <col min="12033" max="12033" width="12.7109375" customWidth="1"/>
    <col min="12034" max="12034" width="11.5703125" bestFit="1" customWidth="1"/>
    <col min="12274" max="12274" width="11.42578125" customWidth="1"/>
    <col min="12275" max="12275" width="6.7109375" customWidth="1"/>
    <col min="12276" max="12276" width="34.140625" customWidth="1"/>
    <col min="12284" max="12285" width="11.5703125" bestFit="1" customWidth="1"/>
    <col min="12286" max="12286" width="38.5703125" customWidth="1"/>
    <col min="12287" max="12287" width="16.42578125" customWidth="1"/>
    <col min="12288" max="12288" width="17.140625" bestFit="1" customWidth="1"/>
    <col min="12289" max="12289" width="12.7109375" customWidth="1"/>
    <col min="12290" max="12290" width="11.5703125" bestFit="1" customWidth="1"/>
    <col min="12530" max="12530" width="11.42578125" customWidth="1"/>
    <col min="12531" max="12531" width="6.7109375" customWidth="1"/>
    <col min="12532" max="12532" width="34.140625" customWidth="1"/>
    <col min="12540" max="12541" width="11.5703125" bestFit="1" customWidth="1"/>
    <col min="12542" max="12542" width="38.5703125" customWidth="1"/>
    <col min="12543" max="12543" width="16.42578125" customWidth="1"/>
    <col min="12544" max="12544" width="17.140625" bestFit="1" customWidth="1"/>
    <col min="12545" max="12545" width="12.7109375" customWidth="1"/>
    <col min="12546" max="12546" width="11.5703125" bestFit="1" customWidth="1"/>
    <col min="12786" max="12786" width="11.42578125" customWidth="1"/>
    <col min="12787" max="12787" width="6.7109375" customWidth="1"/>
    <col min="12788" max="12788" width="34.140625" customWidth="1"/>
    <col min="12796" max="12797" width="11.5703125" bestFit="1" customWidth="1"/>
    <col min="12798" max="12798" width="38.5703125" customWidth="1"/>
    <col min="12799" max="12799" width="16.42578125" customWidth="1"/>
    <col min="12800" max="12800" width="17.140625" bestFit="1" customWidth="1"/>
    <col min="12801" max="12801" width="12.7109375" customWidth="1"/>
    <col min="12802" max="12802" width="11.5703125" bestFit="1" customWidth="1"/>
    <col min="13042" max="13042" width="11.42578125" customWidth="1"/>
    <col min="13043" max="13043" width="6.7109375" customWidth="1"/>
    <col min="13044" max="13044" width="34.140625" customWidth="1"/>
    <col min="13052" max="13053" width="11.5703125" bestFit="1" customWidth="1"/>
    <col min="13054" max="13054" width="38.5703125" customWidth="1"/>
    <col min="13055" max="13055" width="16.42578125" customWidth="1"/>
    <col min="13056" max="13056" width="17.140625" bestFit="1" customWidth="1"/>
    <col min="13057" max="13057" width="12.7109375" customWidth="1"/>
    <col min="13058" max="13058" width="11.5703125" bestFit="1" customWidth="1"/>
    <col min="13298" max="13298" width="11.42578125" customWidth="1"/>
    <col min="13299" max="13299" width="6.7109375" customWidth="1"/>
    <col min="13300" max="13300" width="34.140625" customWidth="1"/>
    <col min="13308" max="13309" width="11.5703125" bestFit="1" customWidth="1"/>
    <col min="13310" max="13310" width="38.5703125" customWidth="1"/>
    <col min="13311" max="13311" width="16.42578125" customWidth="1"/>
    <col min="13312" max="13312" width="17.140625" bestFit="1" customWidth="1"/>
    <col min="13313" max="13313" width="12.7109375" customWidth="1"/>
    <col min="13314" max="13314" width="11.5703125" bestFit="1" customWidth="1"/>
    <col min="13554" max="13554" width="11.42578125" customWidth="1"/>
    <col min="13555" max="13555" width="6.7109375" customWidth="1"/>
    <col min="13556" max="13556" width="34.140625" customWidth="1"/>
    <col min="13564" max="13565" width="11.5703125" bestFit="1" customWidth="1"/>
    <col min="13566" max="13566" width="38.5703125" customWidth="1"/>
    <col min="13567" max="13567" width="16.42578125" customWidth="1"/>
    <col min="13568" max="13568" width="17.140625" bestFit="1" customWidth="1"/>
    <col min="13569" max="13569" width="12.7109375" customWidth="1"/>
    <col min="13570" max="13570" width="11.5703125" bestFit="1" customWidth="1"/>
    <col min="13810" max="13810" width="11.42578125" customWidth="1"/>
    <col min="13811" max="13811" width="6.7109375" customWidth="1"/>
    <col min="13812" max="13812" width="34.140625" customWidth="1"/>
    <col min="13820" max="13821" width="11.5703125" bestFit="1" customWidth="1"/>
    <col min="13822" max="13822" width="38.5703125" customWidth="1"/>
    <col min="13823" max="13823" width="16.42578125" customWidth="1"/>
    <col min="13824" max="13824" width="17.140625" bestFit="1" customWidth="1"/>
    <col min="13825" max="13825" width="12.7109375" customWidth="1"/>
    <col min="13826" max="13826" width="11.5703125" bestFit="1" customWidth="1"/>
    <col min="14066" max="14066" width="11.42578125" customWidth="1"/>
    <col min="14067" max="14067" width="6.7109375" customWidth="1"/>
    <col min="14068" max="14068" width="34.140625" customWidth="1"/>
    <col min="14076" max="14077" width="11.5703125" bestFit="1" customWidth="1"/>
    <col min="14078" max="14078" width="38.5703125" customWidth="1"/>
    <col min="14079" max="14079" width="16.42578125" customWidth="1"/>
    <col min="14080" max="14080" width="17.140625" bestFit="1" customWidth="1"/>
    <col min="14081" max="14081" width="12.7109375" customWidth="1"/>
    <col min="14082" max="14082" width="11.5703125" bestFit="1" customWidth="1"/>
    <col min="14322" max="14322" width="11.42578125" customWidth="1"/>
    <col min="14323" max="14323" width="6.7109375" customWidth="1"/>
    <col min="14324" max="14324" width="34.140625" customWidth="1"/>
    <col min="14332" max="14333" width="11.5703125" bestFit="1" customWidth="1"/>
    <col min="14334" max="14334" width="38.5703125" customWidth="1"/>
    <col min="14335" max="14335" width="16.42578125" customWidth="1"/>
    <col min="14336" max="14336" width="17.140625" bestFit="1" customWidth="1"/>
    <col min="14337" max="14337" width="12.7109375" customWidth="1"/>
    <col min="14338" max="14338" width="11.5703125" bestFit="1" customWidth="1"/>
    <col min="14578" max="14578" width="11.42578125" customWidth="1"/>
    <col min="14579" max="14579" width="6.7109375" customWidth="1"/>
    <col min="14580" max="14580" width="34.140625" customWidth="1"/>
    <col min="14588" max="14589" width="11.5703125" bestFit="1" customWidth="1"/>
    <col min="14590" max="14590" width="38.5703125" customWidth="1"/>
    <col min="14591" max="14591" width="16.42578125" customWidth="1"/>
    <col min="14592" max="14592" width="17.140625" bestFit="1" customWidth="1"/>
    <col min="14593" max="14593" width="12.7109375" customWidth="1"/>
    <col min="14594" max="14594" width="11.5703125" bestFit="1" customWidth="1"/>
    <col min="14834" max="14834" width="11.42578125" customWidth="1"/>
    <col min="14835" max="14835" width="6.7109375" customWidth="1"/>
    <col min="14836" max="14836" width="34.140625" customWidth="1"/>
    <col min="14844" max="14845" width="11.5703125" bestFit="1" customWidth="1"/>
    <col min="14846" max="14846" width="38.5703125" customWidth="1"/>
    <col min="14847" max="14847" width="16.42578125" customWidth="1"/>
    <col min="14848" max="14848" width="17.140625" bestFit="1" customWidth="1"/>
    <col min="14849" max="14849" width="12.7109375" customWidth="1"/>
    <col min="14850" max="14850" width="11.5703125" bestFit="1" customWidth="1"/>
    <col min="15090" max="15090" width="11.42578125" customWidth="1"/>
    <col min="15091" max="15091" width="6.7109375" customWidth="1"/>
    <col min="15092" max="15092" width="34.140625" customWidth="1"/>
    <col min="15100" max="15101" width="11.5703125" bestFit="1" customWidth="1"/>
    <col min="15102" max="15102" width="38.5703125" customWidth="1"/>
    <col min="15103" max="15103" width="16.42578125" customWidth="1"/>
    <col min="15104" max="15104" width="17.140625" bestFit="1" customWidth="1"/>
    <col min="15105" max="15105" width="12.7109375" customWidth="1"/>
    <col min="15106" max="15106" width="11.5703125" bestFit="1" customWidth="1"/>
    <col min="15346" max="15346" width="11.42578125" customWidth="1"/>
    <col min="15347" max="15347" width="6.7109375" customWidth="1"/>
    <col min="15348" max="15348" width="34.140625" customWidth="1"/>
    <col min="15356" max="15357" width="11.5703125" bestFit="1" customWidth="1"/>
    <col min="15358" max="15358" width="38.5703125" customWidth="1"/>
    <col min="15359" max="15359" width="16.42578125" customWidth="1"/>
    <col min="15360" max="15360" width="17.140625" bestFit="1" customWidth="1"/>
    <col min="15361" max="15361" width="12.7109375" customWidth="1"/>
    <col min="15362" max="15362" width="11.5703125" bestFit="1" customWidth="1"/>
    <col min="15602" max="15602" width="11.42578125" customWidth="1"/>
    <col min="15603" max="15603" width="6.7109375" customWidth="1"/>
    <col min="15604" max="15604" width="34.140625" customWidth="1"/>
    <col min="15612" max="15613" width="11.5703125" bestFit="1" customWidth="1"/>
    <col min="15614" max="15614" width="38.5703125" customWidth="1"/>
    <col min="15615" max="15615" width="16.42578125" customWidth="1"/>
    <col min="15616" max="15616" width="17.140625" bestFit="1" customWidth="1"/>
    <col min="15617" max="15617" width="12.7109375" customWidth="1"/>
    <col min="15618" max="15618" width="11.5703125" bestFit="1" customWidth="1"/>
    <col min="15858" max="15858" width="11.42578125" customWidth="1"/>
    <col min="15859" max="15859" width="6.7109375" customWidth="1"/>
    <col min="15860" max="15860" width="34.140625" customWidth="1"/>
    <col min="15868" max="15869" width="11.5703125" bestFit="1" customWidth="1"/>
    <col min="15870" max="15870" width="38.5703125" customWidth="1"/>
    <col min="15871" max="15871" width="16.42578125" customWidth="1"/>
    <col min="15872" max="15872" width="17.140625" bestFit="1" customWidth="1"/>
    <col min="15873" max="15873" width="12.7109375" customWidth="1"/>
    <col min="15874" max="15874" width="11.5703125" bestFit="1" customWidth="1"/>
    <col min="16114" max="16114" width="11.42578125" customWidth="1"/>
    <col min="16115" max="16115" width="6.7109375" customWidth="1"/>
    <col min="16116" max="16116" width="34.140625" customWidth="1"/>
    <col min="16124" max="16125" width="11.5703125" bestFit="1" customWidth="1"/>
    <col min="16126" max="16126" width="38.5703125" customWidth="1"/>
    <col min="16127" max="16127" width="16.42578125" customWidth="1"/>
    <col min="16128" max="16128" width="17.140625" bestFit="1" customWidth="1"/>
    <col min="16129" max="16129" width="12.7109375" customWidth="1"/>
    <col min="16130" max="16130" width="11.5703125" bestFit="1" customWidth="1"/>
  </cols>
  <sheetData>
    <row r="5" spans="2:8">
      <c r="B5" s="237" t="s">
        <v>38</v>
      </c>
      <c r="C5" s="237"/>
      <c r="D5" s="237"/>
      <c r="E5" s="237"/>
      <c r="F5" s="237"/>
      <c r="G5" s="237"/>
      <c r="H5" s="237"/>
    </row>
    <row r="6" spans="2:8">
      <c r="B6" s="237" t="s">
        <v>124</v>
      </c>
      <c r="C6" s="237"/>
      <c r="D6" s="237"/>
      <c r="E6" s="237"/>
      <c r="F6" s="237"/>
      <c r="G6" s="237"/>
      <c r="H6" s="237"/>
    </row>
    <row r="7" spans="2:8" ht="15.75" thickBot="1">
      <c r="B7" s="241" t="s">
        <v>0</v>
      </c>
      <c r="C7" s="241"/>
      <c r="D7" s="241"/>
      <c r="E7" s="241"/>
      <c r="F7" s="241"/>
      <c r="G7" s="241"/>
      <c r="H7" s="241"/>
    </row>
    <row r="8" spans="2:8" ht="54.75" customHeight="1" thickBot="1">
      <c r="B8" s="133" t="s">
        <v>39</v>
      </c>
      <c r="C8" s="242" t="s">
        <v>40</v>
      </c>
      <c r="D8" s="243"/>
      <c r="E8" s="134" t="s">
        <v>1</v>
      </c>
      <c r="F8" s="134" t="s">
        <v>3</v>
      </c>
      <c r="G8" s="134" t="s">
        <v>23</v>
      </c>
      <c r="H8" s="135" t="s">
        <v>41</v>
      </c>
    </row>
    <row r="9" spans="2:8" ht="23.25" customHeight="1">
      <c r="B9" s="244">
        <v>5</v>
      </c>
      <c r="C9" s="246" t="s">
        <v>5</v>
      </c>
      <c r="D9" s="247"/>
      <c r="E9" s="136">
        <f>SUM(E10:E14)</f>
        <v>297155413</v>
      </c>
      <c r="F9" s="136">
        <f t="shared" ref="F9:G9" si="0">SUM(F10:F14)</f>
        <v>297101684</v>
      </c>
      <c r="G9" s="136">
        <f t="shared" si="0"/>
        <v>221465986</v>
      </c>
      <c r="H9" s="137">
        <f t="shared" ref="H9:H18" si="1">+G9/F9</f>
        <v>0.74542151030015702</v>
      </c>
    </row>
    <row r="10" spans="2:8" ht="12.75" customHeight="1">
      <c r="B10" s="244"/>
      <c r="C10" s="142">
        <v>2.1</v>
      </c>
      <c r="D10" s="143" t="s">
        <v>42</v>
      </c>
      <c r="E10" s="56">
        <v>29814162</v>
      </c>
      <c r="F10" s="56">
        <v>29668680</v>
      </c>
      <c r="G10" s="56">
        <v>10839035</v>
      </c>
      <c r="H10" s="57">
        <f>+G10/F10</f>
        <v>0.36533593675215748</v>
      </c>
    </row>
    <row r="11" spans="2:8" ht="18" customHeight="1">
      <c r="B11" s="244"/>
      <c r="C11" s="144">
        <v>2.2000000000000002</v>
      </c>
      <c r="D11" s="145" t="s">
        <v>43</v>
      </c>
      <c r="E11" s="56">
        <v>1079059</v>
      </c>
      <c r="F11" s="56">
        <v>1079059</v>
      </c>
      <c r="G11" s="56">
        <v>478110</v>
      </c>
      <c r="H11" s="57">
        <f t="shared" ref="H11:H14" si="2">+G11/F11</f>
        <v>0.44308049884204664</v>
      </c>
    </row>
    <row r="12" spans="2:8" ht="16.5" customHeight="1">
      <c r="B12" s="244"/>
      <c r="C12" s="144">
        <v>2.2999999999999998</v>
      </c>
      <c r="D12" s="145" t="s">
        <v>44</v>
      </c>
      <c r="E12" s="56">
        <v>38534480</v>
      </c>
      <c r="F12" s="56">
        <v>38391517</v>
      </c>
      <c r="G12" s="56">
        <v>15603388</v>
      </c>
      <c r="H12" s="57">
        <f t="shared" si="2"/>
        <v>0.40642801377189652</v>
      </c>
    </row>
    <row r="13" spans="2:8" ht="12.75" customHeight="1">
      <c r="B13" s="244"/>
      <c r="C13" s="144">
        <v>2.4</v>
      </c>
      <c r="D13" s="145" t="s">
        <v>45</v>
      </c>
      <c r="E13" s="56">
        <v>42912</v>
      </c>
      <c r="F13" s="56">
        <v>0</v>
      </c>
      <c r="G13" s="56">
        <v>0</v>
      </c>
      <c r="H13" s="57">
        <v>0</v>
      </c>
    </row>
    <row r="14" spans="2:8" ht="15.75" customHeight="1">
      <c r="B14" s="245"/>
      <c r="C14" s="144">
        <v>2.5</v>
      </c>
      <c r="D14" s="145" t="s">
        <v>46</v>
      </c>
      <c r="E14" s="56">
        <v>227684800</v>
      </c>
      <c r="F14" s="56">
        <v>227962428</v>
      </c>
      <c r="G14" s="56">
        <v>194545453</v>
      </c>
      <c r="H14" s="57">
        <f t="shared" si="2"/>
        <v>0.85341016371346945</v>
      </c>
    </row>
    <row r="15" spans="2:8">
      <c r="B15" s="250">
        <v>6</v>
      </c>
      <c r="C15" s="248" t="s">
        <v>4</v>
      </c>
      <c r="D15" s="249"/>
      <c r="E15" s="138">
        <f>SUM(E16:E17)</f>
        <v>0</v>
      </c>
      <c r="F15" s="138">
        <f>SUM(F16:F17)</f>
        <v>954223</v>
      </c>
      <c r="G15" s="138">
        <f>SUM(G16:G17)</f>
        <v>44435</v>
      </c>
      <c r="H15" s="139">
        <f t="shared" si="1"/>
        <v>4.6566683049978887E-2</v>
      </c>
    </row>
    <row r="16" spans="2:8" ht="18.75" hidden="1" customHeight="1">
      <c r="B16" s="244"/>
      <c r="C16" s="146">
        <v>2.5</v>
      </c>
      <c r="D16" s="145" t="s">
        <v>46</v>
      </c>
      <c r="E16" s="56">
        <v>0</v>
      </c>
      <c r="F16" s="56">
        <v>0</v>
      </c>
      <c r="G16" s="56">
        <v>0</v>
      </c>
      <c r="H16" s="57"/>
    </row>
    <row r="17" spans="2:19" s="50" customFormat="1">
      <c r="B17" s="245"/>
      <c r="C17" s="146">
        <v>2.6</v>
      </c>
      <c r="D17" s="147" t="s">
        <v>47</v>
      </c>
      <c r="E17" s="56">
        <v>0</v>
      </c>
      <c r="F17" s="56">
        <v>954223</v>
      </c>
      <c r="G17" s="56">
        <v>44435</v>
      </c>
      <c r="H17" s="57">
        <f t="shared" si="1"/>
        <v>4.6566683049978887E-2</v>
      </c>
    </row>
    <row r="18" spans="2:19" ht="16.5">
      <c r="B18" s="238" t="s">
        <v>2</v>
      </c>
      <c r="C18" s="239"/>
      <c r="D18" s="240"/>
      <c r="E18" s="140">
        <f>+E9+E15</f>
        <v>297155413</v>
      </c>
      <c r="F18" s="141">
        <f t="shared" ref="F18:G18" si="3">+F9+F15</f>
        <v>298055907</v>
      </c>
      <c r="G18" s="141">
        <f t="shared" si="3"/>
        <v>221510421</v>
      </c>
      <c r="H18" s="139">
        <f t="shared" si="1"/>
        <v>0.74318413357263202</v>
      </c>
    </row>
    <row r="19" spans="2:19">
      <c r="B19" s="58" t="s">
        <v>123</v>
      </c>
    </row>
    <row r="20" spans="2:19">
      <c r="G20" s="48"/>
    </row>
    <row r="21" spans="2:19"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</row>
    <row r="22" spans="2:19"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</row>
    <row r="23" spans="2:19"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</row>
    <row r="24" spans="2:19"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</row>
    <row r="25" spans="2:19"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</row>
    <row r="26" spans="2:19"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</row>
    <row r="27" spans="2:19"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</row>
    <row r="28" spans="2:19"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</row>
    <row r="29" spans="2:19"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</row>
    <row r="30" spans="2:19"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</row>
    <row r="31" spans="2:19"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</row>
    <row r="32" spans="2:19"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</row>
    <row r="33" spans="2:19"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</row>
  </sheetData>
  <mergeCells count="9">
    <mergeCell ref="B5:H5"/>
    <mergeCell ref="B6:H6"/>
    <mergeCell ref="B18:D18"/>
    <mergeCell ref="B7:H7"/>
    <mergeCell ref="C8:D8"/>
    <mergeCell ref="B9:B14"/>
    <mergeCell ref="C9:D9"/>
    <mergeCell ref="C15:D15"/>
    <mergeCell ref="B15:B17"/>
  </mergeCells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3078" r:id="rId4" name="Control 6">
          <controlPr defaultSize="0" r:id="rId5">
            <anchor moveWithCells="1">
              <from>
                <xdr:col>1</xdr:col>
                <xdr:colOff>0</xdr:colOff>
                <xdr:row>20</xdr:row>
                <xdr:rowOff>0</xdr:rowOff>
              </from>
              <to>
                <xdr:col>1</xdr:col>
                <xdr:colOff>257175</xdr:colOff>
                <xdr:row>21</xdr:row>
                <xdr:rowOff>76200</xdr:rowOff>
              </to>
            </anchor>
          </controlPr>
        </control>
      </mc:Choice>
      <mc:Fallback>
        <control shapeId="3078" r:id="rId4" name="Control 6"/>
      </mc:Fallback>
    </mc:AlternateContent>
    <mc:AlternateContent xmlns:mc="http://schemas.openxmlformats.org/markup-compatibility/2006">
      <mc:Choice Requires="x14">
        <control shapeId="3080" r:id="rId6" name="Control 8">
          <controlPr defaultSize="0" r:id="rId5">
            <anchor moveWithCells="1">
              <from>
                <xdr:col>1</xdr:col>
                <xdr:colOff>0</xdr:colOff>
                <xdr:row>20</xdr:row>
                <xdr:rowOff>0</xdr:rowOff>
              </from>
              <to>
                <xdr:col>1</xdr:col>
                <xdr:colOff>257175</xdr:colOff>
                <xdr:row>21</xdr:row>
                <xdr:rowOff>76200</xdr:rowOff>
              </to>
            </anchor>
          </controlPr>
        </control>
      </mc:Choice>
      <mc:Fallback>
        <control shapeId="3080" r:id="rId6" name="Control 8"/>
      </mc:Fallback>
    </mc:AlternateContent>
    <mc:AlternateContent xmlns:mc="http://schemas.openxmlformats.org/markup-compatibility/2006">
      <mc:Choice Requires="x14">
        <control shapeId="3082" r:id="rId7" name="Control 10">
          <controlPr defaultSize="0" r:id="rId5">
            <anchor moveWithCells="1">
              <from>
                <xdr:col>1</xdr:col>
                <xdr:colOff>0</xdr:colOff>
                <xdr:row>20</xdr:row>
                <xdr:rowOff>0</xdr:rowOff>
              </from>
              <to>
                <xdr:col>1</xdr:col>
                <xdr:colOff>257175</xdr:colOff>
                <xdr:row>21</xdr:row>
                <xdr:rowOff>76200</xdr:rowOff>
              </to>
            </anchor>
          </controlPr>
        </control>
      </mc:Choice>
      <mc:Fallback>
        <control shapeId="3082" r:id="rId7" name="Control 10"/>
      </mc:Fallback>
    </mc:AlternateContent>
    <mc:AlternateContent xmlns:mc="http://schemas.openxmlformats.org/markup-compatibility/2006">
      <mc:Choice Requires="x14">
        <control shapeId="3084" r:id="rId8" name="Control 12">
          <controlPr defaultSize="0" r:id="rId5">
            <anchor moveWithCells="1">
              <from>
                <xdr:col>1</xdr:col>
                <xdr:colOff>0</xdr:colOff>
                <xdr:row>20</xdr:row>
                <xdr:rowOff>0</xdr:rowOff>
              </from>
              <to>
                <xdr:col>1</xdr:col>
                <xdr:colOff>257175</xdr:colOff>
                <xdr:row>21</xdr:row>
                <xdr:rowOff>76200</xdr:rowOff>
              </to>
            </anchor>
          </controlPr>
        </control>
      </mc:Choice>
      <mc:Fallback>
        <control shapeId="3084" r:id="rId8" name="Control 12"/>
      </mc:Fallback>
    </mc:AlternateContent>
    <mc:AlternateContent xmlns:mc="http://schemas.openxmlformats.org/markup-compatibility/2006">
      <mc:Choice Requires="x14">
        <control shapeId="3086" r:id="rId9" name="Control 14">
          <controlPr defaultSize="0" r:id="rId5">
            <anchor moveWithCells="1">
              <from>
                <xdr:col>1</xdr:col>
                <xdr:colOff>0</xdr:colOff>
                <xdr:row>20</xdr:row>
                <xdr:rowOff>0</xdr:rowOff>
              </from>
              <to>
                <xdr:col>1</xdr:col>
                <xdr:colOff>257175</xdr:colOff>
                <xdr:row>21</xdr:row>
                <xdr:rowOff>76200</xdr:rowOff>
              </to>
            </anchor>
          </controlPr>
        </control>
      </mc:Choice>
      <mc:Fallback>
        <control shapeId="3086" r:id="rId9" name="Control 14"/>
      </mc:Fallback>
    </mc:AlternateContent>
    <mc:AlternateContent xmlns:mc="http://schemas.openxmlformats.org/markup-compatibility/2006">
      <mc:Choice Requires="x14">
        <control shapeId="3088" r:id="rId10" name="Control 16">
          <controlPr defaultSize="0" r:id="rId5">
            <anchor moveWithCells="1">
              <from>
                <xdr:col>1</xdr:col>
                <xdr:colOff>0</xdr:colOff>
                <xdr:row>20</xdr:row>
                <xdr:rowOff>0</xdr:rowOff>
              </from>
              <to>
                <xdr:col>1</xdr:col>
                <xdr:colOff>257175</xdr:colOff>
                <xdr:row>21</xdr:row>
                <xdr:rowOff>76200</xdr:rowOff>
              </to>
            </anchor>
          </controlPr>
        </control>
      </mc:Choice>
      <mc:Fallback>
        <control shapeId="3088" r:id="rId10" name="Control 16"/>
      </mc:Fallback>
    </mc:AlternateContent>
    <mc:AlternateContent xmlns:mc="http://schemas.openxmlformats.org/markup-compatibility/2006">
      <mc:Choice Requires="x14">
        <control shapeId="3090" r:id="rId11" name="Control 18">
          <controlPr defaultSize="0" r:id="rId12">
            <anchor moveWithCells="1">
              <from>
                <xdr:col>1</xdr:col>
                <xdr:colOff>0</xdr:colOff>
                <xdr:row>20</xdr:row>
                <xdr:rowOff>0</xdr:rowOff>
              </from>
              <to>
                <xdr:col>1</xdr:col>
                <xdr:colOff>257175</xdr:colOff>
                <xdr:row>21</xdr:row>
                <xdr:rowOff>76200</xdr:rowOff>
              </to>
            </anchor>
          </controlPr>
        </control>
      </mc:Choice>
      <mc:Fallback>
        <control shapeId="3090" r:id="rId11" name="Control 18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"/>
  <sheetViews>
    <sheetView topLeftCell="F13" workbookViewId="0">
      <selection activeCell="U38" sqref="U38"/>
    </sheetView>
  </sheetViews>
  <sheetFormatPr baseColWidth="10" defaultRowHeight="15"/>
  <sheetData/>
  <pageMargins left="0.25" right="0.25" top="0.75" bottom="0.75" header="0.3" footer="0.3"/>
  <pageSetup paperSize="9"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Marco Legal a JUNIO 2022</vt:lpstr>
      <vt:lpstr>Cuadro por Actividad 2022</vt:lpstr>
      <vt:lpstr>Grafico 01</vt:lpstr>
      <vt:lpstr>Grafico 2_Comp Gasto</vt:lpstr>
      <vt:lpstr>Grupo Generico</vt:lpstr>
      <vt:lpstr>CONSULTA AMIGABLE</vt:lpstr>
      <vt:lpstr>'CONSULTA AMIGABLE'!Área_de_impresión</vt:lpstr>
      <vt:lpstr>'Cuadro por Actividad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Morales Wu</dc:creator>
  <cp:lastModifiedBy>Juana Huerto Valdivia</cp:lastModifiedBy>
  <cp:lastPrinted>2022-07-11T23:27:32Z</cp:lastPrinted>
  <dcterms:created xsi:type="dcterms:W3CDTF">2017-05-29T16:16:19Z</dcterms:created>
  <dcterms:modified xsi:type="dcterms:W3CDTF">2022-07-12T00:02:12Z</dcterms:modified>
</cp:coreProperties>
</file>