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RCON\Desktop\MARIELA 2022\Noviembre\"/>
    </mc:Choice>
  </mc:AlternateContent>
  <xr:revisionPtr revIDLastSave="0" documentId="8_{5C580D2E-D559-41F9-A871-DD1CBC1CEC14}" xr6:coauthVersionLast="44" xr6:coauthVersionMax="44" xr10:uidLastSave="{00000000-0000-0000-0000-000000000000}"/>
  <bookViews>
    <workbookView xWindow="-120" yWindow="-120" windowWidth="20730" windowHeight="11160" tabRatio="330" xr2:uid="{00000000-000D-0000-FFFF-FFFF00000000}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Activos!$A$4:$L$599</definedName>
    <definedName name="_xlnm._FilterDatabase" localSheetId="2" hidden="1">CAS!$A$6:$I$108</definedName>
    <definedName name="_xlnm._FilterDatabase" localSheetId="3" hidden="1">Pensiones!$A$5:$H$67</definedName>
    <definedName name="_xlnm.Print_Area" localSheetId="1">Activos!$A$1:$L$599</definedName>
    <definedName name="_xlnm.Print_Area" localSheetId="2">CAS!$A$2:$I$108</definedName>
    <definedName name="_xlnm.Print_Area" localSheetId="0">Niveles!$A$2:$O$85</definedName>
    <definedName name="_xlnm.Print_Area" localSheetId="3">Pensiones!$A$1:$H$68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" l="1"/>
  <c r="L458" i="6" l="1"/>
  <c r="L534" i="6" l="1"/>
  <c r="I60" i="1" l="1"/>
  <c r="I47" i="1"/>
  <c r="I36" i="1"/>
  <c r="D32" i="1" l="1"/>
  <c r="D12" i="1"/>
  <c r="L593" i="6" l="1"/>
  <c r="L592" i="6"/>
  <c r="L591" i="6"/>
  <c r="L590" i="6"/>
  <c r="L589" i="6"/>
  <c r="L588" i="6"/>
  <c r="L587" i="6"/>
  <c r="L586" i="6"/>
  <c r="L585" i="6"/>
  <c r="L584" i="6"/>
  <c r="L583" i="6"/>
  <c r="L582" i="6"/>
  <c r="L581" i="6"/>
  <c r="L580" i="6"/>
  <c r="L579" i="6"/>
  <c r="L578" i="6"/>
  <c r="L577" i="6"/>
  <c r="L576" i="6"/>
  <c r="L575" i="6"/>
  <c r="L574" i="6"/>
  <c r="L573" i="6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6" i="6"/>
  <c r="L555" i="6"/>
  <c r="L554" i="6"/>
  <c r="L553" i="6"/>
  <c r="L552" i="6"/>
  <c r="L551" i="6"/>
  <c r="L550" i="6"/>
  <c r="L549" i="6"/>
  <c r="L548" i="6"/>
  <c r="L547" i="6"/>
  <c r="L546" i="6"/>
  <c r="L545" i="6"/>
  <c r="L544" i="6"/>
  <c r="L543" i="6"/>
  <c r="L542" i="6"/>
  <c r="L541" i="6"/>
  <c r="L540" i="6"/>
  <c r="L539" i="6"/>
  <c r="L538" i="6"/>
  <c r="L537" i="6"/>
  <c r="L535" i="6"/>
  <c r="L533" i="6"/>
  <c r="L532" i="6"/>
  <c r="L531" i="6"/>
  <c r="L530" i="6"/>
  <c r="L529" i="6"/>
  <c r="L528" i="6"/>
  <c r="L526" i="6"/>
  <c r="L525" i="6"/>
  <c r="L524" i="6"/>
  <c r="L523" i="6"/>
  <c r="L522" i="6"/>
  <c r="L521" i="6"/>
  <c r="L520" i="6"/>
  <c r="L519" i="6"/>
  <c r="L518" i="6"/>
  <c r="L517" i="6"/>
  <c r="L516" i="6"/>
  <c r="L515" i="6"/>
  <c r="L514" i="6"/>
  <c r="L513" i="6"/>
  <c r="L512" i="6"/>
  <c r="L511" i="6"/>
  <c r="L510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J19" i="1" l="1"/>
  <c r="J21" i="1"/>
  <c r="H106" i="3" l="1"/>
  <c r="K74" i="1" l="1"/>
  <c r="K75" i="1"/>
  <c r="K76" i="1"/>
  <c r="J12" i="1" l="1"/>
  <c r="D64" i="1"/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K40" i="1" l="1"/>
  <c r="K78" i="1" l="1"/>
  <c r="K77" i="1"/>
  <c r="A461" i="6" l="1"/>
  <c r="A462" i="6" s="1"/>
  <c r="L5" i="6" l="1"/>
  <c r="L6" i="6"/>
  <c r="I598" i="6" l="1"/>
  <c r="J598" i="6"/>
  <c r="K598" i="6"/>
  <c r="A538" i="6" l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K81" i="1" l="1"/>
  <c r="K80" i="1"/>
  <c r="I61" i="1" l="1"/>
  <c r="A463" i="6" l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K17" i="1" l="1"/>
  <c r="K18" i="1"/>
  <c r="K19" i="1"/>
  <c r="K20" i="1"/>
  <c r="F37" i="1" l="1"/>
  <c r="F10" i="1" l="1"/>
  <c r="H67" i="4" l="1"/>
  <c r="D82" i="1" l="1"/>
  <c r="K73" i="1" l="1"/>
  <c r="K68" i="1"/>
  <c r="K67" i="1"/>
  <c r="K66" i="1"/>
  <c r="K64" i="1"/>
  <c r="K63" i="1"/>
  <c r="K62" i="1"/>
  <c r="K59" i="1"/>
  <c r="K58" i="1"/>
  <c r="K57" i="1"/>
  <c r="K55" i="1"/>
  <c r="K53" i="1"/>
  <c r="K52" i="1"/>
  <c r="K51" i="1"/>
  <c r="K50" i="1"/>
  <c r="K49" i="1"/>
  <c r="K47" i="1"/>
  <c r="K46" i="1"/>
  <c r="K45" i="1"/>
  <c r="K44" i="1"/>
  <c r="K41" i="1"/>
  <c r="K39" i="1"/>
  <c r="K38" i="1"/>
  <c r="K36" i="1"/>
  <c r="K35" i="1"/>
  <c r="K34" i="1"/>
  <c r="K33" i="1"/>
  <c r="K32" i="1"/>
  <c r="K31" i="1"/>
  <c r="K29" i="1"/>
  <c r="K28" i="1"/>
  <c r="K24" i="1"/>
  <c r="K23" i="1"/>
  <c r="K16" i="1"/>
  <c r="K14" i="1"/>
  <c r="K13" i="1"/>
  <c r="K12" i="1"/>
  <c r="K9" i="1"/>
  <c r="K8" i="1"/>
  <c r="K7" i="1"/>
  <c r="K21" i="1" l="1"/>
  <c r="K69" i="1" l="1"/>
  <c r="K60" i="1"/>
  <c r="K11" i="1" l="1"/>
  <c r="J15" i="1" l="1"/>
  <c r="I15" i="1"/>
  <c r="H15" i="1"/>
  <c r="G15" i="1"/>
  <c r="F15" i="1"/>
  <c r="E15" i="1"/>
  <c r="D15" i="1"/>
  <c r="I106" i="3" l="1"/>
  <c r="D79" i="1" l="1"/>
  <c r="E65" i="1" l="1"/>
  <c r="E56" i="1"/>
  <c r="E48" i="1"/>
  <c r="E43" i="1"/>
  <c r="E70" i="1" l="1"/>
  <c r="E10" i="1"/>
  <c r="L598" i="6" l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H598" i="6"/>
  <c r="D22" i="1" l="1"/>
  <c r="I79" i="1" l="1"/>
  <c r="D54" i="1" l="1"/>
  <c r="E27" i="1" l="1"/>
  <c r="G48" i="1" l="1"/>
  <c r="G65" i="1"/>
  <c r="G61" i="1"/>
  <c r="G56" i="1"/>
  <c r="G43" i="1"/>
  <c r="G30" i="1"/>
  <c r="G22" i="1"/>
  <c r="G70" i="1" l="1"/>
  <c r="G37" i="1"/>
  <c r="G27" i="1"/>
  <c r="G42" i="1" l="1"/>
  <c r="G71" i="1" s="1"/>
  <c r="K15" i="1" l="1"/>
  <c r="J82" i="1" l="1"/>
  <c r="I82" i="1"/>
  <c r="H82" i="1"/>
  <c r="F82" i="1"/>
  <c r="J79" i="1"/>
  <c r="H79" i="1"/>
  <c r="F79" i="1"/>
  <c r="J65" i="1"/>
  <c r="I65" i="1"/>
  <c r="H65" i="1"/>
  <c r="F65" i="1"/>
  <c r="J61" i="1"/>
  <c r="H61" i="1"/>
  <c r="F61" i="1"/>
  <c r="J37" i="1"/>
  <c r="I37" i="1"/>
  <c r="H37" i="1"/>
  <c r="J30" i="1"/>
  <c r="J27" i="1"/>
  <c r="I27" i="1"/>
  <c r="H27" i="1"/>
  <c r="F27" i="1"/>
  <c r="J42" i="1" l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N37" i="1"/>
  <c r="N32" i="1"/>
  <c r="N29" i="1"/>
  <c r="N24" i="1"/>
  <c r="N19" i="1"/>
  <c r="N13" i="1"/>
  <c r="N42" i="1" l="1"/>
  <c r="A42" i="4" l="1"/>
  <c r="A43" i="4" s="1"/>
  <c r="A44" i="4" s="1"/>
  <c r="H30" i="1"/>
  <c r="H42" i="1" s="1"/>
  <c r="A45" i="4" l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D37" i="1"/>
  <c r="D65" i="1"/>
  <c r="D61" i="1"/>
  <c r="D56" i="1"/>
  <c r="D48" i="1"/>
  <c r="D43" i="1"/>
  <c r="D27" i="1"/>
  <c r="J10" i="1"/>
  <c r="H10" i="1"/>
  <c r="I10" i="1"/>
  <c r="J6" i="1"/>
  <c r="D6" i="1"/>
  <c r="D70" i="1" l="1"/>
  <c r="O37" i="1"/>
  <c r="O32" i="1"/>
  <c r="O29" i="1"/>
  <c r="O24" i="1"/>
  <c r="O19" i="1"/>
  <c r="O13" i="1"/>
  <c r="O9" i="1"/>
  <c r="O6" i="1"/>
  <c r="O17" i="1" l="1"/>
  <c r="O42" i="1"/>
  <c r="K54" i="1"/>
  <c r="J54" i="1"/>
  <c r="I54" i="1"/>
  <c r="H54" i="1"/>
  <c r="F54" i="1"/>
  <c r="J48" i="1"/>
  <c r="I48" i="1"/>
  <c r="H48" i="1"/>
  <c r="F48" i="1"/>
  <c r="I43" i="1"/>
  <c r="H43" i="1"/>
  <c r="K65" i="1" l="1"/>
  <c r="K37" i="1"/>
  <c r="K79" i="1"/>
  <c r="K61" i="1"/>
  <c r="K82" i="1"/>
  <c r="K27" i="1"/>
  <c r="K43" i="1"/>
  <c r="K30" i="1"/>
  <c r="K22" i="1"/>
  <c r="K6" i="1"/>
  <c r="E22" i="1"/>
  <c r="F22" i="1"/>
  <c r="H22" i="1"/>
  <c r="K10" i="1"/>
  <c r="G10" i="1"/>
  <c r="E6" i="1"/>
  <c r="F6" i="1"/>
  <c r="G6" i="1"/>
  <c r="H6" i="1"/>
  <c r="I6" i="1"/>
  <c r="I56" i="1"/>
  <c r="I70" i="1" s="1"/>
  <c r="E37" i="1"/>
  <c r="D30" i="1"/>
  <c r="D42" i="1" s="1"/>
  <c r="E30" i="1"/>
  <c r="F30" i="1"/>
  <c r="F42" i="1" s="1"/>
  <c r="I30" i="1"/>
  <c r="I42" i="1" s="1"/>
  <c r="G25" i="1" l="1"/>
  <c r="E25" i="1"/>
  <c r="K25" i="1"/>
  <c r="E42" i="1"/>
  <c r="E71" i="1" s="1"/>
  <c r="K42" i="1"/>
  <c r="I71" i="1"/>
  <c r="F25" i="1"/>
  <c r="C37" i="1"/>
  <c r="E72" i="1" l="1"/>
  <c r="C30" i="1"/>
  <c r="C22" i="1"/>
  <c r="C6" i="1"/>
  <c r="C15" i="1" l="1"/>
  <c r="C10" i="1"/>
  <c r="J22" i="1"/>
  <c r="J25" i="1" s="1"/>
  <c r="I22" i="1"/>
  <c r="I25" i="1" s="1"/>
  <c r="F56" i="1"/>
  <c r="J43" i="1"/>
  <c r="F43" i="1"/>
  <c r="K48" i="1"/>
  <c r="K56" i="1"/>
  <c r="J56" i="1"/>
  <c r="H56" i="1"/>
  <c r="H70" i="1" s="1"/>
  <c r="C27" i="1"/>
  <c r="C42" i="1" s="1"/>
  <c r="C43" i="1"/>
  <c r="C48" i="1"/>
  <c r="C54" i="1"/>
  <c r="C61" i="1"/>
  <c r="C56" i="1"/>
  <c r="C65" i="1"/>
  <c r="G72" i="1"/>
  <c r="G83" i="1" s="1"/>
  <c r="D10" i="1"/>
  <c r="D25" i="1" s="1"/>
  <c r="N9" i="1"/>
  <c r="N6" i="1"/>
  <c r="K70" i="1" l="1"/>
  <c r="K71" i="1" s="1"/>
  <c r="F70" i="1"/>
  <c r="F71" i="1" s="1"/>
  <c r="F72" i="1" s="1"/>
  <c r="F83" i="1" s="1"/>
  <c r="J70" i="1"/>
  <c r="J71" i="1" s="1"/>
  <c r="J72" i="1" s="1"/>
  <c r="J83" i="1" s="1"/>
  <c r="N17" i="1"/>
  <c r="N43" i="1" s="1"/>
  <c r="N47" i="1" s="1"/>
  <c r="H71" i="1"/>
  <c r="C70" i="1"/>
  <c r="C71" i="1" s="1"/>
  <c r="C25" i="1"/>
  <c r="H25" i="1"/>
  <c r="D71" i="1"/>
  <c r="O43" i="1"/>
  <c r="O47" i="1" s="1"/>
  <c r="I72" i="1" l="1"/>
  <c r="I83" i="1" s="1"/>
  <c r="H72" i="1"/>
  <c r="H83" i="1" s="1"/>
  <c r="K72" i="1"/>
  <c r="K83" i="1" s="1"/>
  <c r="D72" i="1"/>
  <c r="G79" i="1"/>
  <c r="C72" i="1" l="1"/>
  <c r="C83" i="1" s="1"/>
  <c r="C79" i="1"/>
  <c r="D83" i="1"/>
</calcChain>
</file>

<file path=xl/sharedStrings.xml><?xml version="1.0" encoding="utf-8"?>
<sst xmlns="http://schemas.openxmlformats.org/spreadsheetml/2006/main" count="4559" uniqueCount="2517">
  <si>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</si>
  <si>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</si>
  <si>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</si>
  <si>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</si>
  <si>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</si>
  <si>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</si>
  <si>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TOTAL  GENERAL</t>
  </si>
  <si>
    <t>01, CARRERA  ADMINISTRATIVA</t>
  </si>
  <si>
    <t xml:space="preserve">  FUNC.Y DIRECTIVOS</t>
  </si>
  <si>
    <t>F-4</t>
  </si>
  <si>
    <t>F-3</t>
  </si>
  <si>
    <t>F-2</t>
  </si>
  <si>
    <t>F-1</t>
  </si>
  <si>
    <t>PROFESIONALES</t>
  </si>
  <si>
    <t>SPB</t>
  </si>
  <si>
    <t xml:space="preserve"> SPC</t>
  </si>
  <si>
    <t xml:space="preserve"> SPD</t>
  </si>
  <si>
    <t xml:space="preserve"> SPE</t>
  </si>
  <si>
    <t xml:space="preserve"> SPF</t>
  </si>
  <si>
    <t xml:space="preserve">   TECNICOS  </t>
  </si>
  <si>
    <t xml:space="preserve"> STA</t>
  </si>
  <si>
    <t xml:space="preserve"> STB</t>
  </si>
  <si>
    <t xml:space="preserve"> STC</t>
  </si>
  <si>
    <t>STD</t>
  </si>
  <si>
    <t xml:space="preserve"> STE</t>
  </si>
  <si>
    <t xml:space="preserve">   AUXILIARES </t>
  </si>
  <si>
    <t xml:space="preserve"> SAB.</t>
  </si>
  <si>
    <t xml:space="preserve"> SAC</t>
  </si>
  <si>
    <t xml:space="preserve"> SAD</t>
  </si>
  <si>
    <t>SUB -TOTAL ADM (01)</t>
  </si>
  <si>
    <t xml:space="preserve">   PERSONAL  CON LABORES ASISTENCIALES</t>
  </si>
  <si>
    <t xml:space="preserve"> STF</t>
  </si>
  <si>
    <t xml:space="preserve">   AUXILIAR  </t>
  </si>
  <si>
    <t>SUB TOTAL</t>
  </si>
  <si>
    <t>MEDICOS</t>
  </si>
  <si>
    <t>N-5</t>
  </si>
  <si>
    <t>N-4</t>
  </si>
  <si>
    <t>N-3</t>
  </si>
  <si>
    <t>N-1</t>
  </si>
  <si>
    <t>ENFERMERAS</t>
  </si>
  <si>
    <t>OTROS  PROF. DE LA SALUD</t>
  </si>
  <si>
    <t>VIII</t>
  </si>
  <si>
    <t>VII</t>
  </si>
  <si>
    <t>VI</t>
  </si>
  <si>
    <t>V</t>
  </si>
  <si>
    <t>IV</t>
  </si>
  <si>
    <t>TECNOLOGOS  MEDICOS</t>
  </si>
  <si>
    <t>PSICOLOGOS</t>
  </si>
  <si>
    <t xml:space="preserve">SUB   TOTAL </t>
  </si>
  <si>
    <t>SUB   TOTAL ASISTENCIAL  (2)</t>
  </si>
  <si>
    <t>SUB TOTAL  PUP NORMAL (1+2)</t>
  </si>
  <si>
    <t>MEDICOS RESIDENTES</t>
  </si>
  <si>
    <t>SUB   TOTAL ASISTENCIAL  (3)</t>
  </si>
  <si>
    <t>21.31.15-CUOTA PATRONAL  9%</t>
  </si>
  <si>
    <t xml:space="preserve">TOTAL GENERAL    </t>
  </si>
  <si>
    <t>COMPENS. ECONOMICAS</t>
  </si>
  <si>
    <t>INCENTIVO UNICO CAFAE</t>
  </si>
  <si>
    <t xml:space="preserve">SUB  TOTAL  CONTIBUC(4)      </t>
  </si>
  <si>
    <t>PROFESIONALES DE LA  SALUD</t>
  </si>
  <si>
    <t>I</t>
  </si>
  <si>
    <t>NO RENOVABLES</t>
  </si>
  <si>
    <t>2.2.11.21</t>
  </si>
  <si>
    <t>TOTAL GENERAL</t>
  </si>
  <si>
    <t xml:space="preserve">PENSION </t>
  </si>
  <si>
    <t>SPD</t>
  </si>
  <si>
    <t>SPE</t>
  </si>
  <si>
    <t>STA</t>
  </si>
  <si>
    <t>STB</t>
  </si>
  <si>
    <t>FUNC.Y DIRECTIVOS</t>
  </si>
  <si>
    <t>STC</t>
  </si>
  <si>
    <t>SUB TOTAL  PUP (1+2)</t>
  </si>
  <si>
    <t xml:space="preserve">PROFESIONALES  </t>
  </si>
  <si>
    <t>TECNICOS</t>
  </si>
  <si>
    <t>SUB  TOTAL (2)</t>
  </si>
  <si>
    <t>OBSTETRIZ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</si>
  <si>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</si>
  <si>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</si>
  <si>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</si>
  <si>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</si>
  <si>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</si>
  <si>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</si>
  <si>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</si>
  <si>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>GUARDIA</t>
  </si>
  <si>
    <t>TOTAL</t>
  </si>
  <si>
    <t>ENTREGA ECONOMICAS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</si>
  <si>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</si>
  <si>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</si>
  <si>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</si>
  <si>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</si>
  <si>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</si>
  <si>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</si>
  <si>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</si>
  <si>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CARGO</t>
  </si>
  <si>
    <t>CONDICION</t>
  </si>
  <si>
    <t>PENSIONES</t>
  </si>
  <si>
    <t>010451</t>
  </si>
  <si>
    <t>ASENCIOS PANTOJA JONAS</t>
  </si>
  <si>
    <t>010452</t>
  </si>
  <si>
    <t>AVALOS YACTAYO JAIME LEON</t>
  </si>
  <si>
    <t>010455</t>
  </si>
  <si>
    <t>BALDEON CHACON DE UGARTE AMANDA</t>
  </si>
  <si>
    <t>010459</t>
  </si>
  <si>
    <t>CABRERA ORELLANA RODRIGO A</t>
  </si>
  <si>
    <t>010470</t>
  </si>
  <si>
    <t>010471</t>
  </si>
  <si>
    <t>DIAZ ROJAS ITALA</t>
  </si>
  <si>
    <t>010474</t>
  </si>
  <si>
    <t>ESPINOZA CACERES JUANA EUFEMIA</t>
  </si>
  <si>
    <t>010478</t>
  </si>
  <si>
    <t>GUARDIA BAEZ JUAN EUSEBIO</t>
  </si>
  <si>
    <t>010479</t>
  </si>
  <si>
    <t>GUERRERO TERRY VDA DE CARO NELLIDA CONSUELO</t>
  </si>
  <si>
    <t>010484</t>
  </si>
  <si>
    <t>LOPEZ PINEDO GEMMA</t>
  </si>
  <si>
    <t>010486</t>
  </si>
  <si>
    <t>MAGALLANES CORTEZ NORMA ESTELA</t>
  </si>
  <si>
    <t>010488</t>
  </si>
  <si>
    <t>MALCA SANDOVAL ROSA AMELIA</t>
  </si>
  <si>
    <t>010489</t>
  </si>
  <si>
    <t>MENDOZA DONAYRE DE ROJAS CARMEN AMANDA</t>
  </si>
  <si>
    <t>010498</t>
  </si>
  <si>
    <t>PATRON LENGUA VIOLETA ANGELICA</t>
  </si>
  <si>
    <t>010511</t>
  </si>
  <si>
    <t>SANCHEZ RENTERA DE ALVARADO OTILIA</t>
  </si>
  <si>
    <t>010513</t>
  </si>
  <si>
    <t>SILVA FLORES ESTHER YOLANDA</t>
  </si>
  <si>
    <t>010515</t>
  </si>
  <si>
    <t>SOTELO RODRIGUEZ VDA DE CHICHIPE ORFELINDA</t>
  </si>
  <si>
    <t>010518</t>
  </si>
  <si>
    <t>UCAÑAN VILLEGAS ZULEMA</t>
  </si>
  <si>
    <t>010505</t>
  </si>
  <si>
    <t>VEGA GAYTAN MAURO</t>
  </si>
  <si>
    <t>010524</t>
  </si>
  <si>
    <t>ZELAYA AGUERO RUFINO</t>
  </si>
  <si>
    <t>010582</t>
  </si>
  <si>
    <t>APOLAYA INGUNZA VDA. DE CANO INES ISABEL</t>
  </si>
  <si>
    <t>010494</t>
  </si>
  <si>
    <t>CORDOVA VELASQUEZ VDA DE MORY ELENA</t>
  </si>
  <si>
    <t>010525</t>
  </si>
  <si>
    <t>DAVILA VILLEGAS VDA DE ROSALES SENOBIA REBECA</t>
  </si>
  <si>
    <t>010539</t>
  </si>
  <si>
    <t>MESTANZA YNGA VDA DE HERRERA GLADYS ANGELA</t>
  </si>
  <si>
    <t>010531</t>
  </si>
  <si>
    <t>MOLINA MARIMON LEONOR</t>
  </si>
  <si>
    <t>010532</t>
  </si>
  <si>
    <t>MORAN SEMINARIO LUCERO MILAGRITOS</t>
  </si>
  <si>
    <t>010536</t>
  </si>
  <si>
    <t>ROSALES DAVILA VERONICA REBECA</t>
  </si>
  <si>
    <t>010552</t>
  </si>
  <si>
    <t>SOLIS BROCK VDA.DE BROCK LILIA GRACIANA</t>
  </si>
  <si>
    <t>010476</t>
  </si>
  <si>
    <t>TATAJE ROBLES VDA DE GONZALES JUANA</t>
  </si>
  <si>
    <t>010540</t>
  </si>
  <si>
    <t>TORRES MENDOZA VDA DE CESTI CARMEN ROSA</t>
  </si>
  <si>
    <t>010469</t>
  </si>
  <si>
    <t>DEL AGUILA CAVADAS VDA DE ABANTO MIRLA EMELDA</t>
  </si>
  <si>
    <t>010473</t>
  </si>
  <si>
    <t>ENCISO HINOSTROZA ESPERANZA CARMEN</t>
  </si>
  <si>
    <t>010581</t>
  </si>
  <si>
    <t>GAMARRA TUPAYACHI JUAN FRANCISCO</t>
  </si>
  <si>
    <t>010510</t>
  </si>
  <si>
    <t>SALES RAMOS LUIS ALBERTO</t>
  </si>
  <si>
    <t>010445</t>
  </si>
  <si>
    <t>AGUILAR ZEGARRA CARLOS GUILLERMO</t>
  </si>
  <si>
    <t>010449</t>
  </si>
  <si>
    <t>ARGANDOÑA FLORES MARIA JESUS</t>
  </si>
  <si>
    <t>010453</t>
  </si>
  <si>
    <t>AVELINO TOMAS MARIA BILMA</t>
  </si>
  <si>
    <t>010458</t>
  </si>
  <si>
    <t>CABEZA NORIEGA JUANA JUDITH</t>
  </si>
  <si>
    <t>010468</t>
  </si>
  <si>
    <t>CUEVA MOTTA LOURDES RUTH</t>
  </si>
  <si>
    <t>010472</t>
  </si>
  <si>
    <t>DIAZ TAFUR NIMIA</t>
  </si>
  <si>
    <t>010492</t>
  </si>
  <si>
    <t>MONGE QUIJADA AIDA LUZ</t>
  </si>
  <si>
    <t>010493</t>
  </si>
  <si>
    <t>MONTERO ORDINOLA JUAN CARLOS</t>
  </si>
  <si>
    <t>010496</t>
  </si>
  <si>
    <t>OLIVER PAREDES SANTOS FELIPE ERNESTO</t>
  </si>
  <si>
    <t>010497</t>
  </si>
  <si>
    <t>PAJUELO ANAYA TEOGENES OSAY</t>
  </si>
  <si>
    <t>010504</t>
  </si>
  <si>
    <t>REYES LOSTAUNAU MARIA ANTONIETA</t>
  </si>
  <si>
    <t>010508</t>
  </si>
  <si>
    <t>SAAVEDRA ORTIZ NELLY FLORENCIA</t>
  </si>
  <si>
    <t>010512</t>
  </si>
  <si>
    <t>SARMIENTO HURTADO ENRIQUE EDUARDO</t>
  </si>
  <si>
    <t>010514</t>
  </si>
  <si>
    <t>SOGI UEMATSU CECILIA GRACIELA RURI</t>
  </si>
  <si>
    <t>010521</t>
  </si>
  <si>
    <t>VERGARA DHAGA DEL CASTILLO MARIELA ROSARIO</t>
  </si>
  <si>
    <t>010522</t>
  </si>
  <si>
    <t>WARTHON GRAJEDA DANTE EFRAIN</t>
  </si>
  <si>
    <t>010693</t>
  </si>
  <si>
    <t>ZORRILLA GARAYAR ELIZABETH NERIDA</t>
  </si>
  <si>
    <t>010534</t>
  </si>
  <si>
    <t>PINO BOCANEGRA VDA DE HUAMANCAYO JESUS ISRAEL</t>
  </si>
  <si>
    <t>010506</t>
  </si>
  <si>
    <t>RAMIREZ QUEZADA VDA. DE RODRIGUEZ CLARA</t>
  </si>
  <si>
    <t>08448033</t>
  </si>
  <si>
    <t>08180243</t>
  </si>
  <si>
    <t>10162240</t>
  </si>
  <si>
    <t>07412661</t>
  </si>
  <si>
    <t>08120875</t>
  </si>
  <si>
    <t>07156939</t>
  </si>
  <si>
    <t>08002742</t>
  </si>
  <si>
    <t>07179752</t>
  </si>
  <si>
    <t>08659511</t>
  </si>
  <si>
    <t>07233175</t>
  </si>
  <si>
    <t>25505622</t>
  </si>
  <si>
    <t>10379117</t>
  </si>
  <si>
    <t>09019985</t>
  </si>
  <si>
    <t>07195951</t>
  </si>
  <si>
    <t>08447447</t>
  </si>
  <si>
    <t>06072255</t>
  </si>
  <si>
    <t>08609547</t>
  </si>
  <si>
    <t>08657319</t>
  </si>
  <si>
    <t>08510936</t>
  </si>
  <si>
    <t>08585035</t>
  </si>
  <si>
    <t>07243214</t>
  </si>
  <si>
    <t>08029280</t>
  </si>
  <si>
    <t>08465139</t>
  </si>
  <si>
    <t>08445538</t>
  </si>
  <si>
    <t>07243305</t>
  </si>
  <si>
    <t>09030287</t>
  </si>
  <si>
    <t>09913949</t>
  </si>
  <si>
    <t>25680648</t>
  </si>
  <si>
    <t>08085869</t>
  </si>
  <si>
    <t>08491605</t>
  </si>
  <si>
    <t>08555033</t>
  </si>
  <si>
    <t>08648544</t>
  </si>
  <si>
    <t>07220056</t>
  </si>
  <si>
    <t>10831806</t>
  </si>
  <si>
    <t>07721104</t>
  </si>
  <si>
    <t>08421818</t>
  </si>
  <si>
    <t>06127450</t>
  </si>
  <si>
    <t>10060118</t>
  </si>
  <si>
    <t>06231827</t>
  </si>
  <si>
    <t>08555464</t>
  </si>
  <si>
    <t>08735973</t>
  </si>
  <si>
    <t>07217436</t>
  </si>
  <si>
    <t>07744628</t>
  </si>
  <si>
    <t>08696123</t>
  </si>
  <si>
    <t>25614859</t>
  </si>
  <si>
    <t>10315668</t>
  </si>
  <si>
    <t>25836822</t>
  </si>
  <si>
    <t>10143433</t>
  </si>
  <si>
    <t>07561371</t>
  </si>
  <si>
    <t>25627924</t>
  </si>
  <si>
    <t>06036829</t>
  </si>
  <si>
    <t>06023517</t>
  </si>
  <si>
    <t>06940605</t>
  </si>
  <si>
    <t>TA</t>
  </si>
  <si>
    <t>PD</t>
  </si>
  <si>
    <t>TB</t>
  </si>
  <si>
    <t>NRR2</t>
  </si>
  <si>
    <t>PB</t>
  </si>
  <si>
    <t>PC</t>
  </si>
  <si>
    <t>F1</t>
  </si>
  <si>
    <t>17</t>
  </si>
  <si>
    <t>25</t>
  </si>
  <si>
    <t>72</t>
  </si>
  <si>
    <t>12</t>
  </si>
  <si>
    <t>19</t>
  </si>
  <si>
    <t>27</t>
  </si>
  <si>
    <t>14</t>
  </si>
  <si>
    <t>82</t>
  </si>
  <si>
    <t>18</t>
  </si>
  <si>
    <t>84</t>
  </si>
  <si>
    <t>71</t>
  </si>
  <si>
    <t>F2</t>
  </si>
  <si>
    <t>ALBORNOZ MUÑOZ DELIA PATRICIA</t>
  </si>
  <si>
    <t>ALBURQUERQUE JARAMILLO FLOR DE MARI</t>
  </si>
  <si>
    <t>ALVARADO CHAVEZ PETRONILA ELIZABETH</t>
  </si>
  <si>
    <t>ALVAREZ MACHUCA MILITZA CARMEN VIRGINIA</t>
  </si>
  <si>
    <t>ANTUNEZ RODRIGUEZ MARILUZ ANTONIETA</t>
  </si>
  <si>
    <t>ARONE MALLQUI PANFILO</t>
  </si>
  <si>
    <t>AURAZO DIAZ NURY NOEMI</t>
  </si>
  <si>
    <t>BERNUY MAYTA MARTIN ALEJANDRO</t>
  </si>
  <si>
    <t>CABALLERO PERALTA JULY ESTHER</t>
  </si>
  <si>
    <t>CABALLERO TAYA ANA MARIA DEL ROCIO</t>
  </si>
  <si>
    <t>CABEZA LOPEZ HERNAN BENIGNO</t>
  </si>
  <si>
    <t>CABRA BRAVO MIRIAM</t>
  </si>
  <si>
    <t>CADILLO SANCHEZ CARINA MARIBEL</t>
  </si>
  <si>
    <t>CALIZAYA DELGADO JESUS RICHARD</t>
  </si>
  <si>
    <t>CALLE GUAILUPO ANA LUISA</t>
  </si>
  <si>
    <t>CARAZAS VERA MARIA SOLEDAD</t>
  </si>
  <si>
    <t>CARBAJAL TORRES FANNY PATRICIA</t>
  </si>
  <si>
    <t>CASTRO ROJO MARINA RAMONA</t>
  </si>
  <si>
    <t>CAYO MEDINA CARMEN JULISSA</t>
  </si>
  <si>
    <t>CERNA ZARZOSA SANTA EUGENIA</t>
  </si>
  <si>
    <t>CESPEDES CORONADO CARLOS HUMBERTO</t>
  </si>
  <si>
    <t>CONTRERAS HERNANDEZ ELVA JENNY</t>
  </si>
  <si>
    <t>CONTRERAS TINOCO ERIKA</t>
  </si>
  <si>
    <t>CORTEZ VASQUEZ ESMERALDA VICENTA</t>
  </si>
  <si>
    <t>CRUZADO DIAZ LIZARDO</t>
  </si>
  <si>
    <t>CUENCA PAREDES PATRICIA MAGALI</t>
  </si>
  <si>
    <t>CUEVA ZARAGOZA GLADYS TERESA</t>
  </si>
  <si>
    <t>DE LA CRUZ FLORES ILDAURA</t>
  </si>
  <si>
    <t>DE LA VEGA BARRETO PILAR ALICIA</t>
  </si>
  <si>
    <t>DELGADO CASTILLO DEISY MARLENE</t>
  </si>
  <si>
    <t>DIAZ HUACO MARIA DEL CARMEN</t>
  </si>
  <si>
    <t>DIVIZZIA ACOSTA MAGALY YANINA</t>
  </si>
  <si>
    <t>ESPINOZA ZAPATA MARIA VICTORIA</t>
  </si>
  <si>
    <t>FERNANDEZ MONTALVO MERCEDES ANGELITA</t>
  </si>
  <si>
    <t>FERNANDEZ MORALES FATIMA GRACIELA MAGDA</t>
  </si>
  <si>
    <t>FERNANDEZ YGREDA REGINA NELIDA</t>
  </si>
  <si>
    <t>GALARRETA DE LA CRUZ CARMEN ROSA</t>
  </si>
  <si>
    <t>GAMIO VASQUEZ ZOILA VICTORIA</t>
  </si>
  <si>
    <t>GARCIA ORMEÑO PATRICIA SARITA</t>
  </si>
  <si>
    <t>GARCIA ZAVALETA MILAGROS DEL PILAR</t>
  </si>
  <si>
    <t>GONZALES NUÑEZ BETTY LILIANA</t>
  </si>
  <si>
    <t>GUIMAS REYNA LUIS BERNARDO GUILLERMO</t>
  </si>
  <si>
    <t>GUPIO MENDOZA GLORIA HAYDEE</t>
  </si>
  <si>
    <t>HUAMAN PINEDA JULIO RAUL</t>
  </si>
  <si>
    <t>HUANCA ALARCON LUDIVINA</t>
  </si>
  <si>
    <t>HUAYTA FALCON FANNY LOURDES</t>
  </si>
  <si>
    <t>JARAMILLO FALCON ONESIMO</t>
  </si>
  <si>
    <t>JARAMILLO PALOMINO LUZ FANNY</t>
  </si>
  <si>
    <t>JAUREGUI ROMERO HILDA</t>
  </si>
  <si>
    <t>JESUS SUAREZ ALBERTO</t>
  </si>
  <si>
    <t>JIMENEZ RODAS MARLENY GLADYS</t>
  </si>
  <si>
    <t>LEGUIA VALENTIN GLORIA ANA</t>
  </si>
  <si>
    <t>LERMO SANDOVAL JUDITH MILAGRO</t>
  </si>
  <si>
    <t>LINARES QUICAÑO ROXANA LOURDES</t>
  </si>
  <si>
    <t>LUCAS ASENCIOS LIDA DORIS</t>
  </si>
  <si>
    <t>LUNA LEON FERNANDO</t>
  </si>
  <si>
    <t>LUNA SOLIS YBETH</t>
  </si>
  <si>
    <t>MAHR ZACARIAS BLANCA ESTELA</t>
  </si>
  <si>
    <t>MALCA VICENTE JESSICA DORA</t>
  </si>
  <si>
    <t>MARCHENA CARDENAS CARLOS EFRAIN</t>
  </si>
  <si>
    <t>MELENDEZ SANTOS ROSA HIPOLITA</t>
  </si>
  <si>
    <t>MILLA NARVAEZ ROSA AMERICA</t>
  </si>
  <si>
    <t>MISAICO REVATE BETTY</t>
  </si>
  <si>
    <t>MONTAÑEZ ROBLES GADY NORMA</t>
  </si>
  <si>
    <t>MORON CORTIJO GIANNINA ROSA</t>
  </si>
  <si>
    <t>NOLI HINOSTROZA IRIS BENITA</t>
  </si>
  <si>
    <t>ORCON PATILLA LIZ LILIA</t>
  </si>
  <si>
    <t>OTINIANO ENCISO LUIS ALBERTO</t>
  </si>
  <si>
    <t>PADILLA LAY MARTIN CLIMACO</t>
  </si>
  <si>
    <t>PAZ SCHAEFFER VILMA ZOILA</t>
  </si>
  <si>
    <t>PONCE HERRERA MARIA ELENA</t>
  </si>
  <si>
    <t>QUILCA CONGORA ESTHER TERESA</t>
  </si>
  <si>
    <t>QUISPE MENDOZA PATRICIA ELIZABETH</t>
  </si>
  <si>
    <t>QUISPE TAYA PATRICIA ROSARIO</t>
  </si>
  <si>
    <t>QUISPE VILCATOMA FREDY ROBERT</t>
  </si>
  <si>
    <t>RAMIREZ FLORES ROCIO DEL PILAR</t>
  </si>
  <si>
    <t>RAMOS OLIVARES ROSALINDA DEL CARMEN</t>
  </si>
  <si>
    <t>RAMOS PALOMINO ZAYRA JOHANNA</t>
  </si>
  <si>
    <t>REJAS JERONIMO NORLY JANETT</t>
  </si>
  <si>
    <t>RICARDI ALVA JANNET CLAUDIA</t>
  </si>
  <si>
    <t>RIVERA DAVILA ROSA LINA</t>
  </si>
  <si>
    <t>ROCA PAUCARPOMA JOSE MATIAS</t>
  </si>
  <si>
    <t>ROJAS MIRANDA EDELMIRA</t>
  </si>
  <si>
    <t>SALAZAR SAMILLAN SILVIA LISBET</t>
  </si>
  <si>
    <t>SANCHEZ ESPIRITU DORA ALICIA</t>
  </si>
  <si>
    <t>SANTOS LEON MERLE RITA</t>
  </si>
  <si>
    <t>SARCA TTITO MARINA</t>
  </si>
  <si>
    <t>SOLIS RAMOS ROSARIO RUFINA</t>
  </si>
  <si>
    <t>SUAZO HERRERA PERCY EDWAR</t>
  </si>
  <si>
    <t>TASAYCO MESIAS GLORIA MARLENE</t>
  </si>
  <si>
    <t>TELLO TARAZONA DE ANTICONA DORA LUZ</t>
  </si>
  <si>
    <t>TEMOCHE GUTIERREZ LORENA ESTELA</t>
  </si>
  <si>
    <t>VALDIVIESO HARO JACQUELINE ANEL</t>
  </si>
  <si>
    <t>VALENCIA ROMERO EMIR GERMAN</t>
  </si>
  <si>
    <t>VARGAS D'UNIAM CARMEN ELIZABETH</t>
  </si>
  <si>
    <t>VARGAS PALOMINO CARMEN VIOLETA</t>
  </si>
  <si>
    <t>VASQUEZ GOMEZ FREDDY ALBERTO</t>
  </si>
  <si>
    <t>VEGA GALDOS FAVIO LAUREANO</t>
  </si>
  <si>
    <t>VIA BORDA MARIEL MARINA</t>
  </si>
  <si>
    <t>VILCHEZ GALVEZ MARTHA LILIANA</t>
  </si>
  <si>
    <t>VITE YENQUE VILMA</t>
  </si>
  <si>
    <t>YACTAYO GUTIERREZ NOE MARCIAL</t>
  </si>
  <si>
    <t>YUNCACCALLO HUAMANI ANY JUSTINA</t>
  </si>
  <si>
    <t>ZAPATA PARIONA MARLENE DELIA</t>
  </si>
  <si>
    <t>ZEVALLOS BUSTAMANTE SONIA EDDA</t>
  </si>
  <si>
    <t>ABREGU CASTRO VICTOR RAUL</t>
  </si>
  <si>
    <t>ACOSTA SOTO LUZ DANIELA</t>
  </si>
  <si>
    <t>AGUILAR ARROYO ROCIO</t>
  </si>
  <si>
    <t>ALCANTARA ABANTO AVERCIO ERMELANIO</t>
  </si>
  <si>
    <t>ALIAGA ESTRADA CARMEN FRANCISCA</t>
  </si>
  <si>
    <t>ALVARADO RAMOS RAMON CECILIO</t>
  </si>
  <si>
    <t>ALVARADO SANCHEZ FRANZ JACINTO</t>
  </si>
  <si>
    <t>ANDAHUA ROCA VICTOR FLORENCIO</t>
  </si>
  <si>
    <t>ANDIA QUEVEDO MARIA ANTONIETA</t>
  </si>
  <si>
    <t>ANTEZANA RAMOS DE ALVAREZ LOURDES TERESA</t>
  </si>
  <si>
    <t>ARANA CHAVEZ DALILA</t>
  </si>
  <si>
    <t>ARELLANO KANASHIRO MANUEL CESAR</t>
  </si>
  <si>
    <t>ARIAS CORRALES PAULA ROSA</t>
  </si>
  <si>
    <t>ARIAS ROBLES PAOLA MARISOL</t>
  </si>
  <si>
    <t>ARIAS TIRADO BENITO ALBERTO</t>
  </si>
  <si>
    <t>ARPHI HUAYHUA LUIS BELTRAN</t>
  </si>
  <si>
    <t>ARTEAGA AYALA EVELYN ROSSH</t>
  </si>
  <si>
    <t>ARTEAGA GAMARRA TORIBIO ALFONSO</t>
  </si>
  <si>
    <t>ARTICA CONCHA CARLOS IVAN</t>
  </si>
  <si>
    <t>ASENJO DIAZ ROSENDO</t>
  </si>
  <si>
    <t>ATALAYA CHACON IRMA MERY</t>
  </si>
  <si>
    <t>ATAUCURI RODRIGUEZ DE LI MARTHA ALICIA</t>
  </si>
  <si>
    <t>AYALA QUIÑONEZ ANA MARIA</t>
  </si>
  <si>
    <t>BALLON TRUJILLO MIRIAM GEOVANNA</t>
  </si>
  <si>
    <t>BARBOZA NUÑEZ MARIA LUZ</t>
  </si>
  <si>
    <t>BARRUETA GONZALES CARMEN ROSA</t>
  </si>
  <si>
    <t>BASTIDAS PATILLA WALTER EDWING</t>
  </si>
  <si>
    <t>BAUTISTA SANCHEZ FLORENCIO SABINO</t>
  </si>
  <si>
    <t>BAUTISTA SANCHEZ JULY DORIS</t>
  </si>
  <si>
    <t>BENDEZU MUÑOZ YRMA</t>
  </si>
  <si>
    <t>BERNA BUSTAMANTE ANA MARIA</t>
  </si>
  <si>
    <t>BERNAOLA SANCHEZ MELQUIADES AURELIO</t>
  </si>
  <si>
    <t>BRAVO CHIPANA OLGA</t>
  </si>
  <si>
    <t>BULLON VELIZ LILIANA MAGDALENA</t>
  </si>
  <si>
    <t>BUSTAMANTE HERRERA LINDOMIRA</t>
  </si>
  <si>
    <t>CALLUPE LOPEZ JUANA</t>
  </si>
  <si>
    <t>CALSIN QUISPE JULIA GERALDINA</t>
  </si>
  <si>
    <t>CAMACHO RAMOS CARINA YOBANI</t>
  </si>
  <si>
    <t>CAMPOS LEVANO EUDOCIA FELICITA</t>
  </si>
  <si>
    <t>CANELO VITANCIO VICTOR MANUEL</t>
  </si>
  <si>
    <t>CAPCHA ROJAS JORGE NARCIZO</t>
  </si>
  <si>
    <t>CARHUAPOMA HUAMAN NORA</t>
  </si>
  <si>
    <t>CARHUAS BALDEON CIPRIAN</t>
  </si>
  <si>
    <t>CARHUAS GARCIA ELIZABETH</t>
  </si>
  <si>
    <t>CARO ROSALES HERNAN SAMUEL</t>
  </si>
  <si>
    <t>CASAS CAMPOS MILAGROS SOLEDAD</t>
  </si>
  <si>
    <t>CASTILLO QUISPE ELIZABETH MONICA</t>
  </si>
  <si>
    <t>CASTRO AREVALO KEYLA</t>
  </si>
  <si>
    <t>CATAÑO SANCHEZ CARLOS ALBERTO</t>
  </si>
  <si>
    <t>CAYLLAHUA POCCO VISITACION MARIA</t>
  </si>
  <si>
    <t>CEVALLOS ASENCIOS INGRID SUSAN</t>
  </si>
  <si>
    <t>CHAHUA RIVERA JOSE ANTONIO</t>
  </si>
  <si>
    <t>CHAUPIS ISIDRO ORLANDO</t>
  </si>
  <si>
    <t>CHAVEZ HUAMAN JUAN DE DIOS</t>
  </si>
  <si>
    <t>CHUMPITAZI MONTEVERDE FREDDA CLAUDIA</t>
  </si>
  <si>
    <t>COBEÑAS PUICON CECILIA</t>
  </si>
  <si>
    <t>CONDORI CASAFRIA ROY VICTOR</t>
  </si>
  <si>
    <t>CORDOVA CUSIHUAMAN RAYDA</t>
  </si>
  <si>
    <t>CORREA SOMONTES ESPERANZA ELVIRA</t>
  </si>
  <si>
    <t>CRESPO RAMOS RAUL</t>
  </si>
  <si>
    <t>CUADROS GREY JUAN EDUARDO</t>
  </si>
  <si>
    <t>CUADROS GREY ROBERTO FRANK</t>
  </si>
  <si>
    <t>DA COSTA PENA BASILIO</t>
  </si>
  <si>
    <t>DE LA CRUZ MEDINA FELICITAS MAFALDA</t>
  </si>
  <si>
    <t>DE LA CRUZ TORIBIO TEODORO</t>
  </si>
  <si>
    <t>DEL CARPIO CADENAS JUAN ANTONIO</t>
  </si>
  <si>
    <t>ESPINOZA ESPINOZA ELEODORO</t>
  </si>
  <si>
    <t>ESPINOZA PARDO MOISES</t>
  </si>
  <si>
    <t>ESPINOZA VELIZ MANUEL JESUS</t>
  </si>
  <si>
    <t>ESTRADA SIPION VILMA</t>
  </si>
  <si>
    <t>ESTRADA ZUMAETA NADITH</t>
  </si>
  <si>
    <t>FABIAN CALDAS ENRIQUE ELAN</t>
  </si>
  <si>
    <t>FARFAN VALENTIN PEDRO</t>
  </si>
  <si>
    <t>FERRO RODRIGO RODOLFO WILLINGTON</t>
  </si>
  <si>
    <t>FLORES FUENTES REYNA AUGUSTA</t>
  </si>
  <si>
    <t>FLORIAN CHAVEZ FRANCISCA ESTHER</t>
  </si>
  <si>
    <t>FLORINDEZ VERA MARIA LUISA</t>
  </si>
  <si>
    <t>FUENTES GARCES LOURDES HELENA</t>
  </si>
  <si>
    <t>FUENTES RIVERA DORIA MARIA DEL CARM</t>
  </si>
  <si>
    <t>GACITUA ARIAS MARIO LEANDRO</t>
  </si>
  <si>
    <t>GALINDO TAMBO VIRGILIO JESUS</t>
  </si>
  <si>
    <t>GAMARRA ORCCOTOMA LUCIA</t>
  </si>
  <si>
    <t>GANTO SILVERA ARTURO JESUS</t>
  </si>
  <si>
    <t>GARAY DE LA CRUZ SEVERO FILOMENO</t>
  </si>
  <si>
    <t>GARCES TRUJILLO PEPE</t>
  </si>
  <si>
    <t>GARCIA ARCE ANITA ROSARIO</t>
  </si>
  <si>
    <t>GARCIA CORDOVA MARIA GRETA</t>
  </si>
  <si>
    <t>GARCIA ESPINOZA MARIA FILOMENA</t>
  </si>
  <si>
    <t>GARCIA VEGA VALENTINA</t>
  </si>
  <si>
    <t>GAVIDIA NUÑUVERO DORIS LUCIA</t>
  </si>
  <si>
    <t>GOMEZ ISIDRO MARIANO</t>
  </si>
  <si>
    <t>GOMEZ LOPEZ LIDIA NATIVIDAD</t>
  </si>
  <si>
    <t>GOMEZ LOPEZ MARIA CRISTINA</t>
  </si>
  <si>
    <t>GOMEZ SALAZAR ELIAS PEDRO</t>
  </si>
  <si>
    <t>GONZALES CARDENAS MARTIN CHRISTIAN</t>
  </si>
  <si>
    <t>GONZALES MATEO JOSE FERNANDO</t>
  </si>
  <si>
    <t>GONZALES MINA TERESA</t>
  </si>
  <si>
    <t>GONZALES OJEDA GUSTAVO ALFREDO</t>
  </si>
  <si>
    <t>GONZALES VASQUEZ MARTIN</t>
  </si>
  <si>
    <t>GONZALES YANTAS VICTOR RAUL</t>
  </si>
  <si>
    <t>GUERRA RODRIGUEZ ANGEL SALOMON</t>
  </si>
  <si>
    <t>GUEVARA CANALES LUZ MARINA</t>
  </si>
  <si>
    <t>HENOSTROZA MINAYA EDMUNDO FIDENCIO</t>
  </si>
  <si>
    <t>HERNANDEZ HUAMAN RUTH FELICITA</t>
  </si>
  <si>
    <t>HERNANDEZ QUIROZ JIMMY</t>
  </si>
  <si>
    <t>HERRERA HUAMAN ELISA</t>
  </si>
  <si>
    <t>HUAMAN AURIS ABEL MARINO</t>
  </si>
  <si>
    <t>HURTADO RODRIGUEZ FELIX TOMAS</t>
  </si>
  <si>
    <t>KRAUSS PEREZ YSABEL</t>
  </si>
  <si>
    <t>LA ROSA ROSADO LUPE LILIANA</t>
  </si>
  <si>
    <t>LAPA GUTIERREZ DAYSSE ELIZABETH</t>
  </si>
  <si>
    <t>LARA ANGULO ADA ELIZABETH</t>
  </si>
  <si>
    <t>LAURA VIVANCO JOSE LUIS</t>
  </si>
  <si>
    <t>LAZO OLAECHEA JUAN JESUS</t>
  </si>
  <si>
    <t>LEIVA JAIMES ELMER HENRY</t>
  </si>
  <si>
    <t>LEON CHAVEZ ROSA CONSUELO</t>
  </si>
  <si>
    <t>LEON PICHEN ROSARIO DE LA CRUZ</t>
  </si>
  <si>
    <t>LI TONG CARLOS JAVIER</t>
  </si>
  <si>
    <t>LIMO SEMILLAN ROSA ELENA</t>
  </si>
  <si>
    <t>LIZANA CARDENAS FELICITA PILAR</t>
  </si>
  <si>
    <t>LLAQUE PAJARES ELVIRA ELENA</t>
  </si>
  <si>
    <t>LLERENA MIRANDA VIRGILIO</t>
  </si>
  <si>
    <t>LOAIZA SANCHEZ JORGE LUIS</t>
  </si>
  <si>
    <t>LUIS VILLANUEVA WALTER EDDE</t>
  </si>
  <si>
    <t>LUJAN LASTEROS SUSANA ROSA</t>
  </si>
  <si>
    <t>MACHICADO ZUÑIGA NORMA ISABEL</t>
  </si>
  <si>
    <t>MACUKACHI PAYANO GLORIA</t>
  </si>
  <si>
    <t>MAMANI GOMEZ JUANA YNES</t>
  </si>
  <si>
    <t>MARQUEZ PINCO HECTOR</t>
  </si>
  <si>
    <t>MARQUEZ ZELAYA ELINA MARIZA</t>
  </si>
  <si>
    <t>MARRUFFO VALER LUIS ALBERTO</t>
  </si>
  <si>
    <t>MATIAS ALMEYDA LUIS ALBERTO</t>
  </si>
  <si>
    <t>MAURA BOZA CARLOS ENRIQUE</t>
  </si>
  <si>
    <t>MEDINA GALVEZ MARISA VIOLETA</t>
  </si>
  <si>
    <t>MEJIA SUSAYA RAQUEL SUSANA</t>
  </si>
  <si>
    <t>MEJIA VARGAS ROSA OLINDA</t>
  </si>
  <si>
    <t>MENDOZA VILCA MARIA DE LOS ANGELES</t>
  </si>
  <si>
    <t>MONTES LOPEZ ROSA AIYNE</t>
  </si>
  <si>
    <t>MORALES RAMOS MARIA ARLITA</t>
  </si>
  <si>
    <t>MORENO CAMPOS ELSA</t>
  </si>
  <si>
    <t>MOSCOSO ALARCON ANASTACIA</t>
  </si>
  <si>
    <t>NIETO TARAZONA BEATRIZ</t>
  </si>
  <si>
    <t>NOLASCO ORE CESAREO</t>
  </si>
  <si>
    <t>NOLASCO ORE JORGE</t>
  </si>
  <si>
    <t>NUÑEZ MORALES HUGO GERMAN</t>
  </si>
  <si>
    <t>OBREGON CUNZA MAGNO MAURO</t>
  </si>
  <si>
    <t>OLANO TOMANGUILLA MARIA ELENA</t>
  </si>
  <si>
    <t>OLANO TOMANGUILLA PEDRO ALONSO</t>
  </si>
  <si>
    <t>ORE QUISPE MARIA LUISA</t>
  </si>
  <si>
    <t>ORTIZ ACUÑA JOSE OTTO</t>
  </si>
  <si>
    <t>OTAZU QUISPE RAUL</t>
  </si>
  <si>
    <t>OTRERA MERINO DALILA</t>
  </si>
  <si>
    <t>OYARCE CHAVEZ BERTHA CLARA</t>
  </si>
  <si>
    <t>PABLO ANCHAYHUA JULIA RUFINA</t>
  </si>
  <si>
    <t>PACHERRE HURTADO ADILA EMILIA</t>
  </si>
  <si>
    <t>PALOMINO LLANCARI MELANIA BLANCA</t>
  </si>
  <si>
    <t>PALPA PERALTA FELICITA</t>
  </si>
  <si>
    <t>PANDO REYES FILOMENO</t>
  </si>
  <si>
    <t>PANDO SAAVEDRA DALILA ELIZABETH</t>
  </si>
  <si>
    <t>PARODI RAZURI JUANA PATRICIA</t>
  </si>
  <si>
    <t>PASCO MORENO DORA MARIA</t>
  </si>
  <si>
    <t>PATRICIO ALVA BETTY CAYETANA</t>
  </si>
  <si>
    <t>PAUCAR OCHOA DE SULCA PILAR</t>
  </si>
  <si>
    <t>PAUCARMAITA JAUREGUI SERGIO CRISTOBAL</t>
  </si>
  <si>
    <t>PAYE SANCHEZ NANCY NERY</t>
  </si>
  <si>
    <t>PERALES CARPIO MARINA</t>
  </si>
  <si>
    <t>PEREZ BRIONES ANA YOLANDA</t>
  </si>
  <si>
    <t>PEREZ MARTINEZ ROSALINDA</t>
  </si>
  <si>
    <t>PINEDO DURAND MARIO CARLOS</t>
  </si>
  <si>
    <t>PISCO ESPINOZA MABEL ESTILITA</t>
  </si>
  <si>
    <t>POMALIMA RODRIGUEZ ROLANDO MARCIAL</t>
  </si>
  <si>
    <t>POZO DE LA CRUZ AMADOR</t>
  </si>
  <si>
    <t>POZO MONTES DE OCA TANIA DALINDA</t>
  </si>
  <si>
    <t>QUILICHE ALCALDE WILLIAN ESTUARDO</t>
  </si>
  <si>
    <t>QUISPE FALCON ERIKA GIOVANNA</t>
  </si>
  <si>
    <t>QUISPE GUTIERREZ FRANCISCA</t>
  </si>
  <si>
    <t>QUISPE MOTTA ERNESTINA CARMELA</t>
  </si>
  <si>
    <t>QUISPE VASQUEZ FELIPE PEDRO</t>
  </si>
  <si>
    <t>QUITO JUAREZ CARLOS ALBERTO</t>
  </si>
  <si>
    <t>QUIÑONEZ PARIACHI JUAN ALEJANDRO</t>
  </si>
  <si>
    <t>RAMOS CARDENAS DE ROSADIO MARIA TERESA</t>
  </si>
  <si>
    <t>RAMOS IPARRAGUIRRE ESTELITA SOLEDAD</t>
  </si>
  <si>
    <t>RAMOS YAÑEZ JUAN FRANCISCO</t>
  </si>
  <si>
    <t>RAYA ZAVALETA RAYNER</t>
  </si>
  <si>
    <t>RENGIFO ARBILDO ALFREDO</t>
  </si>
  <si>
    <t>REYNA CASAS MARIBEL</t>
  </si>
  <si>
    <t>RIOS PEÑA JULIO FRANCISCO</t>
  </si>
  <si>
    <t>RIOS SALAS MARIA ANCELMA</t>
  </si>
  <si>
    <t>RIVA RIOS ELSA</t>
  </si>
  <si>
    <t>RIVAS PACHECO OLGA ROSARIO</t>
  </si>
  <si>
    <t>RIVERA HURTADO KAREN</t>
  </si>
  <si>
    <t>ROBLES ARANA YOLANDA ISABEL</t>
  </si>
  <si>
    <t>RODRIGUEZ YUCRA CRESENCIA GALATA</t>
  </si>
  <si>
    <t>ROJAS LONCONI DE QUEZADA MARYBEL DINA</t>
  </si>
  <si>
    <t>ROJAS MALLQUI OCTAVIA EDMUNDA</t>
  </si>
  <si>
    <t>ROJAS SOLIER HILMER TERESA</t>
  </si>
  <si>
    <t>ROMAN CARI PRIMITIVA</t>
  </si>
  <si>
    <t>ROMERO FERNANDEZ EMILIO CESAR</t>
  </si>
  <si>
    <t>ROMERO SANCHEZ ZOILA GUADALUPE</t>
  </si>
  <si>
    <t>RONCAL PIZAN CARLOS FLORENCIO</t>
  </si>
  <si>
    <t>RUIZ AMESQUITA LEONILDA VILMA</t>
  </si>
  <si>
    <t>RUIZ BARRERA ELENCITH</t>
  </si>
  <si>
    <t>RUIZ MELENDEZ DE GOMEZ DORA MARLITA</t>
  </si>
  <si>
    <t>SAAVEDRA CASTILLO JAVIER ESTEBAN</t>
  </si>
  <si>
    <t>SABA SERNAQUE ROSSANY DEL PILAR</t>
  </si>
  <si>
    <t>SABA VITE MARIA ELIZABETH</t>
  </si>
  <si>
    <t>SACCATUMA PUMA SANTOS</t>
  </si>
  <si>
    <t>SAGASTEGUI SOTO ABEL AMPELIO II</t>
  </si>
  <si>
    <t>SALES RAMOS RUTH</t>
  </si>
  <si>
    <t>SALVADOR POMA BRIGITTE DIANA</t>
  </si>
  <si>
    <t>SANCHEZ SANTAMARIA WALTER HENRRY</t>
  </si>
  <si>
    <t>SANTAMARIA YNOÑAN ROSA MERCEDES</t>
  </si>
  <si>
    <t>SANTIVAÑEZ RUIZ NORMA</t>
  </si>
  <si>
    <t>SANTOS RIOS DANIEL OSCAR</t>
  </si>
  <si>
    <t>SECLEN SANTAMARIA JOSE VICTOR</t>
  </si>
  <si>
    <t>SERAPIO VASQUEZ GLADYS NANCY</t>
  </si>
  <si>
    <t>SOLANO DOMINGUEZ PRICILA</t>
  </si>
  <si>
    <t>SOLANO SANCHEZ EDWARD RICARDO</t>
  </si>
  <si>
    <t>SOTELO JAVE VILMA ANGELICA</t>
  </si>
  <si>
    <t>SOTELO QUISPE MARINA</t>
  </si>
  <si>
    <t>SOTO ARIZAGA ROSA ELVIRA</t>
  </si>
  <si>
    <t>STUCCHI PORTOCARRERO SANTIAGO MARTIN</t>
  </si>
  <si>
    <t>SUAREZ BILVADO DE CARO ANA MARIA</t>
  </si>
  <si>
    <t>SUAZO VIRIZUETA ELIZABETH LILIANA</t>
  </si>
  <si>
    <t>SULCA MEDINA TEODORO</t>
  </si>
  <si>
    <t>TAGLE NORIEGA LUZ DEL ROSIO</t>
  </si>
  <si>
    <t>TARAZONA CHIPILLO JOSE LUIS</t>
  </si>
  <si>
    <t>TELLO RODRIGUEZ TERESA JESUS</t>
  </si>
  <si>
    <t>TICONA FERNANDEZ ENRIQUE HILARIO</t>
  </si>
  <si>
    <t>TIMANA CHAVEZ FAUSTINO</t>
  </si>
  <si>
    <t>TOCAFFONDI CRUZ YVONNE DEBORA</t>
  </si>
  <si>
    <t>TOMAIRO SOLOGORRE LUCIA NIEVES</t>
  </si>
  <si>
    <t>TORRES BATTIFORA YVAN ALVARO</t>
  </si>
  <si>
    <t>TORRES GUARDAMINO DOMINGA MARLENE</t>
  </si>
  <si>
    <t>URDANIGA GIRALDO JOSE ALBERTO</t>
  </si>
  <si>
    <t>URIARTE GOICOCHEA DORA</t>
  </si>
  <si>
    <t>VALVERDE CHAUCA FREDY WALTER</t>
  </si>
  <si>
    <t>VARGAS BELTRAN ANGEL EDUARDO</t>
  </si>
  <si>
    <t>VARGAS LUCAR FABIAN GRABIEL</t>
  </si>
  <si>
    <t>VARGAS MURGA HORACIO BENJAMIN</t>
  </si>
  <si>
    <t>VARGAS TARRILLO ANA MARIA</t>
  </si>
  <si>
    <t>VASQUEZ CHUQUIMANGO ALFREDO</t>
  </si>
  <si>
    <t>VASQUEZ TARRILLO LUSVINDA</t>
  </si>
  <si>
    <t>VELASQUEZ CHAMORRO ROSA CELINA</t>
  </si>
  <si>
    <t>VELASQUEZ VELIZ DANTE WILLY</t>
  </si>
  <si>
    <t>VENANCIO VASQUEZ DE FERRO ELVA VICTORIA</t>
  </si>
  <si>
    <t>VENEGAS MUÑOZ MERCEDES MARIA</t>
  </si>
  <si>
    <t>VIDAL VIDAL CLARIVEL ROSARIO</t>
  </si>
  <si>
    <t>VILCHEZ GARCIA MARIA ELENA</t>
  </si>
  <si>
    <t>VILLANUEVA VALERIO ESTELA MARGOD</t>
  </si>
  <si>
    <t>VILLEGAS REGALADO BLANCA MELITA</t>
  </si>
  <si>
    <t>VILLENA NUÑEZ JULIA MARLENE</t>
  </si>
  <si>
    <t>YNGA CHIROQUE YONNY</t>
  </si>
  <si>
    <t>ZAFRA QUIROZ FLOR MARITZA</t>
  </si>
  <si>
    <t>ZAPATA VILLON LUIS MARTIN</t>
  </si>
  <si>
    <t>ZEGARRA CARMONA MARIA ELENA</t>
  </si>
  <si>
    <t>ZEVALLOS PAREDES NORMA AZUCENA</t>
  </si>
  <si>
    <t>ZUASNABAR DURAND TEREZA MARIA</t>
  </si>
  <si>
    <t>ZUÑIGA SANTOS RODOLFO EDWIN</t>
  </si>
  <si>
    <t>ADRIANO RAMIREZ MELANIO</t>
  </si>
  <si>
    <t>CHAVEZ MALLQUI MIGUEL ANGEL</t>
  </si>
  <si>
    <t>IZQUIERDO PACHARI PATRICIA PAOLA</t>
  </si>
  <si>
    <t>SARAVIA POMARI ALBERT</t>
  </si>
  <si>
    <t>VEGA RAMOS ROSARIO NERY</t>
  </si>
  <si>
    <t>CONDORCHUA VILLAVERDE LUPE DORA</t>
  </si>
  <si>
    <t>YARANGA ZANABRIA JULIA</t>
  </si>
  <si>
    <t>010349</t>
  </si>
  <si>
    <t>07128580</t>
  </si>
  <si>
    <t>010404</t>
  </si>
  <si>
    <t>07236238</t>
  </si>
  <si>
    <t>010405</t>
  </si>
  <si>
    <t>08455542</t>
  </si>
  <si>
    <t>010406</t>
  </si>
  <si>
    <t>07731893</t>
  </si>
  <si>
    <t>DD</t>
  </si>
  <si>
    <t>010624</t>
  </si>
  <si>
    <t>010625</t>
  </si>
  <si>
    <t>010415</t>
  </si>
  <si>
    <t>010414</t>
  </si>
  <si>
    <t>010630</t>
  </si>
  <si>
    <t>010722</t>
  </si>
  <si>
    <t>010694</t>
  </si>
  <si>
    <t>010655</t>
  </si>
  <si>
    <t>010724</t>
  </si>
  <si>
    <t>010695</t>
  </si>
  <si>
    <t>010626</t>
  </si>
  <si>
    <t>010660</t>
  </si>
  <si>
    <t>010697</t>
  </si>
  <si>
    <t>010245</t>
  </si>
  <si>
    <t>42954465</t>
  </si>
  <si>
    <t>010249</t>
  </si>
  <si>
    <t>25759238</t>
  </si>
  <si>
    <t>010318</t>
  </si>
  <si>
    <t>45325605</t>
  </si>
  <si>
    <t>010123</t>
  </si>
  <si>
    <t>10701848</t>
  </si>
  <si>
    <t>010173</t>
  </si>
  <si>
    <t>06049803</t>
  </si>
  <si>
    <t>10072887</t>
  </si>
  <si>
    <t>010177</t>
  </si>
  <si>
    <t>07577454</t>
  </si>
  <si>
    <t>010434</t>
  </si>
  <si>
    <t>08667143</t>
  </si>
  <si>
    <t>010179</t>
  </si>
  <si>
    <t>07305091</t>
  </si>
  <si>
    <t>010182</t>
  </si>
  <si>
    <t>06685084</t>
  </si>
  <si>
    <t>08376807</t>
  </si>
  <si>
    <t>010184</t>
  </si>
  <si>
    <t>07882151</t>
  </si>
  <si>
    <t>010185</t>
  </si>
  <si>
    <t>10786014</t>
  </si>
  <si>
    <t>010186</t>
  </si>
  <si>
    <t>06737496</t>
  </si>
  <si>
    <t>010188</t>
  </si>
  <si>
    <t>08506103</t>
  </si>
  <si>
    <t>010190</t>
  </si>
  <si>
    <t>09904071</t>
  </si>
  <si>
    <t>010541</t>
  </si>
  <si>
    <t>41062335</t>
  </si>
  <si>
    <t>TE</t>
  </si>
  <si>
    <t>010192</t>
  </si>
  <si>
    <t>08555031</t>
  </si>
  <si>
    <t>010194</t>
  </si>
  <si>
    <t>07126301</t>
  </si>
  <si>
    <t>010195</t>
  </si>
  <si>
    <t>06910129</t>
  </si>
  <si>
    <t>010155</t>
  </si>
  <si>
    <t>08674871</t>
  </si>
  <si>
    <t>010435</t>
  </si>
  <si>
    <t>09606435</t>
  </si>
  <si>
    <t>010197</t>
  </si>
  <si>
    <t>06100907</t>
  </si>
  <si>
    <t>010199</t>
  </si>
  <si>
    <t>09347349</t>
  </si>
  <si>
    <t>010560</t>
  </si>
  <si>
    <t>06872883</t>
  </si>
  <si>
    <t>010202</t>
  </si>
  <si>
    <t>07149169</t>
  </si>
  <si>
    <t>010204</t>
  </si>
  <si>
    <t>08616646</t>
  </si>
  <si>
    <t>010234</t>
  </si>
  <si>
    <t>40181660</t>
  </si>
  <si>
    <t>010205</t>
  </si>
  <si>
    <t>06718168</t>
  </si>
  <si>
    <t>010676</t>
  </si>
  <si>
    <t>09989355</t>
  </si>
  <si>
    <t>010206</t>
  </si>
  <si>
    <t>08389566</t>
  </si>
  <si>
    <t>010207</t>
  </si>
  <si>
    <t>07614702</t>
  </si>
  <si>
    <t>010737</t>
  </si>
  <si>
    <t>08555457</t>
  </si>
  <si>
    <t>010210</t>
  </si>
  <si>
    <t>07230874</t>
  </si>
  <si>
    <t>010211</t>
  </si>
  <si>
    <t>08095095</t>
  </si>
  <si>
    <t>010212</t>
  </si>
  <si>
    <t>06158194</t>
  </si>
  <si>
    <t>010213</t>
  </si>
  <si>
    <t>07341193</t>
  </si>
  <si>
    <t>010677</t>
  </si>
  <si>
    <t>06792767</t>
  </si>
  <si>
    <t>010214</t>
  </si>
  <si>
    <t>07117474</t>
  </si>
  <si>
    <t>010215</t>
  </si>
  <si>
    <t>08448104</t>
  </si>
  <si>
    <t>010216</t>
  </si>
  <si>
    <t>08018024</t>
  </si>
  <si>
    <t>010219</t>
  </si>
  <si>
    <t>07818045</t>
  </si>
  <si>
    <t>010563</t>
  </si>
  <si>
    <t>08357707</t>
  </si>
  <si>
    <t>08498501</t>
  </si>
  <si>
    <t>010223</t>
  </si>
  <si>
    <t>08520394</t>
  </si>
  <si>
    <t>07584924</t>
  </si>
  <si>
    <t>PE</t>
  </si>
  <si>
    <t>010225</t>
  </si>
  <si>
    <t>06200017</t>
  </si>
  <si>
    <t>010226</t>
  </si>
  <si>
    <t>06880205</t>
  </si>
  <si>
    <t>010229</t>
  </si>
  <si>
    <t>06985900</t>
  </si>
  <si>
    <t>010230</t>
  </si>
  <si>
    <t>06738495</t>
  </si>
  <si>
    <t>010562</t>
  </si>
  <si>
    <t>06234752</t>
  </si>
  <si>
    <t>010232</t>
  </si>
  <si>
    <t>07203881</t>
  </si>
  <si>
    <t>010622</t>
  </si>
  <si>
    <t>09731431</t>
  </si>
  <si>
    <t>010151</t>
  </si>
  <si>
    <t>06160348</t>
  </si>
  <si>
    <t>010739</t>
  </si>
  <si>
    <t>40544090</t>
  </si>
  <si>
    <t>010235</t>
  </si>
  <si>
    <t>07176591</t>
  </si>
  <si>
    <t>010236</t>
  </si>
  <si>
    <t>08037326</t>
  </si>
  <si>
    <t>010678</t>
  </si>
  <si>
    <t>32869734</t>
  </si>
  <si>
    <t>010237</t>
  </si>
  <si>
    <t>06057067</t>
  </si>
  <si>
    <t>010238</t>
  </si>
  <si>
    <t>06215838</t>
  </si>
  <si>
    <t>010239</t>
  </si>
  <si>
    <t>09202831</t>
  </si>
  <si>
    <t>010240</t>
  </si>
  <si>
    <t>07368934</t>
  </si>
  <si>
    <t>010242</t>
  </si>
  <si>
    <t>10618259</t>
  </si>
  <si>
    <t>010355</t>
  </si>
  <si>
    <t>10752832</t>
  </si>
  <si>
    <t>010004</t>
  </si>
  <si>
    <t>41332455</t>
  </si>
  <si>
    <t>010244</t>
  </si>
  <si>
    <t>06048254</t>
  </si>
  <si>
    <t>09199043</t>
  </si>
  <si>
    <t>010248</t>
  </si>
  <si>
    <t>06743190</t>
  </si>
  <si>
    <t>010251</t>
  </si>
  <si>
    <t>08645264</t>
  </si>
  <si>
    <t>010679</t>
  </si>
  <si>
    <t>07623492</t>
  </si>
  <si>
    <t>010252</t>
  </si>
  <si>
    <t>08555041</t>
  </si>
  <si>
    <t>010253</t>
  </si>
  <si>
    <t>07331176</t>
  </si>
  <si>
    <t>010254</t>
  </si>
  <si>
    <t>08759185</t>
  </si>
  <si>
    <t>010255</t>
  </si>
  <si>
    <t>10517447</t>
  </si>
  <si>
    <t>010266</t>
  </si>
  <si>
    <t>09475997</t>
  </si>
  <si>
    <t>010257</t>
  </si>
  <si>
    <t>08578884</t>
  </si>
  <si>
    <t>010259</t>
  </si>
  <si>
    <t>08018548</t>
  </si>
  <si>
    <t>010260</t>
  </si>
  <si>
    <t>06048640</t>
  </si>
  <si>
    <t>010261</t>
  </si>
  <si>
    <t>08458450</t>
  </si>
  <si>
    <t>010262</t>
  </si>
  <si>
    <t>09498400</t>
  </si>
  <si>
    <t>010264</t>
  </si>
  <si>
    <t>07312074</t>
  </si>
  <si>
    <t>010265</t>
  </si>
  <si>
    <t>08544767</t>
  </si>
  <si>
    <t>010680</t>
  </si>
  <si>
    <t>40458263</t>
  </si>
  <si>
    <t>010436</t>
  </si>
  <si>
    <t>15998399</t>
  </si>
  <si>
    <t>010268</t>
  </si>
  <si>
    <t>06711469</t>
  </si>
  <si>
    <t>010269</t>
  </si>
  <si>
    <t>07934178</t>
  </si>
  <si>
    <t>010270</t>
  </si>
  <si>
    <t>08610556</t>
  </si>
  <si>
    <t>010437</t>
  </si>
  <si>
    <t>08557240</t>
  </si>
  <si>
    <t>08537058</t>
  </si>
  <si>
    <t>010071</t>
  </si>
  <si>
    <t>06912148</t>
  </si>
  <si>
    <t>010273</t>
  </si>
  <si>
    <t>25819024</t>
  </si>
  <si>
    <t>010274</t>
  </si>
  <si>
    <t>07366855</t>
  </si>
  <si>
    <t>010275</t>
  </si>
  <si>
    <t>07546063</t>
  </si>
  <si>
    <t>010276</t>
  </si>
  <si>
    <t>06139838</t>
  </si>
  <si>
    <t>010277</t>
  </si>
  <si>
    <t>08578365</t>
  </si>
  <si>
    <t>010588</t>
  </si>
  <si>
    <t>10472076</t>
  </si>
  <si>
    <t>06756497</t>
  </si>
  <si>
    <t>010280</t>
  </si>
  <si>
    <t>07079389</t>
  </si>
  <si>
    <t>010438</t>
  </si>
  <si>
    <t>06136972</t>
  </si>
  <si>
    <t>010283</t>
  </si>
  <si>
    <t>07829046</t>
  </si>
  <si>
    <t>010284</t>
  </si>
  <si>
    <t>08555039</t>
  </si>
  <si>
    <t>010286</t>
  </si>
  <si>
    <t>07228408</t>
  </si>
  <si>
    <t>010287</t>
  </si>
  <si>
    <t>08572838</t>
  </si>
  <si>
    <t>010288</t>
  </si>
  <si>
    <t>08505563</t>
  </si>
  <si>
    <t>010289</t>
  </si>
  <si>
    <t>08528537</t>
  </si>
  <si>
    <t>010291</t>
  </si>
  <si>
    <t>07990752</t>
  </si>
  <si>
    <t>010292</t>
  </si>
  <si>
    <t>06923689</t>
  </si>
  <si>
    <t>010293</t>
  </si>
  <si>
    <t>06852344</t>
  </si>
  <si>
    <t>010296</t>
  </si>
  <si>
    <t>06118054</t>
  </si>
  <si>
    <t>010297</t>
  </si>
  <si>
    <t>08534112</t>
  </si>
  <si>
    <t>010618</t>
  </si>
  <si>
    <t>40044036</t>
  </si>
  <si>
    <t>010298</t>
  </si>
  <si>
    <t>08083956</t>
  </si>
  <si>
    <t>010299</t>
  </si>
  <si>
    <t>07904932</t>
  </si>
  <si>
    <t>010300</t>
  </si>
  <si>
    <t>25642415</t>
  </si>
  <si>
    <t>010302</t>
  </si>
  <si>
    <t>06157632</t>
  </si>
  <si>
    <t>010306</t>
  </si>
  <si>
    <t>06947656</t>
  </si>
  <si>
    <t>010167</t>
  </si>
  <si>
    <t>20560193</t>
  </si>
  <si>
    <t>010307</t>
  </si>
  <si>
    <t>06899106</t>
  </si>
  <si>
    <t>010308</t>
  </si>
  <si>
    <t>06025726</t>
  </si>
  <si>
    <t>010310</t>
  </si>
  <si>
    <t>06183081</t>
  </si>
  <si>
    <t>010311</t>
  </si>
  <si>
    <t>06732813</t>
  </si>
  <si>
    <t>010312</t>
  </si>
  <si>
    <t>06143456</t>
  </si>
  <si>
    <t>010313</t>
  </si>
  <si>
    <t>10404915</t>
  </si>
  <si>
    <t>010314</t>
  </si>
  <si>
    <t>08683011</t>
  </si>
  <si>
    <t>010617</t>
  </si>
  <si>
    <t>32642875</t>
  </si>
  <si>
    <t>010316</t>
  </si>
  <si>
    <t>07302677</t>
  </si>
  <si>
    <t>07841906</t>
  </si>
  <si>
    <t>010317</t>
  </si>
  <si>
    <t>08302030</t>
  </si>
  <si>
    <t>010319</t>
  </si>
  <si>
    <t>08087458</t>
  </si>
  <si>
    <t>06163512</t>
  </si>
  <si>
    <t>010448</t>
  </si>
  <si>
    <t>06513235</t>
  </si>
  <si>
    <t>010321</t>
  </si>
  <si>
    <t>08738629</t>
  </si>
  <si>
    <t>010322</t>
  </si>
  <si>
    <t>08552032</t>
  </si>
  <si>
    <t>010683</t>
  </si>
  <si>
    <t>09912214</t>
  </si>
  <si>
    <t>010684</t>
  </si>
  <si>
    <t>10684216</t>
  </si>
  <si>
    <t>010325</t>
  </si>
  <si>
    <t>07099088</t>
  </si>
  <si>
    <t>010326</t>
  </si>
  <si>
    <t>07195076</t>
  </si>
  <si>
    <t>010328</t>
  </si>
  <si>
    <t>08863842</t>
  </si>
  <si>
    <t>40763343</t>
  </si>
  <si>
    <t>010180</t>
  </si>
  <si>
    <t>06689558</t>
  </si>
  <si>
    <t>010330</t>
  </si>
  <si>
    <t>08433772</t>
  </si>
  <si>
    <t>010331</t>
  </si>
  <si>
    <t>08326770</t>
  </si>
  <si>
    <t>010686</t>
  </si>
  <si>
    <t>07747385</t>
  </si>
  <si>
    <t>010439</t>
  </si>
  <si>
    <t>09875484</t>
  </si>
  <si>
    <t>010333</t>
  </si>
  <si>
    <t>07592442</t>
  </si>
  <si>
    <t>010586</t>
  </si>
  <si>
    <t>15440704</t>
  </si>
  <si>
    <t>010599</t>
  </si>
  <si>
    <t>29289620</t>
  </si>
  <si>
    <t>010336</t>
  </si>
  <si>
    <t>09321360</t>
  </si>
  <si>
    <t>010337</t>
  </si>
  <si>
    <t>10375840</t>
  </si>
  <si>
    <t>09228335</t>
  </si>
  <si>
    <t>010687</t>
  </si>
  <si>
    <t>40163372</t>
  </si>
  <si>
    <t>08808318</t>
  </si>
  <si>
    <t>010339</t>
  </si>
  <si>
    <t>07148261</t>
  </si>
  <si>
    <t>010440</t>
  </si>
  <si>
    <t>09514748</t>
  </si>
  <si>
    <t>010340</t>
  </si>
  <si>
    <t>07933853</t>
  </si>
  <si>
    <t>010342</t>
  </si>
  <si>
    <t>06728235</t>
  </si>
  <si>
    <t>010343</t>
  </si>
  <si>
    <t>08175298</t>
  </si>
  <si>
    <t>010345</t>
  </si>
  <si>
    <t>10778347</t>
  </si>
  <si>
    <t>010346</t>
  </si>
  <si>
    <t>07162757</t>
  </si>
  <si>
    <t>010347</t>
  </si>
  <si>
    <t>25838025</t>
  </si>
  <si>
    <t>010350</t>
  </si>
  <si>
    <t>25509827</t>
  </si>
  <si>
    <t>010689</t>
  </si>
  <si>
    <t>00859607</t>
  </si>
  <si>
    <t>010351</t>
  </si>
  <si>
    <t>06849286</t>
  </si>
  <si>
    <t>010606</t>
  </si>
  <si>
    <t>08219915</t>
  </si>
  <si>
    <t>010740</t>
  </si>
  <si>
    <t>42396905</t>
  </si>
  <si>
    <t>010585</t>
  </si>
  <si>
    <t>03897753</t>
  </si>
  <si>
    <t>010353</t>
  </si>
  <si>
    <t>07551733</t>
  </si>
  <si>
    <t>10136370</t>
  </si>
  <si>
    <t>25470522</t>
  </si>
  <si>
    <t>010587</t>
  </si>
  <si>
    <t>09893897</t>
  </si>
  <si>
    <t>010442</t>
  </si>
  <si>
    <t>10669067</t>
  </si>
  <si>
    <t>10364413</t>
  </si>
  <si>
    <t>010358</t>
  </si>
  <si>
    <t>06824447</t>
  </si>
  <si>
    <t>010692</t>
  </si>
  <si>
    <t>07423708</t>
  </si>
  <si>
    <t>010359</t>
  </si>
  <si>
    <t>08555036</t>
  </si>
  <si>
    <t>010690</t>
  </si>
  <si>
    <t>09920158</t>
  </si>
  <si>
    <t>010360</t>
  </si>
  <si>
    <t>07602853</t>
  </si>
  <si>
    <t>010565</t>
  </si>
  <si>
    <t>10291773</t>
  </si>
  <si>
    <t>010361</t>
  </si>
  <si>
    <t>08067682</t>
  </si>
  <si>
    <t>010362</t>
  </si>
  <si>
    <t>06114749</t>
  </si>
  <si>
    <t>010363</t>
  </si>
  <si>
    <t>07173470</t>
  </si>
  <si>
    <t>09390779</t>
  </si>
  <si>
    <t>010365</t>
  </si>
  <si>
    <t>06899224</t>
  </si>
  <si>
    <t>010366</t>
  </si>
  <si>
    <t>07331986</t>
  </si>
  <si>
    <t>010367</t>
  </si>
  <si>
    <t>10404914</t>
  </si>
  <si>
    <t>010368</t>
  </si>
  <si>
    <t>08422042</t>
  </si>
  <si>
    <t>010416</t>
  </si>
  <si>
    <t>32404554</t>
  </si>
  <si>
    <t>010369</t>
  </si>
  <si>
    <t>09315680</t>
  </si>
  <si>
    <t>010370</t>
  </si>
  <si>
    <t>06736279</t>
  </si>
  <si>
    <t>010371</t>
  </si>
  <si>
    <t>00248473</t>
  </si>
  <si>
    <t>010372</t>
  </si>
  <si>
    <t>08604910</t>
  </si>
  <si>
    <t>010373</t>
  </si>
  <si>
    <t>06741945</t>
  </si>
  <si>
    <t>010374</t>
  </si>
  <si>
    <t>06691436</t>
  </si>
  <si>
    <t>010375</t>
  </si>
  <si>
    <t>08564170</t>
  </si>
  <si>
    <t>09635071</t>
  </si>
  <si>
    <t>010378</t>
  </si>
  <si>
    <t>08555038</t>
  </si>
  <si>
    <t>010381</t>
  </si>
  <si>
    <t>08501406</t>
  </si>
  <si>
    <t>010352</t>
  </si>
  <si>
    <t>09693135</t>
  </si>
  <si>
    <t>010567</t>
  </si>
  <si>
    <t>32930116</t>
  </si>
  <si>
    <t>09377236</t>
  </si>
  <si>
    <t>010383</t>
  </si>
  <si>
    <t>08540089</t>
  </si>
  <si>
    <t>010384</t>
  </si>
  <si>
    <t>07167605</t>
  </si>
  <si>
    <t>010386</t>
  </si>
  <si>
    <t>25806988</t>
  </si>
  <si>
    <t>010387</t>
  </si>
  <si>
    <t>06942762</t>
  </si>
  <si>
    <t>06716822</t>
  </si>
  <si>
    <t>010134</t>
  </si>
  <si>
    <t>07133255</t>
  </si>
  <si>
    <t>010390</t>
  </si>
  <si>
    <t>06014647</t>
  </si>
  <si>
    <t>AC</t>
  </si>
  <si>
    <t>010392</t>
  </si>
  <si>
    <t>08307736</t>
  </si>
  <si>
    <t>010393</t>
  </si>
  <si>
    <t>08581936</t>
  </si>
  <si>
    <t>010741</t>
  </si>
  <si>
    <t>41645347</t>
  </si>
  <si>
    <t>010394</t>
  </si>
  <si>
    <t>08465782</t>
  </si>
  <si>
    <t>010395</t>
  </si>
  <si>
    <t>09325077</t>
  </si>
  <si>
    <t>010691</t>
  </si>
  <si>
    <t>09977716</t>
  </si>
  <si>
    <t>010397</t>
  </si>
  <si>
    <t>09041885</t>
  </si>
  <si>
    <t>010550</t>
  </si>
  <si>
    <t>42366810</t>
  </si>
  <si>
    <t>15</t>
  </si>
  <si>
    <t>28</t>
  </si>
  <si>
    <t>85</t>
  </si>
  <si>
    <t>83</t>
  </si>
  <si>
    <t>81</t>
  </si>
  <si>
    <t>010571</t>
  </si>
  <si>
    <t>09540432</t>
  </si>
  <si>
    <t>010005</t>
  </si>
  <si>
    <t>07195756</t>
  </si>
  <si>
    <t>75</t>
  </si>
  <si>
    <t>010009</t>
  </si>
  <si>
    <t>08504909</t>
  </si>
  <si>
    <t>010010</t>
  </si>
  <si>
    <t>07222524</t>
  </si>
  <si>
    <t>010281</t>
  </si>
  <si>
    <t>08588674</t>
  </si>
  <si>
    <t>010770</t>
  </si>
  <si>
    <t>10651686</t>
  </si>
  <si>
    <t>10</t>
  </si>
  <si>
    <t>010016</t>
  </si>
  <si>
    <t>06705480</t>
  </si>
  <si>
    <t>010501</t>
  </si>
  <si>
    <t>10201745</t>
  </si>
  <si>
    <t>010575</t>
  </si>
  <si>
    <t>40042163</t>
  </si>
  <si>
    <t>010025</t>
  </si>
  <si>
    <t>08152099</t>
  </si>
  <si>
    <t>010026</t>
  </si>
  <si>
    <t>07149201</t>
  </si>
  <si>
    <t>010020</t>
  </si>
  <si>
    <t>08555468</t>
  </si>
  <si>
    <t>010771</t>
  </si>
  <si>
    <t>32046348</t>
  </si>
  <si>
    <t>010112</t>
  </si>
  <si>
    <t>29549737</t>
  </si>
  <si>
    <t>010022</t>
  </si>
  <si>
    <t>08721772</t>
  </si>
  <si>
    <t>010018</t>
  </si>
  <si>
    <t>40049897</t>
  </si>
  <si>
    <t>010745</t>
  </si>
  <si>
    <t>10306139</t>
  </si>
  <si>
    <t>010412</t>
  </si>
  <si>
    <t>21448775</t>
  </si>
  <si>
    <t>010746</t>
  </si>
  <si>
    <t>21555375</t>
  </si>
  <si>
    <t>010058</t>
  </si>
  <si>
    <t>09527409</t>
  </si>
  <si>
    <t>08385735</t>
  </si>
  <si>
    <t>010422</t>
  </si>
  <si>
    <t>07631915</t>
  </si>
  <si>
    <t>010063</t>
  </si>
  <si>
    <t>40849396</t>
  </si>
  <si>
    <t>11</t>
  </si>
  <si>
    <t>010031</t>
  </si>
  <si>
    <t>06923615</t>
  </si>
  <si>
    <t>24</t>
  </si>
  <si>
    <t>010143</t>
  </si>
  <si>
    <t>18158390</t>
  </si>
  <si>
    <t>010675</t>
  </si>
  <si>
    <t>15359858</t>
  </si>
  <si>
    <t>010032</t>
  </si>
  <si>
    <t>08606493</t>
  </si>
  <si>
    <t>010418</t>
  </si>
  <si>
    <t>06971862</t>
  </si>
  <si>
    <t>010085</t>
  </si>
  <si>
    <t>08345494</t>
  </si>
  <si>
    <t>010035</t>
  </si>
  <si>
    <t>08643471</t>
  </si>
  <si>
    <t>010573</t>
  </si>
  <si>
    <t>29219886</t>
  </si>
  <si>
    <t>010742</t>
  </si>
  <si>
    <t>10389365</t>
  </si>
  <si>
    <t>010542</t>
  </si>
  <si>
    <t>08145852</t>
  </si>
  <si>
    <t>010593</t>
  </si>
  <si>
    <t>06132719</t>
  </si>
  <si>
    <t>06679492</t>
  </si>
  <si>
    <t>010747</t>
  </si>
  <si>
    <t>80579469</t>
  </si>
  <si>
    <t>010411</t>
  </si>
  <si>
    <t>08424817</t>
  </si>
  <si>
    <t>73</t>
  </si>
  <si>
    <t>010039</t>
  </si>
  <si>
    <t>08544654</t>
  </si>
  <si>
    <t>010419</t>
  </si>
  <si>
    <t>08442473</t>
  </si>
  <si>
    <t>010543</t>
  </si>
  <si>
    <t>07199651</t>
  </si>
  <si>
    <t>010017</t>
  </si>
  <si>
    <t>21505354</t>
  </si>
  <si>
    <t>010040</t>
  </si>
  <si>
    <t>07296091</t>
  </si>
  <si>
    <t>010041</t>
  </si>
  <si>
    <t>08650043</t>
  </si>
  <si>
    <t>08771800</t>
  </si>
  <si>
    <t>010045</t>
  </si>
  <si>
    <t>08583139</t>
  </si>
  <si>
    <t>010048</t>
  </si>
  <si>
    <t>21447640</t>
  </si>
  <si>
    <t>010049</t>
  </si>
  <si>
    <t>07079682</t>
  </si>
  <si>
    <t>010247</t>
  </si>
  <si>
    <t>07564369</t>
  </si>
  <si>
    <t>26</t>
  </si>
  <si>
    <t>010051</t>
  </si>
  <si>
    <t>22420822</t>
  </si>
  <si>
    <t>010052</t>
  </si>
  <si>
    <t>06814301</t>
  </si>
  <si>
    <t>010053</t>
  </si>
  <si>
    <t>07712564</t>
  </si>
  <si>
    <t>010054</t>
  </si>
  <si>
    <t>10452031</t>
  </si>
  <si>
    <t>40524033</t>
  </si>
  <si>
    <t>10557010</t>
  </si>
  <si>
    <t>010055</t>
  </si>
  <si>
    <t>06243355</t>
  </si>
  <si>
    <t>010744</t>
  </si>
  <si>
    <t>40125868</t>
  </si>
  <si>
    <t>010592</t>
  </si>
  <si>
    <t>29583220</t>
  </si>
  <si>
    <t>010118</t>
  </si>
  <si>
    <t>08584504</t>
  </si>
  <si>
    <t>010159</t>
  </si>
  <si>
    <t>23942678</t>
  </si>
  <si>
    <t>010681</t>
  </si>
  <si>
    <t>09929952</t>
  </si>
  <si>
    <t>010060</t>
  </si>
  <si>
    <t>08609150</t>
  </si>
  <si>
    <t>010764</t>
  </si>
  <si>
    <t>09895837</t>
  </si>
  <si>
    <t>010062</t>
  </si>
  <si>
    <t>09864744</t>
  </si>
  <si>
    <t>010594</t>
  </si>
  <si>
    <t>22486551</t>
  </si>
  <si>
    <t>010682</t>
  </si>
  <si>
    <t>10077209</t>
  </si>
  <si>
    <t>21550924</t>
  </si>
  <si>
    <t>010069</t>
  </si>
  <si>
    <t>21282714</t>
  </si>
  <si>
    <t>010070</t>
  </si>
  <si>
    <t>09174950</t>
  </si>
  <si>
    <t>010551</t>
  </si>
  <si>
    <t>40870032</t>
  </si>
  <si>
    <t>010073</t>
  </si>
  <si>
    <t>25805221</t>
  </si>
  <si>
    <t>010595</t>
  </si>
  <si>
    <t>10123148</t>
  </si>
  <si>
    <t>010074</t>
  </si>
  <si>
    <t>08179086</t>
  </si>
  <si>
    <t>010424</t>
  </si>
  <si>
    <t>08731828</t>
  </si>
  <si>
    <t>010076</t>
  </si>
  <si>
    <t>08205382</t>
  </si>
  <si>
    <t>010748</t>
  </si>
  <si>
    <t>28475654</t>
  </si>
  <si>
    <t>010080</t>
  </si>
  <si>
    <t>08509712</t>
  </si>
  <si>
    <t>010106</t>
  </si>
  <si>
    <t>40077916</t>
  </si>
  <si>
    <t>010413</t>
  </si>
  <si>
    <t>10112044</t>
  </si>
  <si>
    <t>010081</t>
  </si>
  <si>
    <t>08133006</t>
  </si>
  <si>
    <t>010685</t>
  </si>
  <si>
    <t>10052741</t>
  </si>
  <si>
    <t>010661</t>
  </si>
  <si>
    <t>09673479</t>
  </si>
  <si>
    <t>010082</t>
  </si>
  <si>
    <t>07206720</t>
  </si>
  <si>
    <t>21859743</t>
  </si>
  <si>
    <t>010596</t>
  </si>
  <si>
    <t>10126479</t>
  </si>
  <si>
    <t>010084</t>
  </si>
  <si>
    <t>08067226</t>
  </si>
  <si>
    <t>010087</t>
  </si>
  <si>
    <t>06916827</t>
  </si>
  <si>
    <t>010089</t>
  </si>
  <si>
    <t>08600340</t>
  </si>
  <si>
    <t>010090</t>
  </si>
  <si>
    <t>10532966</t>
  </si>
  <si>
    <t>010597</t>
  </si>
  <si>
    <t>08001943</t>
  </si>
  <si>
    <t>010096</t>
  </si>
  <si>
    <t>20640233</t>
  </si>
  <si>
    <t>010098</t>
  </si>
  <si>
    <t>08447902</t>
  </si>
  <si>
    <t>010099</t>
  </si>
  <si>
    <t>06261033</t>
  </si>
  <si>
    <t>010591</t>
  </si>
  <si>
    <t>07291903</t>
  </si>
  <si>
    <t>010101</t>
  </si>
  <si>
    <t>06115795</t>
  </si>
  <si>
    <t>40428125</t>
  </si>
  <si>
    <t>010102</t>
  </si>
  <si>
    <t>10682490</t>
  </si>
  <si>
    <t>010749</t>
  </si>
  <si>
    <t>06193365</t>
  </si>
  <si>
    <t>010765</t>
  </si>
  <si>
    <t>10027484</t>
  </si>
  <si>
    <t>25712718</t>
  </si>
  <si>
    <t>010382</t>
  </si>
  <si>
    <t>06078854</t>
  </si>
  <si>
    <t>010107</t>
  </si>
  <si>
    <t>07639187</t>
  </si>
  <si>
    <t>010108</t>
  </si>
  <si>
    <t>07193022</t>
  </si>
  <si>
    <t>07634269</t>
  </si>
  <si>
    <t>010111</t>
  </si>
  <si>
    <t>09095964</t>
  </si>
  <si>
    <t>010113</t>
  </si>
  <si>
    <t>07564507</t>
  </si>
  <si>
    <t>010114</t>
  </si>
  <si>
    <t>26674362</t>
  </si>
  <si>
    <t>010423</t>
  </si>
  <si>
    <t>28315863</t>
  </si>
  <si>
    <t>010425</t>
  </si>
  <si>
    <t>08681238</t>
  </si>
  <si>
    <t>09279581</t>
  </si>
  <si>
    <t>TC</t>
  </si>
  <si>
    <t>010160</t>
  </si>
  <si>
    <t>010181</t>
  </si>
  <si>
    <t>AD</t>
  </si>
  <si>
    <t>010267</t>
  </si>
  <si>
    <t>TD</t>
  </si>
  <si>
    <t>C3</t>
  </si>
  <si>
    <t>C4</t>
  </si>
  <si>
    <t>010124</t>
  </si>
  <si>
    <t>07126457</t>
  </si>
  <si>
    <t>010125</t>
  </si>
  <si>
    <t>25638803</t>
  </si>
  <si>
    <t>010126</t>
  </si>
  <si>
    <t>08121564</t>
  </si>
  <si>
    <t>010127</t>
  </si>
  <si>
    <t>08603261</t>
  </si>
  <si>
    <t>010128</t>
  </si>
  <si>
    <t>06244411</t>
  </si>
  <si>
    <t>010129</t>
  </si>
  <si>
    <t>07162982</t>
  </si>
  <si>
    <t>08446804</t>
  </si>
  <si>
    <t>010130</t>
  </si>
  <si>
    <t>07979600</t>
  </si>
  <si>
    <t>010131</t>
  </si>
  <si>
    <t>08031286</t>
  </si>
  <si>
    <t>010133</t>
  </si>
  <si>
    <t>07147037</t>
  </si>
  <si>
    <t>010136</t>
  </si>
  <si>
    <t>08654915</t>
  </si>
  <si>
    <t>010611</t>
  </si>
  <si>
    <t>06599292</t>
  </si>
  <si>
    <t>C419</t>
  </si>
  <si>
    <t>010137</t>
  </si>
  <si>
    <t>08578746</t>
  </si>
  <si>
    <t>010672</t>
  </si>
  <si>
    <t>10601107</t>
  </si>
  <si>
    <t>010138</t>
  </si>
  <si>
    <t>06110367</t>
  </si>
  <si>
    <t>010139</t>
  </si>
  <si>
    <t>06910682</t>
  </si>
  <si>
    <t>010768</t>
  </si>
  <si>
    <t>42347474</t>
  </si>
  <si>
    <t>TF</t>
  </si>
  <si>
    <t>010119</t>
  </si>
  <si>
    <t>32875120</t>
  </si>
  <si>
    <t>010433</t>
  </si>
  <si>
    <t>08152877</t>
  </si>
  <si>
    <t>010140</t>
  </si>
  <si>
    <t>10385335</t>
  </si>
  <si>
    <t>010141</t>
  </si>
  <si>
    <t>08625652</t>
  </si>
  <si>
    <t>010142</t>
  </si>
  <si>
    <t>07147497</t>
  </si>
  <si>
    <t>010144</t>
  </si>
  <si>
    <t>10617172</t>
  </si>
  <si>
    <t>010145</t>
  </si>
  <si>
    <t>08555032</t>
  </si>
  <si>
    <t>010146</t>
  </si>
  <si>
    <t>07376402</t>
  </si>
  <si>
    <t>010673</t>
  </si>
  <si>
    <t>09552182</t>
  </si>
  <si>
    <t>AB</t>
  </si>
  <si>
    <t>010428</t>
  </si>
  <si>
    <t>20081582</t>
  </si>
  <si>
    <t>010148</t>
  </si>
  <si>
    <t>08842607</t>
  </si>
  <si>
    <t>010738</t>
  </si>
  <si>
    <t>10675576</t>
  </si>
  <si>
    <t>010150</t>
  </si>
  <si>
    <t>08442456</t>
  </si>
  <si>
    <t>010379</t>
  </si>
  <si>
    <t>09969092</t>
  </si>
  <si>
    <t>010152</t>
  </si>
  <si>
    <t>08450667</t>
  </si>
  <si>
    <t>010647</t>
  </si>
  <si>
    <t>07448107</t>
  </si>
  <si>
    <t>010158</t>
  </si>
  <si>
    <t>07137149</t>
  </si>
  <si>
    <t>PF</t>
  </si>
  <si>
    <t>010408</t>
  </si>
  <si>
    <t>40011787</t>
  </si>
  <si>
    <t>010162</t>
  </si>
  <si>
    <t>10517107</t>
  </si>
  <si>
    <t>010163</t>
  </si>
  <si>
    <t>07208878</t>
  </si>
  <si>
    <t>010164</t>
  </si>
  <si>
    <t>06724954</t>
  </si>
  <si>
    <t>010165</t>
  </si>
  <si>
    <t>10578571</t>
  </si>
  <si>
    <t>010166</t>
  </si>
  <si>
    <t>07232005</t>
  </si>
  <si>
    <t>010168</t>
  </si>
  <si>
    <t>08550116</t>
  </si>
  <si>
    <t>010763</t>
  </si>
  <si>
    <t>27742349</t>
  </si>
  <si>
    <t>010170</t>
  </si>
  <si>
    <t>06082331</t>
  </si>
  <si>
    <t>010762</t>
  </si>
  <si>
    <t>25799515</t>
  </si>
  <si>
    <t>010171</t>
  </si>
  <si>
    <t>06899223</t>
  </si>
  <si>
    <t>07358267</t>
  </si>
  <si>
    <t>010674</t>
  </si>
  <si>
    <t>10581882</t>
  </si>
  <si>
    <t>010176</t>
  </si>
  <si>
    <t>NOMBRADO</t>
  </si>
  <si>
    <t>CHAVEZ ALVARADO VDA DE NARCIZO MARIA VICTORIA</t>
  </si>
  <si>
    <t>LOZANO OLIVEIRA ALEX ZANDER</t>
  </si>
  <si>
    <t>MARTINEZ CANAHUIRI DORA</t>
  </si>
  <si>
    <t>MOROTTE GUTIERREZ YULY MAGALY</t>
  </si>
  <si>
    <t>PERALTA PELAYZA CARMEN</t>
  </si>
  <si>
    <t>RODRIGUEZ RAMIREZ MARIELA YAKELIN</t>
  </si>
  <si>
    <t>010029</t>
  </si>
  <si>
    <t>010007</t>
  </si>
  <si>
    <t>05700693</t>
  </si>
  <si>
    <t>29409244</t>
  </si>
  <si>
    <t>31037109</t>
  </si>
  <si>
    <t>09970790</t>
  </si>
  <si>
    <t>07464613</t>
  </si>
  <si>
    <t>CONTRATADO</t>
  </si>
  <si>
    <t>000139</t>
  </si>
  <si>
    <t>AREVALO ASTUDILLO IVAN ANGEL</t>
  </si>
  <si>
    <t>ASENCIOS BAZAN ROSANA FLORMIRA</t>
  </si>
  <si>
    <t>000178</t>
  </si>
  <si>
    <t>AURAZO CASTAÑEDA MARIA LUISA</t>
  </si>
  <si>
    <t>AVILA MARTINEZ JUDITH NOEMI</t>
  </si>
  <si>
    <t>000008</t>
  </si>
  <si>
    <t>BAUTISTA BAUTISTA DENNIS FREDY</t>
  </si>
  <si>
    <t>CACERES TACO ELISA ISABEL</t>
  </si>
  <si>
    <t>CALDERON HUAMAN KARLA JACQUELINE</t>
  </si>
  <si>
    <t>000030</t>
  </si>
  <si>
    <t>CHAVEZ SALDAÑA SHEYLA JOANA</t>
  </si>
  <si>
    <t>000176</t>
  </si>
  <si>
    <t>CHIRE ALVAREZ JESSICA MARIANELA</t>
  </si>
  <si>
    <t>000177</t>
  </si>
  <si>
    <t>CORDOVA COLUGNA CARLA FABIOLA</t>
  </si>
  <si>
    <t>DAMIAN HUAYNALAYA VANESSA REYDA</t>
  </si>
  <si>
    <t>DIAZ VASQUEZ ANGIE CRISS</t>
  </si>
  <si>
    <t>FIGUEROA DE LA CRUZ ROXANA PILAR</t>
  </si>
  <si>
    <t>FRANCIA PACHECO MARTIN SABINO</t>
  </si>
  <si>
    <t>000034</t>
  </si>
  <si>
    <t>GALLARDO FLORES OFELIA PAULA</t>
  </si>
  <si>
    <t>000068</t>
  </si>
  <si>
    <t>GALLO QUISPE MARITZA RUTH</t>
  </si>
  <si>
    <t>GARCIA ORMEÑO EDGAR ABEL</t>
  </si>
  <si>
    <t>000061</t>
  </si>
  <si>
    <t>GARIBAY LEON GARY GEEB</t>
  </si>
  <si>
    <t>000169</t>
  </si>
  <si>
    <t>GIRAO GUTIERREZ CRISTHIAN ALBERTO</t>
  </si>
  <si>
    <t>000022</t>
  </si>
  <si>
    <t>GONZALES LOZANO GUILLERMO</t>
  </si>
  <si>
    <t>GUERRERO GARCIA ESTHER DORIS</t>
  </si>
  <si>
    <t>GUEVARA PEREZ CINDY ARELIZ</t>
  </si>
  <si>
    <t>HERRERA LOPEZ VANESSA EVELYN</t>
  </si>
  <si>
    <t>000108</t>
  </si>
  <si>
    <t>HUAMAN CORONADO GREGORIO ALBERTO</t>
  </si>
  <si>
    <t>INFANTE MOZA CARLOS</t>
  </si>
  <si>
    <t>000152</t>
  </si>
  <si>
    <t>JIMENEZ QUINCHO JULIO CESAR</t>
  </si>
  <si>
    <t>000017</t>
  </si>
  <si>
    <t>JUAREZ CHAVEZ ELVA ROSOMERI</t>
  </si>
  <si>
    <t>LEON VELA MARIO ALEXANDER</t>
  </si>
  <si>
    <t>LINARES CHACHAPOYAS CINTHIA MARITA</t>
  </si>
  <si>
    <t>LOBE SOLIS GLORIA JUANA MARIA</t>
  </si>
  <si>
    <t>000046</t>
  </si>
  <si>
    <t>LOZADA MORALES MARIELA PATRICIA</t>
  </si>
  <si>
    <t>000170</t>
  </si>
  <si>
    <t>000040</t>
  </si>
  <si>
    <t>MARTINEZ ALBORNOZ MIGUEL ANGEL</t>
  </si>
  <si>
    <t>000084</t>
  </si>
  <si>
    <t>MAVILA CASTILLO GUILLERMO OCTAVIO</t>
  </si>
  <si>
    <t>000165</t>
  </si>
  <si>
    <t>MENDOZA CASTRO SANDRA</t>
  </si>
  <si>
    <t>MITMA GARCIA LILIAN KATHERINE</t>
  </si>
  <si>
    <t>MOGROVEJO TOVAR JOSE</t>
  </si>
  <si>
    <t>MONTALVO ROMERO ROBERTO CARLOS</t>
  </si>
  <si>
    <t>MORANTE CHAVEZ JESUS ROBERTO</t>
  </si>
  <si>
    <t>000050</t>
  </si>
  <si>
    <t>MOYA SOLANO LUIS ANTONIO</t>
  </si>
  <si>
    <t>NUÑEZ MOSCOSO MARIA PATRICIA</t>
  </si>
  <si>
    <t>000051</t>
  </si>
  <si>
    <t>ORTIZ SANCHEZ FLOR DE MARIA</t>
  </si>
  <si>
    <t>PALPAN PUMA JENNY JUDITH</t>
  </si>
  <si>
    <t>PAMPAMALLCO MANRIQUE MILAGROS MARILU</t>
  </si>
  <si>
    <t>000053</t>
  </si>
  <si>
    <t>PEREZ DAVILA SHELLA HEIDI</t>
  </si>
  <si>
    <t>000055</t>
  </si>
  <si>
    <t>POZO LEVANO JESSICA LOURDES</t>
  </si>
  <si>
    <t>QUICHE GRADOS JORGE ABEL</t>
  </si>
  <si>
    <t>QUIROZ AGUIRRE SARA BEATRIZ</t>
  </si>
  <si>
    <t>000062</t>
  </si>
  <si>
    <t>RAMIREZ FIGUEROA ROSA MILAGROS</t>
  </si>
  <si>
    <t>RODRIGUEZ LAZO CARLOS ALFONSO</t>
  </si>
  <si>
    <t>000069</t>
  </si>
  <si>
    <t>RODRIGUEZ ORE JULIO ALBERTO</t>
  </si>
  <si>
    <t>000180</t>
  </si>
  <si>
    <t>RODRIGUEZ SAAVEDRA LUIS ANGEL</t>
  </si>
  <si>
    <t>000133</t>
  </si>
  <si>
    <t>ROJAS MEDINA JESUS</t>
  </si>
  <si>
    <t>000111</t>
  </si>
  <si>
    <t>ROJAS ROJAS IRA GALIA</t>
  </si>
  <si>
    <t>000103</t>
  </si>
  <si>
    <t>SALAZAR OLIVARES HERON ARSENIO</t>
  </si>
  <si>
    <t>000088</t>
  </si>
  <si>
    <t>SALAZAR ROMERO ALEXANDRA MELISSA</t>
  </si>
  <si>
    <t>000026</t>
  </si>
  <si>
    <t>SANTOS RAMOS MERYHAN</t>
  </si>
  <si>
    <t>SILLO CALSIN MARIA ANGELICA</t>
  </si>
  <si>
    <t>SORIA ORMACHEA GISSELLA FLOR</t>
  </si>
  <si>
    <t>TAFUR COLONIO ABILIA ELIDA</t>
  </si>
  <si>
    <t>TAGLE ESPINOZA VICTOR MANUEL</t>
  </si>
  <si>
    <t>000025</t>
  </si>
  <si>
    <t>TORREJON ESPEJO AILEEN ANGELICA SOFIA</t>
  </si>
  <si>
    <t>TORRES MORI CARMELA CONCEPCION</t>
  </si>
  <si>
    <t>TRIGOSO PASACHE ROSA MARIA</t>
  </si>
  <si>
    <t>000071</t>
  </si>
  <si>
    <t>VARILLAS FERNANDEZ DIEGO SANTIAGO</t>
  </si>
  <si>
    <t>VARILLAS HERRERA MARIO</t>
  </si>
  <si>
    <t>VEGA BARRIENTOS ELVIS FRAN</t>
  </si>
  <si>
    <t>000105</t>
  </si>
  <si>
    <t>VIA VALENZUELA HERMANN JAMILO</t>
  </si>
  <si>
    <t>VILLA AURAZO SUSANA</t>
  </si>
  <si>
    <t>YATACO MAGALLANES ANA JULIA</t>
  </si>
  <si>
    <t>ZARATE OLAZO MIZCELA</t>
  </si>
  <si>
    <t>72392500</t>
  </si>
  <si>
    <t>43479667</t>
  </si>
  <si>
    <t>45992287</t>
  </si>
  <si>
    <t>41449527</t>
  </si>
  <si>
    <t>42028181</t>
  </si>
  <si>
    <t>40212054</t>
  </si>
  <si>
    <t>29721695</t>
  </si>
  <si>
    <t>43102031</t>
  </si>
  <si>
    <t>46034956</t>
  </si>
  <si>
    <t>09615413</t>
  </si>
  <si>
    <t>43052579</t>
  </si>
  <si>
    <t>41654558</t>
  </si>
  <si>
    <t>43649653</t>
  </si>
  <si>
    <t>44607290</t>
  </si>
  <si>
    <t>41555474</t>
  </si>
  <si>
    <t>08615588</t>
  </si>
  <si>
    <t>42054962</t>
  </si>
  <si>
    <t>44398667</t>
  </si>
  <si>
    <t>44445351</t>
  </si>
  <si>
    <t>41423082</t>
  </si>
  <si>
    <t>45446962</t>
  </si>
  <si>
    <t>45586557</t>
  </si>
  <si>
    <t>41971603</t>
  </si>
  <si>
    <t>41668812</t>
  </si>
  <si>
    <t>42655748</t>
  </si>
  <si>
    <t>43685809</t>
  </si>
  <si>
    <t>29722511</t>
  </si>
  <si>
    <t>44322094</t>
  </si>
  <si>
    <t>41943993</t>
  </si>
  <si>
    <t>41011319</t>
  </si>
  <si>
    <t>09918144</t>
  </si>
  <si>
    <t>45487161</t>
  </si>
  <si>
    <t>42093727</t>
  </si>
  <si>
    <t>44234191</t>
  </si>
  <si>
    <t>43225147</t>
  </si>
  <si>
    <t>40411015</t>
  </si>
  <si>
    <t>09900710</t>
  </si>
  <si>
    <t>41262808</t>
  </si>
  <si>
    <t>42315210</t>
  </si>
  <si>
    <t>43533672</t>
  </si>
  <si>
    <t>32921154</t>
  </si>
  <si>
    <t>09972588</t>
  </si>
  <si>
    <t>40847932</t>
  </si>
  <si>
    <t>44890586</t>
  </si>
  <si>
    <t>41295367</t>
  </si>
  <si>
    <t>41354258</t>
  </si>
  <si>
    <t>43370449</t>
  </si>
  <si>
    <t>TECNICO EN ENFERMERIA</t>
  </si>
  <si>
    <t>MEDICO PSIQUIATRA</t>
  </si>
  <si>
    <t>TECNICO EN NUTRICION</t>
  </si>
  <si>
    <t>ENFERMERA(O)</t>
  </si>
  <si>
    <t>TECNICO EN FARMACIA</t>
  </si>
  <si>
    <t>PSICOLOGO(A)</t>
  </si>
  <si>
    <t>AUDITOR(A)</t>
  </si>
  <si>
    <t>DIGITADOR(A)</t>
  </si>
  <si>
    <t>MEDICO</t>
  </si>
  <si>
    <t>DISEÑADOR GRAFICO</t>
  </si>
  <si>
    <t>VIGILANTE</t>
  </si>
  <si>
    <t>TECNOLOGO MEDICO</t>
  </si>
  <si>
    <t>TECNICO EN IMPRESIONES</t>
  </si>
  <si>
    <t>ESPECIALISTA ADMINISTRATIVO</t>
  </si>
  <si>
    <t>R.O.</t>
  </si>
  <si>
    <t>TOTAL EJECUTADO</t>
  </si>
  <si>
    <t>ENFERMERA/O</t>
  </si>
  <si>
    <t>ASIST. ADMINIST. I</t>
  </si>
  <si>
    <t>NUTRICIONISTA</t>
  </si>
  <si>
    <t>PEREA GUERRA PAULE ARIANE</t>
  </si>
  <si>
    <t>ROMERO SOLORZANO OLAF ZENON</t>
  </si>
  <si>
    <t>010278</t>
  </si>
  <si>
    <t>05954934</t>
  </si>
  <si>
    <t>08460733</t>
  </si>
  <si>
    <t>010426</t>
  </si>
  <si>
    <t>010094</t>
  </si>
  <si>
    <t>1</t>
  </si>
  <si>
    <t>08258331</t>
  </si>
  <si>
    <t>T  O  T  A  L           P  L  A  N  I  L  L  A</t>
  </si>
  <si>
    <t>INCENTIVO 
CAFAE</t>
  </si>
  <si>
    <t>D  E  S  T  A  C  A  D  O  S</t>
  </si>
  <si>
    <t xml:space="preserve">
REMUNERACION
</t>
  </si>
  <si>
    <t xml:space="preserve">C  O  N  T  R  I  B  U  C  I  O  N  E  S </t>
  </si>
  <si>
    <t>CUOTA PATRONAL-ESSALUD</t>
  </si>
  <si>
    <t>SEGURO COMPLEMENTARIO DE RIESGO</t>
  </si>
  <si>
    <t>010464</t>
  </si>
  <si>
    <t>FERNANDEZ TORREJON VDA DE TORRES NELLY AURORA</t>
  </si>
  <si>
    <t>09921140</t>
  </si>
  <si>
    <t>VERA MORALES JUAN MARCIANO</t>
  </si>
  <si>
    <t>07228592</t>
  </si>
  <si>
    <t>010036</t>
  </si>
  <si>
    <t>010791</t>
  </si>
  <si>
    <t>010801</t>
  </si>
  <si>
    <t>BRAVO SECLEN SUSETTY MILAGROS</t>
  </si>
  <si>
    <t>010645</t>
  </si>
  <si>
    <t>010790</t>
  </si>
  <si>
    <t>010797</t>
  </si>
  <si>
    <t>010067</t>
  </si>
  <si>
    <t>010792</t>
  </si>
  <si>
    <t>010793</t>
  </si>
  <si>
    <t>010794</t>
  </si>
  <si>
    <t>010796</t>
  </si>
  <si>
    <t>PAREDES ROMERO DE QUISPE MARITZA ANTONIA</t>
  </si>
  <si>
    <t>PEREZ GONZALEZ LUIS BELTRAN</t>
  </si>
  <si>
    <t>010088</t>
  </si>
  <si>
    <t>010795</t>
  </si>
  <si>
    <t>SARMIENTO MANCCO DE ALVARADO CRISTEL MILAGROS</t>
  </si>
  <si>
    <t>010800</t>
  </si>
  <si>
    <t>SILVA RAMOS ADELAIDA</t>
  </si>
  <si>
    <t>010799</t>
  </si>
  <si>
    <t>010798</t>
  </si>
  <si>
    <t>41082967</t>
  </si>
  <si>
    <t>10742043</t>
  </si>
  <si>
    <t>CONTRATO PLAZO FIJO</t>
  </si>
  <si>
    <t>ROSALES GABINO GLADYS LOURDES</t>
  </si>
  <si>
    <t>07168051</t>
  </si>
  <si>
    <t>010043</t>
  </si>
  <si>
    <t>DESTACADO</t>
  </si>
  <si>
    <t>ENRIQUEZ CACERES MANUEL IGNACIO</t>
  </si>
  <si>
    <t>010023</t>
  </si>
  <si>
    <t>VIVAR CUBA MARIA ROXANA</t>
  </si>
  <si>
    <t>10763559</t>
  </si>
  <si>
    <t>29533833</t>
  </si>
  <si>
    <t>PLIEGO                             :    11 MINSA</t>
  </si>
  <si>
    <t>UNIDAD EJECUTORA     :  005-INSTITUTO NACIONAL DE SALUD MENTAL"HONORIO DELGADO-HIDEYO NOGUCHI"</t>
  </si>
  <si>
    <t>PLIEGO                             :    11  MINSA</t>
  </si>
  <si>
    <t>UNIDAD EJECUTORA     :  005-INSTITUTO NACIONAL DE SALUD MENTAL "HONORIO DELGADO-HIDEYO NOGUCHI"</t>
  </si>
  <si>
    <t>UND. EJEC.  :   005  INSTITUTO NACIONAL DE SALUD MENTAL "HONORIO DELGADO - HIDEYO NOGUCHI"</t>
  </si>
  <si>
    <t>PLIEGO                             :    11-  MINSA</t>
  </si>
  <si>
    <t>010077</t>
  </si>
  <si>
    <t xml:space="preserve"> </t>
  </si>
  <si>
    <t>AGUILA MARTINEZ TEODORO</t>
  </si>
  <si>
    <t>ALVAREZ SIRIO CARLOS LUIS</t>
  </si>
  <si>
    <t>CAVERO TOVAR VICTOR AUGUSTO</t>
  </si>
  <si>
    <t>DEL AGUILA CANALES DENNIS ANGEL</t>
  </si>
  <si>
    <t>DIAZ ASTO MARA PATRICIA</t>
  </si>
  <si>
    <t>DIAZ ESPINOZA LOURDES LUCIA</t>
  </si>
  <si>
    <t>LUCAR VERA RODOMIRO HUMBERTO</t>
  </si>
  <si>
    <t>NICHO OCHOA NELYDA GLORIA</t>
  </si>
  <si>
    <t>POMA DURAND IVONNE JUSTINA</t>
  </si>
  <si>
    <t>YNCIO BARZOLA MARIA MERCEDES</t>
  </si>
  <si>
    <t>06073499</t>
  </si>
  <si>
    <t>07429392</t>
  </si>
  <si>
    <t>08144920</t>
  </si>
  <si>
    <t>40578710</t>
  </si>
  <si>
    <t>40306873</t>
  </si>
  <si>
    <t>09030014</t>
  </si>
  <si>
    <t>32386919</t>
  </si>
  <si>
    <t>08528278</t>
  </si>
  <si>
    <t>08141531</t>
  </si>
  <si>
    <t>09102784</t>
  </si>
  <si>
    <t>010703</t>
  </si>
  <si>
    <t>010818</t>
  </si>
  <si>
    <t>010820</t>
  </si>
  <si>
    <t>010819</t>
  </si>
  <si>
    <t>010821</t>
  </si>
  <si>
    <t>010753</t>
  </si>
  <si>
    <t>010822</t>
  </si>
  <si>
    <t>010823</t>
  </si>
  <si>
    <t>010824</t>
  </si>
  <si>
    <t>BECERRA MEDINA DE PUPPI LUCY TANI</t>
  </si>
  <si>
    <t>07733851</t>
  </si>
  <si>
    <t>010549</t>
  </si>
  <si>
    <t>CABRERA GUERRA CARMELA</t>
  </si>
  <si>
    <t>010832</t>
  </si>
  <si>
    <t>05700524</t>
  </si>
  <si>
    <t>ALVARO SAAVEDRA KARI MARCIA</t>
  </si>
  <si>
    <t>HERMOZA VASQUEZ LINNETTE IRENE</t>
  </si>
  <si>
    <t>41013009</t>
  </si>
  <si>
    <t>000021</t>
  </si>
  <si>
    <t>000006</t>
  </si>
  <si>
    <t>25513197</t>
  </si>
  <si>
    <t>010834</t>
  </si>
  <si>
    <t>010837</t>
  </si>
  <si>
    <t>CHURA FLORES SYNTIA SUNEV</t>
  </si>
  <si>
    <t>44135948</t>
  </si>
  <si>
    <t>010836</t>
  </si>
  <si>
    <t>010845</t>
  </si>
  <si>
    <t>010847</t>
  </si>
  <si>
    <t>010844</t>
  </si>
  <si>
    <t>010507</t>
  </si>
  <si>
    <t>010846</t>
  </si>
  <si>
    <t>010838</t>
  </si>
  <si>
    <t>010757</t>
  </si>
  <si>
    <t>010839</t>
  </si>
  <si>
    <t>010779</t>
  </si>
  <si>
    <t>010841</t>
  </si>
  <si>
    <t>010840</t>
  </si>
  <si>
    <t>010842</t>
  </si>
  <si>
    <t>010843</t>
  </si>
  <si>
    <t>ALLENDE PALOMINO TEOFILA</t>
  </si>
  <si>
    <t>DEL CASTILLO SIFUENTES VDA DE LINARES NELLY</t>
  </si>
  <si>
    <t>010849</t>
  </si>
  <si>
    <t>09012487</t>
  </si>
  <si>
    <t>.</t>
  </si>
  <si>
    <t>BURGA IDROGO YEMNA YANET</t>
  </si>
  <si>
    <t>MERMA PARICAHUA MAURO</t>
  </si>
  <si>
    <t>010013</t>
  </si>
  <si>
    <t>010057</t>
  </si>
  <si>
    <t>010376</t>
  </si>
  <si>
    <t>010576</t>
  </si>
  <si>
    <t>010825</t>
  </si>
  <si>
    <t>09309359</t>
  </si>
  <si>
    <t>010042</t>
  </si>
  <si>
    <t>ARAGON MACARLUPU NILTON CESAR</t>
  </si>
  <si>
    <t>010441</t>
  </si>
  <si>
    <t>010577</t>
  </si>
  <si>
    <t>010033</t>
  </si>
  <si>
    <t>010175</t>
  </si>
  <si>
    <t>010688</t>
  </si>
  <si>
    <t>010147</t>
  </si>
  <si>
    <t>010279</t>
  </si>
  <si>
    <t>010305</t>
  </si>
  <si>
    <t>010061</t>
  </si>
  <si>
    <t>010285</t>
  </si>
  <si>
    <t>010769</t>
  </si>
  <si>
    <t>010217</t>
  </si>
  <si>
    <t>SANDOVAL LOZANO GLADIS ELIZABETH</t>
  </si>
  <si>
    <t>010329</t>
  </si>
  <si>
    <t>010304</t>
  </si>
  <si>
    <t>010066</t>
  </si>
  <si>
    <t>VERA FLORINDEZ DIANA CAROLINA</t>
  </si>
  <si>
    <t>010294</t>
  </si>
  <si>
    <t>09927200</t>
  </si>
  <si>
    <t>10429754</t>
  </si>
  <si>
    <t>70006190</t>
  </si>
  <si>
    <t>ALBINAGORTA ARIZA PAOLA</t>
  </si>
  <si>
    <t>000027</t>
  </si>
  <si>
    <t>CLAPES VARGAS CARMEN DEL ROSARIO</t>
  </si>
  <si>
    <t>46458231</t>
  </si>
  <si>
    <t>GOMEZ AQUINO LIZBETH ANA</t>
  </si>
  <si>
    <t>HERRERA HUAMAN ROGER</t>
  </si>
  <si>
    <t>000145</t>
  </si>
  <si>
    <t>LOPEZ TOVAR ELIZABETH</t>
  </si>
  <si>
    <t>000101</t>
  </si>
  <si>
    <t>MACHADO PAREDES JHONATAN CRISTIAN</t>
  </si>
  <si>
    <t>PEREZ SALAZAR MIREYA SOLEDAD</t>
  </si>
  <si>
    <t>75268416</t>
  </si>
  <si>
    <t>000057</t>
  </si>
  <si>
    <t>PUCLLA SIHUA ANA MARIA</t>
  </si>
  <si>
    <t>TADDEY MANDAMIENTO JENNY KARINA</t>
  </si>
  <si>
    <t>VALLES RIOS DE TUANAMA NELLY</t>
  </si>
  <si>
    <t>000074</t>
  </si>
  <si>
    <t>VALVERDE CHAUCA WILFREDO ROLANDO</t>
  </si>
  <si>
    <t>ASISTENTE DE COMUNICACIONES</t>
  </si>
  <si>
    <t>000081</t>
  </si>
  <si>
    <t>SANCHEZ REYES KARINA ELIZABETH</t>
  </si>
  <si>
    <t>CARHUATANTA UGAZ JHONNY</t>
  </si>
  <si>
    <t>16789846</t>
  </si>
  <si>
    <t>ASISTENTE SOCIAL</t>
  </si>
  <si>
    <t>010731</t>
  </si>
  <si>
    <t>CAMPOS GASTELU MARIA ESTELA</t>
  </si>
  <si>
    <t>000031</t>
  </si>
  <si>
    <t>GONZALES FERNANDEZ ROCIO</t>
  </si>
  <si>
    <t>000064</t>
  </si>
  <si>
    <t>VERA NAVARRETE MAGDA JULIA</t>
  </si>
  <si>
    <t>000020</t>
  </si>
  <si>
    <t>ANTEZANA BALTAZAR ANDRES ADI</t>
  </si>
  <si>
    <t>ASTOCONDOR YGREDA VICTORIA CECIBEL</t>
  </si>
  <si>
    <t>PADILLA LOZANO RUTH IRENE</t>
  </si>
  <si>
    <t>PAICO LLANOS ROSALIA MIRIAM</t>
  </si>
  <si>
    <t>PEREZ RODRIGUEZ ELIZABETH</t>
  </si>
  <si>
    <t>PLACIDO OSCCO MARTIN LUIS</t>
  </si>
  <si>
    <t>PONCE OSORES JENY CECILIA</t>
  </si>
  <si>
    <t>ROMERO CHALCO DE AZOUG KATTIA AZUCENA</t>
  </si>
  <si>
    <t>SAAVEDRA RUIZ BECKY ROXANA</t>
  </si>
  <si>
    <t>SALAS VEGA CAROL EMERLAN</t>
  </si>
  <si>
    <t>TARAZONA SALAS LUCAS GEREMIAS</t>
  </si>
  <si>
    <t>15953873</t>
  </si>
  <si>
    <t>09902937</t>
  </si>
  <si>
    <t>40708348</t>
  </si>
  <si>
    <t>45245267</t>
  </si>
  <si>
    <t>40559210</t>
  </si>
  <si>
    <t>41704584</t>
  </si>
  <si>
    <t>010863</t>
  </si>
  <si>
    <t>010870</t>
  </si>
  <si>
    <t>010868</t>
  </si>
  <si>
    <t>80054582</t>
  </si>
  <si>
    <t>41904410</t>
  </si>
  <si>
    <t>42950344</t>
  </si>
  <si>
    <t>010871</t>
  </si>
  <si>
    <t>45581423</t>
  </si>
  <si>
    <t>010869</t>
  </si>
  <si>
    <t>41092285</t>
  </si>
  <si>
    <t>010867</t>
  </si>
  <si>
    <t>010866</t>
  </si>
  <si>
    <t>010872</t>
  </si>
  <si>
    <t>010864</t>
  </si>
  <si>
    <t>010865</t>
  </si>
  <si>
    <t xml:space="preserve"> 21.31.16-SCTR </t>
  </si>
  <si>
    <t>SALIRROSAS ALEGRIA CRISTOPHER HESHLEY</t>
  </si>
  <si>
    <t>41199116</t>
  </si>
  <si>
    <t>010873</t>
  </si>
  <si>
    <t>ORRILLO RODRIGUEZ VDA DE CHAVEZ DORA GUILLERM</t>
  </si>
  <si>
    <t>010878</t>
  </si>
  <si>
    <t>08210503</t>
  </si>
  <si>
    <t>F4</t>
  </si>
  <si>
    <t>CERVANTES BURGA FLOR DE MARIA</t>
  </si>
  <si>
    <t>EXEBIO ALTAMIRANO DE LEVANO MELVI LILIANA</t>
  </si>
  <si>
    <t>AMARO HURTADO CINDY FIORELLA</t>
  </si>
  <si>
    <t>ARIAS TORRES JOSE PABLO</t>
  </si>
  <si>
    <t>ESPINOZA GONZALES LEILA CECILIA</t>
  </si>
  <si>
    <t>GUTIERREZ LOAYZA HERMILIO</t>
  </si>
  <si>
    <t>REVILLA ZUÑIGA JOSHEP ANDERSSON</t>
  </si>
  <si>
    <t>010121</t>
  </si>
  <si>
    <t>010852</t>
  </si>
  <si>
    <t>010024</t>
  </si>
  <si>
    <t>010028</t>
  </si>
  <si>
    <t>010100</t>
  </si>
  <si>
    <t>010241</t>
  </si>
  <si>
    <t>010149</t>
  </si>
  <si>
    <t>010356</t>
  </si>
  <si>
    <t>010104</t>
  </si>
  <si>
    <t>010256</t>
  </si>
  <si>
    <t>07986785</t>
  </si>
  <si>
    <t>43296847</t>
  </si>
  <si>
    <t>40598753</t>
  </si>
  <si>
    <t>40328738</t>
  </si>
  <si>
    <t>46762769</t>
  </si>
  <si>
    <t>70032924</t>
  </si>
  <si>
    <t>ALBARRACIN TORRES CHRISTIAN FERNANDO</t>
  </si>
  <si>
    <t>ARENAS BUSTINZA MARKO CHRIS</t>
  </si>
  <si>
    <t>CABANILLAS SUAREZ LENIN</t>
  </si>
  <si>
    <t>CALDAS VEGA MEIDE JAIDE</t>
  </si>
  <si>
    <t>CANCHIS CARUAJULCA JOSE ORLANDO</t>
  </si>
  <si>
    <t>CARBAJAL MONTESINOS SARA</t>
  </si>
  <si>
    <t>DEL CARPIO REYMER VICTOR MANUEL</t>
  </si>
  <si>
    <t>DUQUE QUINTANA MABEL</t>
  </si>
  <si>
    <t>ECHAJAYA SIFUENTES MEKCIO JORGE</t>
  </si>
  <si>
    <t>FIGUEROA REYNOSO EDITH GUISELLA</t>
  </si>
  <si>
    <t>GARROTE TAHUA LILIAN MERCEDES</t>
  </si>
  <si>
    <t>GUTIERREZ VILLA LUZ MIRELLA</t>
  </si>
  <si>
    <t>HERRERA CANCHARI CYNTHIA</t>
  </si>
  <si>
    <t>JIMENEZ RABANELLI JOSE ANTONIO</t>
  </si>
  <si>
    <t>MEDINA PENADO HERBERT ALEJANDRO</t>
  </si>
  <si>
    <t>PAREDES URQUIZO JORDAN LOANI</t>
  </si>
  <si>
    <t>PINEDA GOMEZ LUIS ANGEL</t>
  </si>
  <si>
    <t>RIVERA ENCINAS MARIA TERESA</t>
  </si>
  <si>
    <t>SALAZAR GOMEZ ROSALIA</t>
  </si>
  <si>
    <t>SALAZAR YAMAMOTO JORGE</t>
  </si>
  <si>
    <t>TORRES RENGIFO YAKIMA</t>
  </si>
  <si>
    <t>VARGAS ZEGOVIA WINET ELDER</t>
  </si>
  <si>
    <t>VIVAR MESIAS MILVIA MILAGROS</t>
  </si>
  <si>
    <t>000003</t>
  </si>
  <si>
    <t>000066</t>
  </si>
  <si>
    <t>000010</t>
  </si>
  <si>
    <t>000004</t>
  </si>
  <si>
    <t>000033</t>
  </si>
  <si>
    <t>000059</t>
  </si>
  <si>
    <t>000193</t>
  </si>
  <si>
    <t>000089</t>
  </si>
  <si>
    <t>000195</t>
  </si>
  <si>
    <t>000077</t>
  </si>
  <si>
    <t>000198</t>
  </si>
  <si>
    <t>000107</t>
  </si>
  <si>
    <t>000181</t>
  </si>
  <si>
    <t>000183</t>
  </si>
  <si>
    <t>000185</t>
  </si>
  <si>
    <t>000187</t>
  </si>
  <si>
    <t>000189</t>
  </si>
  <si>
    <t>000202</t>
  </si>
  <si>
    <t>000191</t>
  </si>
  <si>
    <t>43729310</t>
  </si>
  <si>
    <t>25814164</t>
  </si>
  <si>
    <t>ESPECIALISTA EN ESTADISTICA DE</t>
  </si>
  <si>
    <t>QUIMICO FARMACEUTICO</t>
  </si>
  <si>
    <t>ESPECIALISTA EN INFORMATICA</t>
  </si>
  <si>
    <t>TECNICO EN LABORATORIO</t>
  </si>
  <si>
    <t>BIOLOGO(A)</t>
  </si>
  <si>
    <t>TORRES FUENTES MANUEL ANTONIO</t>
  </si>
  <si>
    <t>06705298</t>
  </si>
  <si>
    <t>ZUÑIGA HILARIO DELIA LEONOR</t>
  </si>
  <si>
    <t>25738609</t>
  </si>
  <si>
    <t>010443</t>
  </si>
  <si>
    <t>VITANCIO VASQUEZ MARIA TEODORA</t>
  </si>
  <si>
    <t>010860</t>
  </si>
  <si>
    <t>08655475</t>
  </si>
  <si>
    <t>ESP. ADMINIST.I</t>
  </si>
  <si>
    <t>OCASIONALES</t>
  </si>
  <si>
    <t>010805</t>
  </si>
  <si>
    <t>010803</t>
  </si>
  <si>
    <t>010727</t>
  </si>
  <si>
    <t>010711</t>
  </si>
  <si>
    <t>010786</t>
  </si>
  <si>
    <t>010431</t>
  </si>
  <si>
    <t>010583</t>
  </si>
  <si>
    <t>010627</t>
  </si>
  <si>
    <t>010629</t>
  </si>
  <si>
    <t>010628</t>
  </si>
  <si>
    <t>010631</t>
  </si>
  <si>
    <t>FALCONI VASQUEZ SYLVIA ROSA</t>
  </si>
  <si>
    <t>MARTINEZ MONTENEGRO MANUEL YOVER</t>
  </si>
  <si>
    <t>80629039</t>
  </si>
  <si>
    <t>NAPANGA RIVAS JOANA NATALY</t>
  </si>
  <si>
    <t>000160</t>
  </si>
  <si>
    <t>010639</t>
  </si>
  <si>
    <t>40571867</t>
  </si>
  <si>
    <t>010804</t>
  </si>
  <si>
    <t>TEC. EN ENFERMERIA</t>
  </si>
  <si>
    <t>LIZANO ABAD CLAUDIA PIERINA</t>
  </si>
  <si>
    <t>010021</t>
  </si>
  <si>
    <t>ANTICONA ALEGRE WENDY SIBYL</t>
  </si>
  <si>
    <t>010187</t>
  </si>
  <si>
    <t>CASTILLO BURNEO EMILIA GISELLA</t>
  </si>
  <si>
    <t>CERNA SANCHEZ ESTHER DEL ROSARIO</t>
  </si>
  <si>
    <t>010046</t>
  </si>
  <si>
    <t>CHANGANA ARROYO ARTURO MARTIN</t>
  </si>
  <si>
    <t>010698</t>
  </si>
  <si>
    <t>CUBA LOLI ELIZABTEH MILAGROS</t>
  </si>
  <si>
    <t>010282</t>
  </si>
  <si>
    <t>010400</t>
  </si>
  <si>
    <t>DIAZ PEREZ JOSE ALBERTO</t>
  </si>
  <si>
    <t>010227</t>
  </si>
  <si>
    <t>ECHEVARRIA TOLENTINO REYNALDO</t>
  </si>
  <si>
    <t>010671</t>
  </si>
  <si>
    <t>FEBRES MUÑOZ MELISSA YESENIA</t>
  </si>
  <si>
    <t>010157</t>
  </si>
  <si>
    <t>HINOSTROZA BORDA YENNIFER NADIR</t>
  </si>
  <si>
    <t>010072</t>
  </si>
  <si>
    <t>LAZO ROJAS PAOLA ELENA MARTA</t>
  </si>
  <si>
    <t>010135</t>
  </si>
  <si>
    <t>LLANOS ALBERCA MARIA ELENA</t>
  </si>
  <si>
    <t>010037</t>
  </si>
  <si>
    <t>LUNA INCIO ELBA SUSANA</t>
  </si>
  <si>
    <t>010117</t>
  </si>
  <si>
    <t>POMAHUACRE CARHUAYAL JUAN WALTER</t>
  </si>
  <si>
    <t>010295</t>
  </si>
  <si>
    <t>RIVERA DURAND LITBER POOL</t>
  </si>
  <si>
    <t>010341</t>
  </si>
  <si>
    <t>SALVADOR POMA ROSA VERONICA</t>
  </si>
  <si>
    <t>42173393</t>
  </si>
  <si>
    <t>10405256</t>
  </si>
  <si>
    <t>45490503</t>
  </si>
  <si>
    <t>42403123</t>
  </si>
  <si>
    <t>45767416</t>
  </si>
  <si>
    <t>41706077</t>
  </si>
  <si>
    <t>40514383</t>
  </si>
  <si>
    <t>40748218</t>
  </si>
  <si>
    <t>45267457</t>
  </si>
  <si>
    <t>44280000</t>
  </si>
  <si>
    <t>42220196</t>
  </si>
  <si>
    <t>09918122</t>
  </si>
  <si>
    <t>44121435</t>
  </si>
  <si>
    <t>41866762</t>
  </si>
  <si>
    <t>75135283</t>
  </si>
  <si>
    <t>42153008</t>
  </si>
  <si>
    <t>010884</t>
  </si>
  <si>
    <t>C</t>
  </si>
  <si>
    <t>010003</t>
  </si>
  <si>
    <t>010272</t>
  </si>
  <si>
    <t>010608</t>
  </si>
  <si>
    <t>010116</t>
  </si>
  <si>
    <t>DIAZ ÑAZCO ELVIS SEGUNDO</t>
  </si>
  <si>
    <t>2.1.19.21  CTS</t>
  </si>
  <si>
    <t>010183</t>
  </si>
  <si>
    <t>010224</t>
  </si>
  <si>
    <t>010613</t>
  </si>
  <si>
    <t>010578</t>
  </si>
  <si>
    <t>010388</t>
  </si>
  <si>
    <t>000072</t>
  </si>
  <si>
    <t>ASTOCONDOR BETETA LORENA ARACELI</t>
  </si>
  <si>
    <t>000157</t>
  </si>
  <si>
    <t>BAÑEZ PALACIOS IRINA MARUJA</t>
  </si>
  <si>
    <t>000158</t>
  </si>
  <si>
    <t>BARRIENTOS DEL PINO INGRID MARLENE</t>
  </si>
  <si>
    <t>000197</t>
  </si>
  <si>
    <t>CARRANZA PERALTA JOSE ELIAS</t>
  </si>
  <si>
    <t>000200</t>
  </si>
  <si>
    <t>ESTRADA FLORINDEZ LUZ MARINA</t>
  </si>
  <si>
    <t>GOZME DE LA CRUZ RUTH JUDITH</t>
  </si>
  <si>
    <t>000201</t>
  </si>
  <si>
    <t>GUTIERREZ CARDENAS RENZO</t>
  </si>
  <si>
    <t>000164</t>
  </si>
  <si>
    <t>000086</t>
  </si>
  <si>
    <t>HUAMAN FABIAN PATRICIA DEL ROSARIO</t>
  </si>
  <si>
    <t>000090</t>
  </si>
  <si>
    <t>ISIQUE GARCIA KINKEL JHONNATAN</t>
  </si>
  <si>
    <t>000227</t>
  </si>
  <si>
    <t>LEON CHAVEZ MERCEDES</t>
  </si>
  <si>
    <t>000228</t>
  </si>
  <si>
    <t>LOMBARDI GIRON MADELEY YANINA</t>
  </si>
  <si>
    <t>000215</t>
  </si>
  <si>
    <t>LUNA TUANAMA ANA LUISA</t>
  </si>
  <si>
    <t>MONTES CHIPANA JOSE MIGUEL</t>
  </si>
  <si>
    <t>000226</t>
  </si>
  <si>
    <t>OLANO PALACIN VIOLETA SARITA</t>
  </si>
  <si>
    <t>000042</t>
  </si>
  <si>
    <t>PACCURI ALMANZA DIANA JIULLIANA</t>
  </si>
  <si>
    <t>000217</t>
  </si>
  <si>
    <t>PAREDES ECHEVERRIA LUIS ALFREDO</t>
  </si>
  <si>
    <t>000218</t>
  </si>
  <si>
    <t>PESANTES TOMAPASCA ELIO</t>
  </si>
  <si>
    <t>000220</t>
  </si>
  <si>
    <t>RAMOS GUEVARA MARIO</t>
  </si>
  <si>
    <t>000221</t>
  </si>
  <si>
    <t>SALAZAR GOMEZ JANET NANCY</t>
  </si>
  <si>
    <t>000222</t>
  </si>
  <si>
    <t>000225</t>
  </si>
  <si>
    <t>VASQUEZ JARA NIDIA IRENE</t>
  </si>
  <si>
    <t>000224</t>
  </si>
  <si>
    <t>70110694</t>
  </si>
  <si>
    <t>46188889</t>
  </si>
  <si>
    <t>45235378</t>
  </si>
  <si>
    <t>OPERADOR DE MAQUINA INDUSTRIAL</t>
  </si>
  <si>
    <t>SOPORTE TECNICO EN INFORMATICA</t>
  </si>
  <si>
    <t>AUXILIAR ADMINISTRATIVO</t>
  </si>
  <si>
    <t>DESARROLLADOR DE APLICACIONES</t>
  </si>
  <si>
    <t>010038</t>
  </si>
  <si>
    <t>010420</t>
  </si>
  <si>
    <t>010421</t>
  </si>
  <si>
    <t>LADD HUARACHI GUILLERMO SEGUNDO</t>
  </si>
  <si>
    <t>010766</t>
  </si>
  <si>
    <t>000233</t>
  </si>
  <si>
    <t>010785</t>
  </si>
  <si>
    <t>JAVE CASTILLO HECTOR OSWALDO</t>
  </si>
  <si>
    <t>06217314</t>
  </si>
  <si>
    <t>TECNICO/A EN MANTENIMIENTO</t>
  </si>
  <si>
    <t>ESP. EN LOGISTICA</t>
  </si>
  <si>
    <t>TEC. EN ENFERMERIA I</t>
  </si>
  <si>
    <t>TEC. EN BIBLIOTECA I</t>
  </si>
  <si>
    <t>ASIST. EJECUTIVO II</t>
  </si>
  <si>
    <t>MEDICO I</t>
  </si>
  <si>
    <t>PSICOLOGO</t>
  </si>
  <si>
    <t>PILOTO DE AMBULANCIA</t>
  </si>
  <si>
    <t>TEC. EN ENFERMERIA II</t>
  </si>
  <si>
    <t>PSICOLOGO I</t>
  </si>
  <si>
    <t>COORDINADOR II</t>
  </si>
  <si>
    <t>TEC. EN FARMACIA I</t>
  </si>
  <si>
    <t>TEC. EN NUTRICION II</t>
  </si>
  <si>
    <t>ESP. ADMINIST. III</t>
  </si>
  <si>
    <t>TRABAJADOR/A SOCIAL</t>
  </si>
  <si>
    <t>ABOGADO/A ESPECIALISTA</t>
  </si>
  <si>
    <t>AUXILIAR ASISTENCIAL</t>
  </si>
  <si>
    <t>TECNICO/A ADMINIST. II</t>
  </si>
  <si>
    <t>OBSTETRA</t>
  </si>
  <si>
    <t>TEC. EN NUTRICION I</t>
  </si>
  <si>
    <t>MECANICO AUTOMOTRIZ</t>
  </si>
  <si>
    <t>ESP. ADMINIST. I</t>
  </si>
  <si>
    <t>ENFERMERA/O I</t>
  </si>
  <si>
    <t>TECNICO/A ADMINIST. I</t>
  </si>
  <si>
    <t>ASIST. EJECUTIVO I</t>
  </si>
  <si>
    <t>JEFE/A DE OFICINA</t>
  </si>
  <si>
    <t>ESP. ADMINIST. II</t>
  </si>
  <si>
    <t>ESP. EN SOPORTE INFORMATIC</t>
  </si>
  <si>
    <t>ESP. EN COMUNIC. SOCIAL I</t>
  </si>
  <si>
    <t>TECNICO/A EN LOGISTICA</t>
  </si>
  <si>
    <t>ASIST. PROFESIONAL II</t>
  </si>
  <si>
    <t>ESP. EN ADM.DE REC.HUM.</t>
  </si>
  <si>
    <t>TECNICO/A EN COMUNICACIONE</t>
  </si>
  <si>
    <t>CONTADOR/A II</t>
  </si>
  <si>
    <t>TECNICO/A EN REHABILITACIO</t>
  </si>
  <si>
    <t>TECNICO/A ADMINIST. III</t>
  </si>
  <si>
    <t>ESP. EN ESTADISTICA II</t>
  </si>
  <si>
    <t>DIRECTOR/A EJECUTIVO/A</t>
  </si>
  <si>
    <t>JEFE/A DE DEPARTAMENTO</t>
  </si>
  <si>
    <t>CAJERO/A II</t>
  </si>
  <si>
    <t>TECNICO/A ASISTENCIAL</t>
  </si>
  <si>
    <t>ESP. EN ORGANIZACION II</t>
  </si>
  <si>
    <t>TEC. EN LABORATORIO I</t>
  </si>
  <si>
    <t>TEC. EN NUTRICION</t>
  </si>
  <si>
    <t>ESP. EN PRESUPUESTO I</t>
  </si>
  <si>
    <t>EDUCADOR PARA LA SALUD I</t>
  </si>
  <si>
    <t>ASIST. EN SERV.COMUNIC.I</t>
  </si>
  <si>
    <t>000232</t>
  </si>
  <si>
    <t>VASQUEZ CONDOR HIMLER JUNIOR</t>
  </si>
  <si>
    <t>010600</t>
  </si>
  <si>
    <t>010495</t>
  </si>
  <si>
    <t>010730</t>
  </si>
  <si>
    <t>010758</t>
  </si>
  <si>
    <t>000231</t>
  </si>
  <si>
    <t>ALIAGA TINOCO STEPHANIE</t>
  </si>
  <si>
    <t>000067</t>
  </si>
  <si>
    <t>ANGULO JUNCO RAUL SANTOS</t>
  </si>
  <si>
    <t>010014</t>
  </si>
  <si>
    <t>AREVALO GUZMAN MERCEDES AMALIA</t>
  </si>
  <si>
    <t>010083</t>
  </si>
  <si>
    <t>07730120</t>
  </si>
  <si>
    <t>OPERAD. EQUIPO MEDICO I</t>
  </si>
  <si>
    <t>OFICINISTA I</t>
  </si>
  <si>
    <t>ASIST. SOCIAL</t>
  </si>
  <si>
    <t>ELECTRICISTA III</t>
  </si>
  <si>
    <t>MEDICO NEUROLOGO</t>
  </si>
  <si>
    <t>OPERAD. EQ.DE IMPRENTA I</t>
  </si>
  <si>
    <t>SUP.DE CONSERV.Y SERV.I</t>
  </si>
  <si>
    <t>JEFE/A DE DIVISION</t>
  </si>
  <si>
    <t>TRABAJADOR DE SERVIC. II</t>
  </si>
  <si>
    <t>ARTESANO III</t>
  </si>
  <si>
    <t>SECRETARIA IV</t>
  </si>
  <si>
    <t>AUX. DE FARMACIA I</t>
  </si>
  <si>
    <t>TEC. SANITARIO I</t>
  </si>
  <si>
    <t>TEC. EN TRANSPORTE I</t>
  </si>
  <si>
    <t>ARTESANO IV</t>
  </si>
  <si>
    <t>TEC. ADMINISTRATIVO</t>
  </si>
  <si>
    <t>ARTESANO I</t>
  </si>
  <si>
    <t>CUBAS SEGURA GLADYS MARIA</t>
  </si>
  <si>
    <t>000206</t>
  </si>
  <si>
    <t>MACEDO ORREGO LUIS ENRIQUE</t>
  </si>
  <si>
    <t>SANTILLAN TUANAMA MARLON FERNANDO</t>
  </si>
  <si>
    <t>010982</t>
  </si>
  <si>
    <t>ORTIZ ESPINOZA VDA DE MILLA TRINIDAD</t>
  </si>
  <si>
    <t>07111377</t>
  </si>
  <si>
    <t>010068</t>
  </si>
  <si>
    <t>JURADO CRISPIN LUIS GUILLERMO ANGELO</t>
  </si>
  <si>
    <t>010008</t>
  </si>
  <si>
    <t>OTAYZA QUINTO GULIANA NANCY</t>
  </si>
  <si>
    <t>010097</t>
  </si>
  <si>
    <t>010110</t>
  </si>
  <si>
    <t>010610</t>
  </si>
  <si>
    <t>43548631</t>
  </si>
  <si>
    <t>15282731</t>
  </si>
  <si>
    <t>010653</t>
  </si>
  <si>
    <t>CASTELLANOS DE LA CRUZ SAMUEL</t>
  </si>
  <si>
    <t>010656</t>
  </si>
  <si>
    <t>CHAUCAYANQUI GIL DORIAN PAOLA</t>
  </si>
  <si>
    <t>010657</t>
  </si>
  <si>
    <t>JORGE QUISPE LILIA BEATRIZ</t>
  </si>
  <si>
    <t>010696</t>
  </si>
  <si>
    <t>MEDINA PAUCAR JOCELYN GIOVANNA</t>
  </si>
  <si>
    <t>010709</t>
  </si>
  <si>
    <t>OJEDA NIETO MARIA CRISTINA</t>
  </si>
  <si>
    <t>010721</t>
  </si>
  <si>
    <t>POVIS DAVILA DANIEL EDUARDO</t>
  </si>
  <si>
    <t>010723</t>
  </si>
  <si>
    <t>RAMOS MAGUIÑA JAIME</t>
  </si>
  <si>
    <t>010728</t>
  </si>
  <si>
    <t>RODRIGUEZ VARGAS DIEGO MAURICIO</t>
  </si>
  <si>
    <t>010729</t>
  </si>
  <si>
    <t>ROMERO JIMENEZ BEATRIZ MERCEDES</t>
  </si>
  <si>
    <t>010726</t>
  </si>
  <si>
    <t>SALAZAR DE LA CUBA ANA LAURA</t>
  </si>
  <si>
    <t>010718</t>
  </si>
  <si>
    <t>SOLANO ALCARRAZ ALISON THAIS</t>
  </si>
  <si>
    <t>010705</t>
  </si>
  <si>
    <t>STROBBE BARBAT MARIELLA FRANCESCA</t>
  </si>
  <si>
    <t>TUCTO CHAVEZ MILAGROS ELVA</t>
  </si>
  <si>
    <t>010546</t>
  </si>
  <si>
    <t>VALDERRAMA YTOKAZU BRIAN</t>
  </si>
  <si>
    <t>VEGA RODRIGUEZ EUNICE VANESSA</t>
  </si>
  <si>
    <t>010669</t>
  </si>
  <si>
    <t>YPANAQUE LUYO PEDRO JOSUE</t>
  </si>
  <si>
    <t>43277538</t>
  </si>
  <si>
    <t>46725056</t>
  </si>
  <si>
    <t>46923873</t>
  </si>
  <si>
    <t>73860425</t>
  </si>
  <si>
    <t>45462081</t>
  </si>
  <si>
    <t>47066198</t>
  </si>
  <si>
    <t>08528156</t>
  </si>
  <si>
    <t>70484623</t>
  </si>
  <si>
    <t>41863742</t>
  </si>
  <si>
    <t>73115697</t>
  </si>
  <si>
    <t>46808554</t>
  </si>
  <si>
    <t>46134031</t>
  </si>
  <si>
    <t>72772513</t>
  </si>
  <si>
    <t>46215184</t>
  </si>
  <si>
    <t>71599209</t>
  </si>
  <si>
    <t>09662999</t>
  </si>
  <si>
    <t>010228</t>
  </si>
  <si>
    <t>PEREZ VERAMENDE ROGER BERNARDO</t>
  </si>
  <si>
    <t>09618951</t>
  </si>
  <si>
    <t>AGUIRRE SALADAÑA NIXON GABRIEL</t>
  </si>
  <si>
    <t>ACOSTA TRUJILLO CARLOS GABRIEL</t>
  </si>
  <si>
    <t>DURAN MAMANI ELIZABETH JACKELINE</t>
  </si>
  <si>
    <t>ORTEGA OLIVAS STHEPHANY MIRZA</t>
  </si>
  <si>
    <t>010885</t>
  </si>
  <si>
    <t>BUITRON ALVARADO MERY VICTORIA</t>
  </si>
  <si>
    <t>2.2.23.42</t>
  </si>
  <si>
    <t>CASTILLO MARTELL WALTER HUMBERTO</t>
  </si>
  <si>
    <t>17907760</t>
  </si>
  <si>
    <t>ACERO CARRION BERTHA MARIA</t>
  </si>
  <si>
    <t>ANCHANTE PALOMINO KEVIN JAIME</t>
  </si>
  <si>
    <t>ARGOMEDO RAMOS GIANFRANCO CESAR</t>
  </si>
  <si>
    <t>ASIS MACEDO BETZY MAYELA</t>
  </si>
  <si>
    <t>70431797</t>
  </si>
  <si>
    <t>48288293</t>
  </si>
  <si>
    <t>46695389</t>
  </si>
  <si>
    <t>47473836</t>
  </si>
  <si>
    <t>000203</t>
  </si>
  <si>
    <t>DIRECTOR ADJUNTO</t>
  </si>
  <si>
    <t>AGUILAR VERGARA EMILY LINDSAY</t>
  </si>
  <si>
    <t>011013</t>
  </si>
  <si>
    <t>ATAYUPANQUI CHECALLA ROCIO JUDITH</t>
  </si>
  <si>
    <t>010658</t>
  </si>
  <si>
    <t>CAPAQUIRA MORALES JOSE JESSID</t>
  </si>
  <si>
    <t>CHAYÑA GOMEZ CARMEN PATRICIA</t>
  </si>
  <si>
    <t>CUSI MAMANI EZEQUIEL</t>
  </si>
  <si>
    <t>011015</t>
  </si>
  <si>
    <t>DE LA CRUZ SANTOS VANESSA GINA</t>
  </si>
  <si>
    <t>GUTARRA ROBLES CLAUDIA ALEXANDRA</t>
  </si>
  <si>
    <t>010732</t>
  </si>
  <si>
    <t>JIMENEZ JIMENEZ JOSE GABRIEL</t>
  </si>
  <si>
    <t>010670</t>
  </si>
  <si>
    <t>MARTINEZ ARROYO YAJAIRA YSHIDA PATSI</t>
  </si>
  <si>
    <t>010725</t>
  </si>
  <si>
    <t>MEZA ZELA JOHN JULIO</t>
  </si>
  <si>
    <t>010700</t>
  </si>
  <si>
    <t>MULTHUAPTFF PALOMINO LINDSEV NADIA</t>
  </si>
  <si>
    <t>011009</t>
  </si>
  <si>
    <t>ORDOÑEZ MOLERO DIEGO ALEJANDRO</t>
  </si>
  <si>
    <t>011010</t>
  </si>
  <si>
    <t>RIVAS HUANCA RENZO</t>
  </si>
  <si>
    <t>010607</t>
  </si>
  <si>
    <t>46868470</t>
  </si>
  <si>
    <t>42266161</t>
  </si>
  <si>
    <t>46259527</t>
  </si>
  <si>
    <t>45938924</t>
  </si>
  <si>
    <t>41168149</t>
  </si>
  <si>
    <t>41114620</t>
  </si>
  <si>
    <t>71902552</t>
  </si>
  <si>
    <t>42925866</t>
  </si>
  <si>
    <t>74302721</t>
  </si>
  <si>
    <t>43890943</t>
  </si>
  <si>
    <t>42783336</t>
  </si>
  <si>
    <t>46377047</t>
  </si>
  <si>
    <t>43213802</t>
  </si>
  <si>
    <t>09543287</t>
  </si>
  <si>
    <t>ESPINOZA MONTOYA YANETH</t>
  </si>
  <si>
    <t>HUANCO CONDORI JESSICA CAROLINA</t>
  </si>
  <si>
    <t>010886</t>
  </si>
  <si>
    <t>CARRASCO HUAMAN ANDY CRISTHOPHERSON</t>
  </si>
  <si>
    <t>TEC.ADMINIST. I</t>
  </si>
  <si>
    <t>010659</t>
  </si>
  <si>
    <t>SOTO PEREZ WILMAN GABRIEL</t>
  </si>
  <si>
    <t>010654</t>
  </si>
  <si>
    <t>TENYA LOUZUMI FRANCISCO MANUEL</t>
  </si>
  <si>
    <t xml:space="preserve"> SAF</t>
  </si>
  <si>
    <t>CARREÑO CARRERA MERCEDES PILAR MARIA</t>
  </si>
  <si>
    <t>CLAUX MATTOS JUAN ALBERTO</t>
  </si>
  <si>
    <t>DIAZ GOMEZ JUAN CARLOS</t>
  </si>
  <si>
    <t>GARCIA LOLI GLADYS ISABEL</t>
  </si>
  <si>
    <t>PARIAMACHI VALDIVIESO ANIBAL ANDRES</t>
  </si>
  <si>
    <t>ZEGARRA BARTOLO GABRIELA DIANA</t>
  </si>
  <si>
    <t>010574</t>
  </si>
  <si>
    <t>011011</t>
  </si>
  <si>
    <t>010516</t>
  </si>
  <si>
    <t>010208</t>
  </si>
  <si>
    <t>010030</t>
  </si>
  <si>
    <t>010772</t>
  </si>
  <si>
    <t>010609</t>
  </si>
  <si>
    <t>010320</t>
  </si>
  <si>
    <t>010463</t>
  </si>
  <si>
    <t>010874</t>
  </si>
  <si>
    <t>010047</t>
  </si>
  <si>
    <t>010002</t>
  </si>
  <si>
    <t>010430</t>
  </si>
  <si>
    <t>010391</t>
  </si>
  <si>
    <t>010663</t>
  </si>
  <si>
    <t>42352077</t>
  </si>
  <si>
    <t>40918181</t>
  </si>
  <si>
    <t>43285109</t>
  </si>
  <si>
    <t>08275158</t>
  </si>
  <si>
    <t>42373756</t>
  </si>
  <si>
    <t>ALBARRACIN TORRES REYNALDO ADOLFO</t>
  </si>
  <si>
    <t>CANDIA PATILLA ELIZABETH</t>
  </si>
  <si>
    <t>CHAVEZ MONTALVO CRISTIAN</t>
  </si>
  <si>
    <t>CONDORI CASAFRIA VICTOR PERCY</t>
  </si>
  <si>
    <t>ORMEÑO BRAVO ROBERTO ALONSO</t>
  </si>
  <si>
    <t>PORRAS CAMACHO LOURDES</t>
  </si>
  <si>
    <t>QUISPE URBINA ANDY ALEJANDRO</t>
  </si>
  <si>
    <t>RODRIGUEZ SAAVEDRA IVAN YANINI</t>
  </si>
  <si>
    <t>TARAZONA HERRERA MOISES ARNULFO</t>
  </si>
  <si>
    <t>010209</t>
  </si>
  <si>
    <t>010174</t>
  </si>
  <si>
    <t>010056</t>
  </si>
  <si>
    <t>010303</t>
  </si>
  <si>
    <t>010271</t>
  </si>
  <si>
    <t>010105</t>
  </si>
  <si>
    <t>010092</t>
  </si>
  <si>
    <t>010012</t>
  </si>
  <si>
    <t>010193</t>
  </si>
  <si>
    <t>010006</t>
  </si>
  <si>
    <t>010086</t>
  </si>
  <si>
    <t>010263</t>
  </si>
  <si>
    <t>010154</t>
  </si>
  <si>
    <t>010034</t>
  </si>
  <si>
    <t>010064</t>
  </si>
  <si>
    <t>010120</t>
  </si>
  <si>
    <t>010161</t>
  </si>
  <si>
    <t>010636</t>
  </si>
  <si>
    <t>010169</t>
  </si>
  <si>
    <t>010561</t>
  </si>
  <si>
    <t>010357</t>
  </si>
  <si>
    <t>43030046</t>
  </si>
  <si>
    <t>42799247</t>
  </si>
  <si>
    <t>47924136</t>
  </si>
  <si>
    <t>41034528</t>
  </si>
  <si>
    <t>01345319</t>
  </si>
  <si>
    <t>42310132</t>
  </si>
  <si>
    <t>44449267</t>
  </si>
  <si>
    <t>47801371</t>
  </si>
  <si>
    <t>72748288</t>
  </si>
  <si>
    <t>AF</t>
  </si>
  <si>
    <t>MEDICO RES. 1ER AÑO</t>
  </si>
  <si>
    <t>RSR/BVR/rcc.</t>
  </si>
  <si>
    <t>TORRES HIDALGO ELIAS</t>
  </si>
  <si>
    <t>VIVAR COLQUICOCHA VDA DE CORTES ROSA ISABEL</t>
  </si>
  <si>
    <t>010487</t>
  </si>
  <si>
    <t>010462</t>
  </si>
  <si>
    <t>AUX. DE LABORATORIO I</t>
  </si>
  <si>
    <t>06080163</t>
  </si>
  <si>
    <t>08561652</t>
  </si>
  <si>
    <t>RAMAL MENDOZA JUANA LUZ</t>
  </si>
  <si>
    <t>CRUZ CAMPOS VICTOR ORLANDO</t>
  </si>
  <si>
    <t>000237</t>
  </si>
  <si>
    <t>PEINADO LOPEZ MARLENY ROCIO</t>
  </si>
  <si>
    <t>010153</t>
  </si>
  <si>
    <t>SAAVEDRA CASTILLO ALFREDO FEDERICO</t>
  </si>
  <si>
    <t>08234819</t>
  </si>
  <si>
    <t>BENDEZU CONDORI LILI</t>
  </si>
  <si>
    <t>SANTA CRUZ LOAYZA ROSSANA</t>
  </si>
  <si>
    <t>42129216</t>
  </si>
  <si>
    <t>31031168</t>
  </si>
  <si>
    <t>2.1.19.32   Comp.vac.</t>
  </si>
  <si>
    <t>010614</t>
  </si>
  <si>
    <t>010558</t>
  </si>
  <si>
    <t>RUIZ HUARINGA LUIS ANTONIO JESUS</t>
  </si>
  <si>
    <t>70439976</t>
  </si>
  <si>
    <t>CORREA CEDEÑO LIANY LIZETH</t>
  </si>
  <si>
    <t>41811153</t>
  </si>
  <si>
    <t>070222765</t>
  </si>
  <si>
    <t>047550014</t>
  </si>
  <si>
    <t>011012</t>
  </si>
  <si>
    <t>CHUMPITAZ AGUIRRE RAFAEL FERNANDO</t>
  </si>
  <si>
    <t>10116056</t>
  </si>
  <si>
    <t>000216</t>
  </si>
  <si>
    <t>ALARCON ASCENCIO MAGALLY RAQUEL</t>
  </si>
  <si>
    <t>000223</t>
  </si>
  <si>
    <t>PUCHURI GALINDO YANETH SANDRA</t>
  </si>
  <si>
    <t>000082</t>
  </si>
  <si>
    <t>SOTO AQUINO YAHILDA YOMALY</t>
  </si>
  <si>
    <t>010027</t>
  </si>
  <si>
    <t>MEDICO RES. 2DO AÑO</t>
  </si>
  <si>
    <t>010200</t>
  </si>
  <si>
    <t>CARRASCO BUITRON AURORA JESUS</t>
  </si>
  <si>
    <t>16002252</t>
  </si>
  <si>
    <t>000186</t>
  </si>
  <si>
    <t>BELLIDO ROQUE JACKELIN EDELMIRA</t>
  </si>
  <si>
    <t>000199</t>
  </si>
  <si>
    <t>ESPINOZA MEDINA DEBORAH ENAYDA</t>
  </si>
  <si>
    <t>000041</t>
  </si>
  <si>
    <t>PESANTES VERA KATHERINE TERESA</t>
  </si>
  <si>
    <t>R.O.O.C.</t>
  </si>
  <si>
    <t>ONTON REYNAGA FREDDY HIPOLITO</t>
  </si>
  <si>
    <t>06743451</t>
  </si>
  <si>
    <t>S</t>
  </si>
  <si>
    <t>2.1.19.31</t>
  </si>
  <si>
    <t>2.1.19.33</t>
  </si>
  <si>
    <t>CALERO HUMALI NOEMI YENI</t>
  </si>
  <si>
    <t>CANDELA CUZCANO FATIMA LUCIA</t>
  </si>
  <si>
    <t>CASMA BUSTAMANTE DANIEL</t>
  </si>
  <si>
    <t>010429</t>
  </si>
  <si>
    <t>CRUZ MAMANI MIJAIL DAVID</t>
  </si>
  <si>
    <t>FLORES FARIAS LUCIA DEL CARMEN</t>
  </si>
  <si>
    <t>IBARRA FERNANDEZ ROMEL LENIN</t>
  </si>
  <si>
    <t>JARA FERNANDEZ JAIR RODOLFO</t>
  </si>
  <si>
    <t>LAGUNA CHAVEZ ROY ARNOLD</t>
  </si>
  <si>
    <t>LAZARTE LOAYZA JUAN JOSE FRANCISCO</t>
  </si>
  <si>
    <t>MARQUINA JANAMPA GEIDY</t>
  </si>
  <si>
    <t>MATOS CAYCHO ELIZABETH</t>
  </si>
  <si>
    <t>PEZO MORALES MICHELLE MARYCARMEN</t>
  </si>
  <si>
    <t>010584</t>
  </si>
  <si>
    <t>QUISPE MONTERO JANNET CRISTINA</t>
  </si>
  <si>
    <t>010598</t>
  </si>
  <si>
    <t>TAPIA GUTIERREZ JENNIFER SAMARY</t>
  </si>
  <si>
    <t>44191198</t>
  </si>
  <si>
    <t>47843007</t>
  </si>
  <si>
    <t>70005313</t>
  </si>
  <si>
    <t>71752832</t>
  </si>
  <si>
    <t>70470369</t>
  </si>
  <si>
    <t>15860836</t>
  </si>
  <si>
    <t>72750173</t>
  </si>
  <si>
    <t>74049591</t>
  </si>
  <si>
    <t>45887479</t>
  </si>
  <si>
    <t>71729304</t>
  </si>
  <si>
    <t>41888742</t>
  </si>
  <si>
    <t>73003076</t>
  </si>
  <si>
    <t>70193404</t>
  </si>
  <si>
    <t>74148834</t>
  </si>
  <si>
    <t>14ES</t>
  </si>
  <si>
    <t>ALARCON GUZMAN CLAUDIA XIMENA</t>
  </si>
  <si>
    <t>CHUQUIZUTA RAMOS CARLOS MILTON</t>
  </si>
  <si>
    <t>MATTA O'DIANA ADA ANDREA</t>
  </si>
  <si>
    <t>VIVAS MONTAÑEZ VICTOR HUGO</t>
  </si>
  <si>
    <t>41534203</t>
  </si>
  <si>
    <t>09647402</t>
  </si>
  <si>
    <t>44371862</t>
  </si>
  <si>
    <t>45801070</t>
  </si>
  <si>
    <t>46016141</t>
  </si>
  <si>
    <t>40899482</t>
  </si>
  <si>
    <t>40355947</t>
  </si>
  <si>
    <t>41288399</t>
  </si>
  <si>
    <t>43742528</t>
  </si>
  <si>
    <t>46542197</t>
  </si>
  <si>
    <t>09830313</t>
  </si>
  <si>
    <t>40276111</t>
  </si>
  <si>
    <t>09619983</t>
  </si>
  <si>
    <t>47547523</t>
  </si>
  <si>
    <t>72569470</t>
  </si>
  <si>
    <t>46451237</t>
  </si>
  <si>
    <t>71428210</t>
  </si>
  <si>
    <t>47688408</t>
  </si>
  <si>
    <t>43157360</t>
  </si>
  <si>
    <t>41368033</t>
  </si>
  <si>
    <t>70440577</t>
  </si>
  <si>
    <t>42874441</t>
  </si>
  <si>
    <t>45795237</t>
  </si>
  <si>
    <t>46595343</t>
  </si>
  <si>
    <t>09934528</t>
  </si>
  <si>
    <t>09629568</t>
  </si>
  <si>
    <t>08535216</t>
  </si>
  <si>
    <t>44373790</t>
  </si>
  <si>
    <t>00257304</t>
  </si>
  <si>
    <t>76731950</t>
  </si>
  <si>
    <t>45581438</t>
  </si>
  <si>
    <t>46699594</t>
  </si>
  <si>
    <t>10738013</t>
  </si>
  <si>
    <t>44535987</t>
  </si>
  <si>
    <t>44720962</t>
  </si>
  <si>
    <t>07299584</t>
  </si>
  <si>
    <t>09893710</t>
  </si>
  <si>
    <t>44369365</t>
  </si>
  <si>
    <t>25846409</t>
  </si>
  <si>
    <t>42096876</t>
  </si>
  <si>
    <t>40002711</t>
  </si>
  <si>
    <t>45974500</t>
  </si>
  <si>
    <t>70425237</t>
  </si>
  <si>
    <t>44385818</t>
  </si>
  <si>
    <t>42840331</t>
  </si>
  <si>
    <t>70045340</t>
  </si>
  <si>
    <t>10432200</t>
  </si>
  <si>
    <t>42380421</t>
  </si>
  <si>
    <t>72898834</t>
  </si>
  <si>
    <t>48037756</t>
  </si>
  <si>
    <t>70023847</t>
  </si>
  <si>
    <t>40938345</t>
  </si>
  <si>
    <t>10745332</t>
  </si>
  <si>
    <t>07153666</t>
  </si>
  <si>
    <t>47787390</t>
  </si>
  <si>
    <t>16175892</t>
  </si>
  <si>
    <t>70432505</t>
  </si>
  <si>
    <t>10459510</t>
  </si>
  <si>
    <t>44791562</t>
  </si>
  <si>
    <t>44661310</t>
  </si>
  <si>
    <t>44947036</t>
  </si>
  <si>
    <t>08031576</t>
  </si>
  <si>
    <t>08166396</t>
  </si>
  <si>
    <t>42334633</t>
  </si>
  <si>
    <t>46594797</t>
  </si>
  <si>
    <t>45679988</t>
  </si>
  <si>
    <t>47784285</t>
  </si>
  <si>
    <t>10138472</t>
  </si>
  <si>
    <t>43622031</t>
  </si>
  <si>
    <t>41264696</t>
  </si>
  <si>
    <t>46626286</t>
  </si>
  <si>
    <t>10624576</t>
  </si>
  <si>
    <t>44110109</t>
  </si>
  <si>
    <t>46670580</t>
  </si>
  <si>
    <t>47905305</t>
  </si>
  <si>
    <t>10586463</t>
  </si>
  <si>
    <t>72955093</t>
  </si>
  <si>
    <t>43578005</t>
  </si>
  <si>
    <t>72735496</t>
  </si>
  <si>
    <t>15996748</t>
  </si>
  <si>
    <t>10146232</t>
  </si>
  <si>
    <t>44360320</t>
  </si>
  <si>
    <t>40523216</t>
  </si>
  <si>
    <t>07173031</t>
  </si>
  <si>
    <t>40656893</t>
  </si>
  <si>
    <t>41042705</t>
  </si>
  <si>
    <t>71032664</t>
  </si>
  <si>
    <t>06205988</t>
  </si>
  <si>
    <t>44767315</t>
  </si>
  <si>
    <t>42503574</t>
  </si>
  <si>
    <t>70096252</t>
  </si>
  <si>
    <t>72548637</t>
  </si>
  <si>
    <t>43812656</t>
  </si>
  <si>
    <t>42466373</t>
  </si>
  <si>
    <t>45016827</t>
  </si>
  <si>
    <t>00838682</t>
  </si>
  <si>
    <t>09612467</t>
  </si>
  <si>
    <t>42391000</t>
  </si>
  <si>
    <t>77138855</t>
  </si>
  <si>
    <t>42301305</t>
  </si>
  <si>
    <t>41873370</t>
  </si>
  <si>
    <t>44742658</t>
  </si>
  <si>
    <t>08559666</t>
  </si>
  <si>
    <t>DECLARACION  JURADA  SUSTENTO  DEL  COSTO  DE   EJECUCION  DE  GASTO  DEL  MES  DE  SETIEMBRE  -   2022</t>
  </si>
  <si>
    <t>PLL.set.      73907.02</t>
  </si>
  <si>
    <t>Destacados</t>
  </si>
  <si>
    <t>010115</t>
  </si>
  <si>
    <t>ROCCA ITUSACA ANTUAN FITZGERALD</t>
  </si>
  <si>
    <t>MOLINA QUIÑONEZ HELFER JOEL</t>
  </si>
  <si>
    <t>011014</t>
  </si>
  <si>
    <t>40014631</t>
  </si>
  <si>
    <t>DELARACION  JURADA  DE  EJECUCION  DE  PAGO  PLANILLA  DE  ACTIVOS  -  SETIEMBRE     2022</t>
  </si>
  <si>
    <t>DECLARACION  JURADA  DE  EJECUCION  DE  PAGO  -CONTRATO  ADMINISTRATIVO  SERVICIOS - CAS   SETIEMBRE   2022</t>
  </si>
  <si>
    <t>SUB DIRECTOR</t>
  </si>
  <si>
    <t>DECLARACION  JURADA  DE  EJECUCION  DE  PAGO  PLANILLA  DE  PENSIONISTAS   SETIEMBRE    2022</t>
  </si>
  <si>
    <t>07  de   noviembre    2022</t>
  </si>
  <si>
    <t>09 de noviembre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</si>
</sst>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color rgb="FFFF0000"/>
      <name val="Arial Narrow"/>
      <family val="2"/>
    </font>
    <font>
      <b/>
      <sz val="8"/>
      <color rgb="FFFF000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7"/>
      <name val="Arial Narrow"/>
      <family val="2"/>
    </font>
    <font>
      <sz val="9"/>
      <color rgb="FFFF0000"/>
      <name val="Arial Narrow"/>
      <family val="2"/>
    </font>
    <font>
      <sz val="13"/>
      <name val="Arial Narrow"/>
      <family val="2"/>
    </font>
    <font>
      <b/>
      <sz val="10"/>
      <color rgb="FFC00000"/>
      <name val="Arial Narrow"/>
      <family val="2"/>
    </font>
    <font>
      <sz val="18"/>
      <name val="Arial Narrow"/>
      <family val="2"/>
    </font>
    <font>
      <sz val="6"/>
      <name val="Arial Narrow"/>
      <family val="2"/>
    </font>
    <font>
      <b/>
      <sz val="13"/>
      <name val="Arial Narrow"/>
      <family val="2"/>
    </font>
    <font>
      <sz val="8"/>
      <name val="Calibri"/>
      <family val="2"/>
      <scheme val="minor"/>
    </font>
    <font>
      <sz val="6"/>
      <color theme="1"/>
      <name val="Arial Narrow"/>
      <family val="2"/>
    </font>
    <font>
      <sz val="6"/>
      <color rgb="FFFF0000"/>
      <name val="Arial Narrow"/>
      <family val="2"/>
    </font>
    <font>
      <b/>
      <sz val="11"/>
      <color rgb="FFFF0000"/>
      <name val="Arial Narrow"/>
      <family val="2"/>
    </font>
    <font>
      <sz val="14"/>
      <color rgb="FFFF0000"/>
      <name val="Arial Narrow"/>
      <family val="2"/>
    </font>
    <font>
      <sz val="14"/>
      <name val="Arial Narrow"/>
      <family val="2"/>
    </font>
    <font>
      <sz val="9"/>
      <color rgb="FFC00000"/>
      <name val="Arial Narrow"/>
      <family val="2"/>
    </font>
    <font>
      <b/>
      <sz val="8"/>
      <color theme="1"/>
      <name val="Arial Narrow"/>
      <family val="2"/>
    </font>
    <font>
      <b/>
      <sz val="11"/>
      <color rgb="FFC00000"/>
      <name val="Arial Narrow"/>
      <family val="2"/>
    </font>
    <font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2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4" fontId="6" fillId="0" borderId="0" xfId="0" applyNumberFormat="1" applyFont="1"/>
    <xf numFmtId="0" fontId="6" fillId="0" borderId="0" xfId="0" applyFont="1" applyFill="1"/>
    <xf numFmtId="0" fontId="8" fillId="0" borderId="0" xfId="0" applyFont="1"/>
    <xf numFmtId="0" fontId="9" fillId="0" borderId="0" xfId="0" applyFont="1"/>
    <xf numFmtId="4" fontId="3" fillId="0" borderId="6" xfId="0" applyNumberFormat="1" applyFont="1" applyFill="1" applyBorder="1"/>
    <xf numFmtId="3" fontId="5" fillId="0" borderId="6" xfId="0" applyNumberFormat="1" applyFont="1" applyBorder="1" applyAlignment="1">
      <alignment horizontal="center"/>
    </xf>
    <xf numFmtId="4" fontId="3" fillId="0" borderId="6" xfId="0" applyNumberFormat="1" applyFont="1" applyBorder="1"/>
    <xf numFmtId="4" fontId="3" fillId="0" borderId="7" xfId="0" applyNumberFormat="1" applyFont="1" applyFill="1" applyBorder="1"/>
    <xf numFmtId="3" fontId="5" fillId="0" borderId="7" xfId="0" applyNumberFormat="1" applyFont="1" applyBorder="1" applyAlignment="1">
      <alignment horizontal="center"/>
    </xf>
    <xf numFmtId="4" fontId="3" fillId="0" borderId="7" xfId="0" applyNumberFormat="1" applyFont="1" applyBorder="1"/>
    <xf numFmtId="4" fontId="3" fillId="0" borderId="5" xfId="0" applyNumberFormat="1" applyFont="1" applyFill="1" applyBorder="1"/>
    <xf numFmtId="3" fontId="5" fillId="0" borderId="5" xfId="0" applyNumberFormat="1" applyFont="1" applyBorder="1" applyAlignment="1">
      <alignment horizontal="center"/>
    </xf>
    <xf numFmtId="4" fontId="3" fillId="0" borderId="5" xfId="0" applyNumberFormat="1" applyFont="1" applyBorder="1"/>
    <xf numFmtId="0" fontId="3" fillId="0" borderId="6" xfId="0" applyFont="1" applyFill="1" applyBorder="1"/>
    <xf numFmtId="0" fontId="3" fillId="0" borderId="7" xfId="0" applyFont="1" applyFill="1" applyBorder="1"/>
    <xf numFmtId="2" fontId="3" fillId="0" borderId="6" xfId="0" applyNumberFormat="1" applyFont="1" applyFill="1" applyBorder="1"/>
    <xf numFmtId="4" fontId="3" fillId="0" borderId="4" xfId="0" applyNumberFormat="1" applyFont="1" applyBorder="1"/>
    <xf numFmtId="4" fontId="11" fillId="4" borderId="4" xfId="0" applyNumberFormat="1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9" fillId="0" borderId="0" xfId="0" applyFont="1" applyFill="1"/>
    <xf numFmtId="4" fontId="9" fillId="0" borderId="0" xfId="0" applyNumberFormat="1" applyFont="1" applyFill="1"/>
    <xf numFmtId="0" fontId="12" fillId="0" borderId="0" xfId="0" applyFont="1" applyFill="1"/>
    <xf numFmtId="49" fontId="3" fillId="0" borderId="6" xfId="0" applyNumberFormat="1" applyFont="1" applyBorder="1"/>
    <xf numFmtId="49" fontId="3" fillId="0" borderId="7" xfId="0" applyNumberFormat="1" applyFont="1" applyBorder="1"/>
    <xf numFmtId="0" fontId="12" fillId="0" borderId="0" xfId="0" applyFont="1"/>
    <xf numFmtId="0" fontId="15" fillId="0" borderId="0" xfId="0" applyFont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/>
    <xf numFmtId="4" fontId="6" fillId="0" borderId="0" xfId="0" applyNumberFormat="1" applyFont="1" applyFill="1"/>
    <xf numFmtId="4" fontId="9" fillId="0" borderId="0" xfId="0" applyNumberFormat="1" applyFont="1"/>
    <xf numFmtId="4" fontId="3" fillId="0" borderId="10" xfId="0" applyNumberFormat="1" applyFont="1" applyFill="1" applyBorder="1"/>
    <xf numFmtId="4" fontId="3" fillId="0" borderId="9" xfId="0" applyNumberFormat="1" applyFont="1" applyBorder="1"/>
    <xf numFmtId="4" fontId="10" fillId="4" borderId="4" xfId="0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4" fontId="18" fillId="0" borderId="0" xfId="0" applyNumberFormat="1" applyFont="1" applyFill="1"/>
    <xf numFmtId="0" fontId="18" fillId="0" borderId="0" xfId="0" applyFont="1" applyFill="1"/>
    <xf numFmtId="2" fontId="3" fillId="0" borderId="5" xfId="0" applyNumberFormat="1" applyFont="1" applyFill="1" applyBorder="1"/>
    <xf numFmtId="2" fontId="3" fillId="0" borderId="7" xfId="0" applyNumberFormat="1" applyFont="1" applyFill="1" applyBorder="1"/>
    <xf numFmtId="4" fontId="10" fillId="7" borderId="4" xfId="0" applyNumberFormat="1" applyFont="1" applyFill="1" applyBorder="1"/>
    <xf numFmtId="4" fontId="8" fillId="0" borderId="0" xfId="0" applyNumberFormat="1" applyFont="1" applyFill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3" fillId="0" borderId="15" xfId="0" applyNumberFormat="1" applyFont="1" applyFill="1" applyBorder="1"/>
    <xf numFmtId="0" fontId="15" fillId="9" borderId="4" xfId="0" applyFont="1" applyFill="1" applyBorder="1"/>
    <xf numFmtId="0" fontId="7" fillId="0" borderId="0" xfId="0" applyFont="1"/>
    <xf numFmtId="0" fontId="13" fillId="0" borderId="0" xfId="0" applyFont="1" applyFill="1" applyAlignment="1">
      <alignment horizontal="right"/>
    </xf>
    <xf numFmtId="0" fontId="17" fillId="0" borderId="0" xfId="0" applyFont="1" applyFill="1"/>
    <xf numFmtId="49" fontId="3" fillId="0" borderId="2" xfId="1" applyNumberFormat="1" applyFont="1" applyFill="1" applyBorder="1"/>
    <xf numFmtId="0" fontId="3" fillId="0" borderId="2" xfId="0" applyFont="1" applyFill="1" applyBorder="1"/>
    <xf numFmtId="1" fontId="3" fillId="0" borderId="2" xfId="1" applyNumberFormat="1" applyFont="1" applyFill="1" applyBorder="1" applyAlignment="1">
      <alignment horizontal="center"/>
    </xf>
    <xf numFmtId="2" fontId="3" fillId="0" borderId="2" xfId="0" applyNumberFormat="1" applyFont="1" applyFill="1" applyBorder="1"/>
    <xf numFmtId="0" fontId="3" fillId="0" borderId="5" xfId="0" applyFont="1" applyFill="1" applyBorder="1" applyAlignment="1">
      <alignment horizontal="center"/>
    </xf>
    <xf numFmtId="3" fontId="11" fillId="4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" fontId="3" fillId="0" borderId="6" xfId="0" applyNumberFormat="1" applyFont="1" applyBorder="1"/>
    <xf numFmtId="0" fontId="20" fillId="0" borderId="0" xfId="0" applyFont="1"/>
    <xf numFmtId="2" fontId="3" fillId="0" borderId="6" xfId="0" applyNumberFormat="1" applyFont="1" applyBorder="1"/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wrapText="1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21" fillId="0" borderId="0" xfId="0" applyFont="1"/>
    <xf numFmtId="0" fontId="12" fillId="5" borderId="4" xfId="0" applyFont="1" applyFill="1" applyBorder="1" applyAlignment="1">
      <alignment vertical="center"/>
    </xf>
    <xf numFmtId="0" fontId="12" fillId="5" borderId="4" xfId="0" applyFont="1" applyFill="1" applyBorder="1" applyAlignment="1">
      <alignment horizontal="centerContinuous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/>
    <xf numFmtId="0" fontId="10" fillId="3" borderId="1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/>
    <xf numFmtId="4" fontId="10" fillId="0" borderId="4" xfId="0" applyNumberFormat="1" applyFont="1" applyFill="1" applyBorder="1"/>
    <xf numFmtId="3" fontId="10" fillId="2" borderId="4" xfId="0" applyNumberFormat="1" applyFont="1" applyFill="1" applyBorder="1" applyAlignment="1">
      <alignment horizontal="center"/>
    </xf>
    <xf numFmtId="49" fontId="10" fillId="2" borderId="4" xfId="0" applyNumberFormat="1" applyFont="1" applyFill="1" applyBorder="1"/>
    <xf numFmtId="4" fontId="10" fillId="2" borderId="4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4" fontId="12" fillId="0" borderId="4" xfId="0" applyNumberFormat="1" applyFont="1" applyBorder="1"/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" fontId="10" fillId="0" borderId="4" xfId="0" applyNumberFormat="1" applyFont="1" applyBorder="1"/>
    <xf numFmtId="0" fontId="10" fillId="3" borderId="4" xfId="0" applyFont="1" applyFill="1" applyBorder="1" applyAlignment="1">
      <alignment horizontal="center"/>
    </xf>
    <xf numFmtId="0" fontId="10" fillId="3" borderId="4" xfId="0" applyFont="1" applyFill="1" applyBorder="1"/>
    <xf numFmtId="4" fontId="10" fillId="3" borderId="4" xfId="0" applyNumberFormat="1" applyFont="1" applyFill="1" applyBorder="1"/>
    <xf numFmtId="49" fontId="10" fillId="3" borderId="4" xfId="0" applyNumberFormat="1" applyFont="1" applyFill="1" applyBorder="1" applyAlignment="1">
      <alignment horizontal="center"/>
    </xf>
    <xf numFmtId="49" fontId="10" fillId="3" borderId="4" xfId="0" applyNumberFormat="1" applyFont="1" applyFill="1" applyBorder="1"/>
    <xf numFmtId="49" fontId="5" fillId="2" borderId="6" xfId="0" applyNumberFormat="1" applyFont="1" applyFill="1" applyBorder="1"/>
    <xf numFmtId="4" fontId="21" fillId="0" borderId="4" xfId="0" applyNumberFormat="1" applyFont="1" applyBorder="1"/>
    <xf numFmtId="49" fontId="5" fillId="2" borderId="7" xfId="0" applyNumberFormat="1" applyFont="1" applyFill="1" applyBorder="1"/>
    <xf numFmtId="0" fontId="10" fillId="4" borderId="4" xfId="0" applyFont="1" applyFill="1" applyBorder="1" applyAlignment="1">
      <alignment horizontal="left"/>
    </xf>
    <xf numFmtId="0" fontId="10" fillId="4" borderId="4" xfId="0" applyFont="1" applyFill="1" applyBorder="1"/>
    <xf numFmtId="3" fontId="10" fillId="3" borderId="4" xfId="0" applyNumberFormat="1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11" fillId="4" borderId="4" xfId="0" applyFont="1" applyFill="1" applyBorder="1"/>
    <xf numFmtId="1" fontId="11" fillId="4" borderId="4" xfId="0" applyNumberFormat="1" applyFont="1" applyFill="1" applyBorder="1" applyAlignment="1">
      <alignment horizontal="center"/>
    </xf>
    <xf numFmtId="0" fontId="11" fillId="9" borderId="1" xfId="0" applyFont="1" applyFill="1" applyBorder="1"/>
    <xf numFmtId="0" fontId="21" fillId="9" borderId="2" xfId="0" applyFont="1" applyFill="1" applyBorder="1"/>
    <xf numFmtId="3" fontId="22" fillId="9" borderId="2" xfId="0" applyNumberFormat="1" applyFont="1" applyFill="1" applyBorder="1" applyAlignment="1">
      <alignment horizontal="center"/>
    </xf>
    <xf numFmtId="1" fontId="21" fillId="9" borderId="2" xfId="0" applyNumberFormat="1" applyFont="1" applyFill="1" applyBorder="1" applyAlignment="1">
      <alignment horizontal="center"/>
    </xf>
    <xf numFmtId="0" fontId="21" fillId="9" borderId="3" xfId="0" applyFont="1" applyFill="1" applyBorder="1"/>
    <xf numFmtId="0" fontId="10" fillId="3" borderId="4" xfId="0" applyFont="1" applyFill="1" applyBorder="1" applyAlignment="1">
      <alignment horizontal="left"/>
    </xf>
    <xf numFmtId="2" fontId="10" fillId="3" borderId="4" xfId="0" applyNumberFormat="1" applyFont="1" applyFill="1" applyBorder="1"/>
    <xf numFmtId="3" fontId="3" fillId="0" borderId="5" xfId="0" applyNumberFormat="1" applyFont="1" applyBorder="1" applyAlignment="1">
      <alignment horizontal="center"/>
    </xf>
    <xf numFmtId="0" fontId="10" fillId="3" borderId="4" xfId="0" applyNumberFormat="1" applyFont="1" applyFill="1" applyBorder="1"/>
    <xf numFmtId="0" fontId="12" fillId="3" borderId="0" xfId="0" applyFont="1" applyFill="1"/>
    <xf numFmtId="2" fontId="3" fillId="0" borderId="5" xfId="0" applyNumberFormat="1" applyFont="1" applyBorder="1"/>
    <xf numFmtId="0" fontId="5" fillId="0" borderId="7" xfId="0" applyFont="1" applyBorder="1" applyAlignment="1">
      <alignment horizontal="center"/>
    </xf>
    <xf numFmtId="2" fontId="3" fillId="0" borderId="7" xfId="0" applyNumberFormat="1" applyFont="1" applyBorder="1"/>
    <xf numFmtId="0" fontId="10" fillId="4" borderId="4" xfId="0" applyFont="1" applyFill="1" applyBorder="1" applyAlignment="1">
      <alignment horizontal="center"/>
    </xf>
    <xf numFmtId="3" fontId="10" fillId="4" borderId="4" xfId="0" applyNumberFormat="1" applyFont="1" applyFill="1" applyBorder="1"/>
    <xf numFmtId="0" fontId="11" fillId="3" borderId="4" xfId="0" applyFont="1" applyFill="1" applyBorder="1"/>
    <xf numFmtId="4" fontId="11" fillId="3" borderId="4" xfId="0" applyNumberFormat="1" applyFont="1" applyFill="1" applyBorder="1"/>
    <xf numFmtId="0" fontId="3" fillId="0" borderId="8" xfId="0" applyFont="1" applyBorder="1"/>
    <xf numFmtId="4" fontId="3" fillId="0" borderId="8" xfId="0" applyNumberFormat="1" applyFont="1" applyBorder="1"/>
    <xf numFmtId="0" fontId="15" fillId="6" borderId="4" xfId="0" applyFont="1" applyFill="1" applyBorder="1"/>
    <xf numFmtId="4" fontId="15" fillId="6" borderId="4" xfId="0" applyNumberFormat="1" applyFont="1" applyFill="1" applyBorder="1"/>
    <xf numFmtId="0" fontId="21" fillId="0" borderId="0" xfId="0" applyFont="1" applyFill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3" fontId="5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Font="1" applyFill="1" applyBorder="1"/>
    <xf numFmtId="4" fontId="3" fillId="0" borderId="4" xfId="0" applyNumberFormat="1" applyFont="1" applyFill="1" applyBorder="1"/>
    <xf numFmtId="0" fontId="10" fillId="3" borderId="4" xfId="0" applyFont="1" applyFill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5" fillId="0" borderId="10" xfId="0" applyNumberFormat="1" applyFont="1" applyBorder="1" applyAlignment="1">
      <alignment horizontal="center"/>
    </xf>
    <xf numFmtId="0" fontId="3" fillId="0" borderId="10" xfId="0" applyFont="1" applyBorder="1"/>
    <xf numFmtId="1" fontId="3" fillId="0" borderId="10" xfId="0" applyNumberFormat="1" applyFont="1" applyBorder="1" applyAlignment="1">
      <alignment horizontal="center"/>
    </xf>
    <xf numFmtId="0" fontId="10" fillId="7" borderId="4" xfId="0" applyFont="1" applyFill="1" applyBorder="1"/>
    <xf numFmtId="0" fontId="12" fillId="7" borderId="4" xfId="0" applyFont="1" applyFill="1" applyBorder="1"/>
    <xf numFmtId="0" fontId="5" fillId="9" borderId="4" xfId="0" applyFont="1" applyFill="1" applyBorder="1"/>
    <xf numFmtId="4" fontId="11" fillId="9" borderId="4" xfId="0" applyNumberFormat="1" applyFont="1" applyFill="1" applyBorder="1"/>
    <xf numFmtId="0" fontId="5" fillId="6" borderId="4" xfId="0" applyFont="1" applyFill="1" applyBorder="1"/>
    <xf numFmtId="1" fontId="15" fillId="6" borderId="4" xfId="0" applyNumberFormat="1" applyFont="1" applyFill="1" applyBorder="1"/>
    <xf numFmtId="4" fontId="11" fillId="6" borderId="4" xfId="0" applyNumberFormat="1" applyFont="1" applyFill="1" applyBorder="1"/>
    <xf numFmtId="0" fontId="5" fillId="3" borderId="4" xfId="0" applyFont="1" applyFill="1" applyBorder="1"/>
    <xf numFmtId="3" fontId="11" fillId="3" borderId="4" xfId="0" applyNumberFormat="1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5" fillId="10" borderId="4" xfId="0" applyFont="1" applyFill="1" applyBorder="1"/>
    <xf numFmtId="0" fontId="11" fillId="10" borderId="4" xfId="0" applyFont="1" applyFill="1" applyBorder="1"/>
    <xf numFmtId="4" fontId="11" fillId="10" borderId="4" xfId="0" applyNumberFormat="1" applyFont="1" applyFill="1" applyBorder="1"/>
    <xf numFmtId="3" fontId="11" fillId="10" borderId="4" xfId="0" applyNumberFormat="1" applyFont="1" applyFill="1" applyBorder="1" applyAlignment="1">
      <alignment horizontal="center"/>
    </xf>
    <xf numFmtId="1" fontId="11" fillId="10" borderId="4" xfId="0" applyNumberFormat="1" applyFont="1" applyFill="1" applyBorder="1" applyAlignment="1">
      <alignment horizontal="center"/>
    </xf>
    <xf numFmtId="0" fontId="20" fillId="11" borderId="4" xfId="0" applyFont="1" applyFill="1" applyBorder="1"/>
    <xf numFmtId="4" fontId="20" fillId="11" borderId="4" xfId="0" applyNumberFormat="1" applyFont="1" applyFill="1" applyBorder="1"/>
    <xf numFmtId="0" fontId="24" fillId="0" borderId="5" xfId="0" applyFont="1" applyBorder="1"/>
    <xf numFmtId="0" fontId="24" fillId="0" borderId="6" xfId="0" applyFont="1" applyBorder="1" applyAlignment="1">
      <alignment wrapText="1"/>
    </xf>
    <xf numFmtId="0" fontId="24" fillId="0" borderId="7" xfId="0" applyFont="1" applyBorder="1"/>
    <xf numFmtId="1" fontId="15" fillId="11" borderId="4" xfId="0" applyNumberFormat="1" applyFont="1" applyFill="1" applyBorder="1"/>
    <xf numFmtId="4" fontId="21" fillId="0" borderId="0" xfId="0" applyNumberFormat="1" applyFont="1"/>
    <xf numFmtId="0" fontId="20" fillId="0" borderId="0" xfId="0" applyFont="1" applyFill="1"/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9" xfId="0" applyFont="1" applyFill="1" applyBorder="1"/>
    <xf numFmtId="49" fontId="3" fillId="0" borderId="9" xfId="0" applyNumberFormat="1" applyFont="1" applyBorder="1"/>
    <xf numFmtId="4" fontId="3" fillId="0" borderId="9" xfId="0" applyNumberFormat="1" applyFont="1" applyFill="1" applyBorder="1"/>
    <xf numFmtId="3" fontId="10" fillId="3" borderId="4" xfId="0" applyNumberFormat="1" applyFont="1" applyFill="1" applyBorder="1"/>
    <xf numFmtId="4" fontId="3" fillId="0" borderId="2" xfId="0" applyNumberFormat="1" applyFont="1" applyFill="1" applyBorder="1"/>
    <xf numFmtId="1" fontId="3" fillId="0" borderId="6" xfId="0" applyNumberFormat="1" applyFont="1" applyFill="1" applyBorder="1"/>
    <xf numFmtId="3" fontId="3" fillId="0" borderId="9" xfId="0" applyNumberFormat="1" applyFont="1" applyBorder="1" applyAlignment="1">
      <alignment horizontal="center"/>
    </xf>
    <xf numFmtId="0" fontId="25" fillId="0" borderId="0" xfId="0" applyFont="1"/>
    <xf numFmtId="49" fontId="25" fillId="0" borderId="0" xfId="0" applyNumberFormat="1" applyFont="1" applyFill="1"/>
    <xf numFmtId="2" fontId="12" fillId="0" borderId="0" xfId="0" applyNumberFormat="1" applyFont="1" applyFill="1" applyAlignment="1">
      <alignment vertical="center"/>
    </xf>
    <xf numFmtId="2" fontId="3" fillId="0" borderId="14" xfId="0" applyNumberFormat="1" applyFont="1" applyFill="1" applyBorder="1"/>
    <xf numFmtId="2" fontId="3" fillId="0" borderId="9" xfId="0" applyNumberFormat="1" applyFont="1" applyFill="1" applyBorder="1"/>
    <xf numFmtId="0" fontId="10" fillId="0" borderId="2" xfId="0" applyFont="1" applyFill="1" applyBorder="1"/>
    <xf numFmtId="1" fontId="3" fillId="0" borderId="2" xfId="1" applyNumberFormat="1" applyFont="1" applyFill="1" applyBorder="1"/>
    <xf numFmtId="0" fontId="26" fillId="0" borderId="0" xfId="0" applyFont="1"/>
    <xf numFmtId="14" fontId="3" fillId="0" borderId="6" xfId="0" applyNumberFormat="1" applyFont="1" applyBorder="1"/>
    <xf numFmtId="14" fontId="3" fillId="0" borderId="6" xfId="0" applyNumberFormat="1" applyFont="1" applyFill="1" applyBorder="1"/>
    <xf numFmtId="4" fontId="9" fillId="0" borderId="0" xfId="0" applyNumberFormat="1" applyFont="1" applyFill="1" applyAlignment="1">
      <alignment horizontal="center"/>
    </xf>
    <xf numFmtId="4" fontId="18" fillId="0" borderId="0" xfId="0" applyNumberFormat="1" applyFont="1" applyFill="1" applyAlignment="1">
      <alignment horizontal="right"/>
    </xf>
    <xf numFmtId="4" fontId="3" fillId="0" borderId="5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18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4" fontId="27" fillId="0" borderId="0" xfId="0" applyNumberFormat="1" applyFont="1" applyFill="1"/>
    <xf numFmtId="4" fontId="25" fillId="0" borderId="0" xfId="0" applyNumberFormat="1" applyFont="1" applyFill="1" applyAlignment="1">
      <alignment horizontal="center"/>
    </xf>
    <xf numFmtId="4" fontId="19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1" fontId="12" fillId="0" borderId="2" xfId="1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/>
    <xf numFmtId="4" fontId="10" fillId="0" borderId="5" xfId="0" applyNumberFormat="1" applyFont="1" applyFill="1" applyBorder="1"/>
    <xf numFmtId="3" fontId="15" fillId="9" borderId="4" xfId="0" applyNumberFormat="1" applyFont="1" applyFill="1" applyBorder="1"/>
    <xf numFmtId="1" fontId="15" fillId="6" borderId="4" xfId="0" applyNumberFormat="1" applyFont="1" applyFill="1" applyBorder="1" applyAlignment="1">
      <alignment horizontal="center"/>
    </xf>
    <xf numFmtId="3" fontId="15" fillId="11" borderId="4" xfId="0" applyNumberFormat="1" applyFont="1" applyFill="1" applyBorder="1"/>
    <xf numFmtId="0" fontId="15" fillId="7" borderId="4" xfId="0" applyFont="1" applyFill="1" applyBorder="1"/>
    <xf numFmtId="0" fontId="8" fillId="0" borderId="0" xfId="0" applyFont="1" applyFill="1"/>
    <xf numFmtId="0" fontId="8" fillId="0" borderId="0" xfId="0" applyFont="1" applyAlignment="1">
      <alignment horizontal="right"/>
    </xf>
    <xf numFmtId="4" fontId="15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1" fontId="3" fillId="0" borderId="5" xfId="0" applyNumberFormat="1" applyFont="1" applyBorder="1"/>
    <xf numFmtId="14" fontId="3" fillId="0" borderId="5" xfId="0" applyNumberFormat="1" applyFont="1" applyBorder="1"/>
    <xf numFmtId="0" fontId="15" fillId="0" borderId="0" xfId="0" applyFont="1" applyFill="1"/>
    <xf numFmtId="2" fontId="15" fillId="0" borderId="0" xfId="0" applyNumberFormat="1" applyFont="1"/>
    <xf numFmtId="0" fontId="15" fillId="0" borderId="0" xfId="0" applyFont="1" applyBorder="1"/>
    <xf numFmtId="0" fontId="28" fillId="0" borderId="0" xfId="0" applyFont="1"/>
    <xf numFmtId="0" fontId="21" fillId="0" borderId="0" xfId="0" applyFont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3" fillId="0" borderId="5" xfId="1" applyNumberFormat="1" applyFont="1" applyFill="1" applyBorder="1"/>
    <xf numFmtId="1" fontId="3" fillId="0" borderId="5" xfId="0" applyNumberFormat="1" applyFont="1" applyFill="1" applyBorder="1"/>
    <xf numFmtId="4" fontId="12" fillId="0" borderId="6" xfId="0" applyNumberFormat="1" applyFont="1" applyFill="1" applyBorder="1"/>
    <xf numFmtId="2" fontId="3" fillId="0" borderId="5" xfId="0" applyNumberFormat="1" applyFont="1" applyFill="1" applyBorder="1" applyProtection="1"/>
    <xf numFmtId="4" fontId="3" fillId="0" borderId="5" xfId="0" applyNumberFormat="1" applyFont="1" applyFill="1" applyBorder="1" applyProtection="1"/>
    <xf numFmtId="0" fontId="3" fillId="0" borderId="6" xfId="0" applyFont="1" applyFill="1" applyBorder="1" applyProtection="1"/>
    <xf numFmtId="1" fontId="3" fillId="0" borderId="6" xfId="0" applyNumberFormat="1" applyFont="1" applyFill="1" applyBorder="1" applyProtection="1"/>
    <xf numFmtId="1" fontId="12" fillId="0" borderId="6" xfId="0" applyNumberFormat="1" applyFont="1" applyFill="1" applyBorder="1" applyAlignment="1" applyProtection="1">
      <alignment horizontal="center"/>
    </xf>
    <xf numFmtId="2" fontId="3" fillId="0" borderId="6" xfId="0" applyNumberFormat="1" applyFont="1" applyFill="1" applyBorder="1" applyProtection="1"/>
    <xf numFmtId="4" fontId="3" fillId="0" borderId="6" xfId="0" applyNumberFormat="1" applyFont="1" applyFill="1" applyBorder="1" applyProtection="1"/>
    <xf numFmtId="0" fontId="3" fillId="0" borderId="7" xfId="0" applyFont="1" applyFill="1" applyBorder="1" applyProtection="1"/>
    <xf numFmtId="1" fontId="12" fillId="0" borderId="7" xfId="0" applyNumberFormat="1" applyFont="1" applyFill="1" applyBorder="1" applyAlignment="1" applyProtection="1">
      <alignment horizontal="center"/>
    </xf>
    <xf numFmtId="2" fontId="3" fillId="0" borderId="7" xfId="0" applyNumberFormat="1" applyFont="1" applyFill="1" applyBorder="1" applyProtection="1"/>
    <xf numFmtId="4" fontId="3" fillId="0" borderId="7" xfId="0" applyNumberFormat="1" applyFont="1" applyFill="1" applyBorder="1" applyProtection="1"/>
    <xf numFmtId="1" fontId="12" fillId="0" borderId="5" xfId="0" applyNumberFormat="1" applyFont="1" applyFill="1" applyBorder="1" applyAlignment="1">
      <alignment horizontal="center"/>
    </xf>
    <xf numFmtId="1" fontId="12" fillId="0" borderId="6" xfId="0" applyNumberFormat="1" applyFont="1" applyFill="1" applyBorder="1" applyAlignment="1">
      <alignment horizontal="center"/>
    </xf>
    <xf numFmtId="0" fontId="29" fillId="0" borderId="5" xfId="0" applyFont="1" applyBorder="1" applyAlignment="1">
      <alignment horizontal="left" wrapText="1"/>
    </xf>
    <xf numFmtId="4" fontId="4" fillId="0" borderId="0" xfId="0" applyNumberFormat="1" applyFont="1" applyFill="1"/>
    <xf numFmtId="4" fontId="3" fillId="0" borderId="0" xfId="0" applyNumberFormat="1" applyFont="1" applyFill="1"/>
    <xf numFmtId="4" fontId="2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/>
    <xf numFmtId="0" fontId="3" fillId="0" borderId="14" xfId="0" applyFont="1" applyFill="1" applyBorder="1"/>
    <xf numFmtId="0" fontId="4" fillId="0" borderId="0" xfId="0" applyFont="1"/>
    <xf numFmtId="4" fontId="11" fillId="0" borderId="3" xfId="0" applyNumberFormat="1" applyFont="1" applyFill="1" applyBorder="1" applyAlignment="1">
      <alignment horizontal="center"/>
    </xf>
    <xf numFmtId="49" fontId="15" fillId="0" borderId="0" xfId="0" applyNumberFormat="1" applyFont="1" applyFill="1"/>
    <xf numFmtId="0" fontId="12" fillId="0" borderId="0" xfId="0" applyFont="1" applyFill="1" applyBorder="1"/>
    <xf numFmtId="0" fontId="3" fillId="0" borderId="1" xfId="0" applyFont="1" applyFill="1" applyBorder="1"/>
    <xf numFmtId="1" fontId="15" fillId="0" borderId="2" xfId="1" applyNumberFormat="1" applyFont="1" applyFill="1" applyBorder="1" applyAlignment="1">
      <alignment horizontal="center"/>
    </xf>
    <xf numFmtId="0" fontId="11" fillId="0" borderId="2" xfId="0" applyFont="1" applyFill="1" applyBorder="1"/>
    <xf numFmtId="49" fontId="15" fillId="0" borderId="2" xfId="1" applyNumberFormat="1" applyFont="1" applyFill="1" applyBorder="1"/>
    <xf numFmtId="1" fontId="15" fillId="0" borderId="2" xfId="1" applyNumberFormat="1" applyFont="1" applyFill="1" applyBorder="1"/>
    <xf numFmtId="0" fontId="15" fillId="0" borderId="2" xfId="0" applyFont="1" applyFill="1" applyBorder="1"/>
    <xf numFmtId="2" fontId="15" fillId="0" borderId="2" xfId="0" applyNumberFormat="1" applyFont="1" applyFill="1" applyBorder="1"/>
    <xf numFmtId="4" fontId="15" fillId="0" borderId="3" xfId="0" applyNumberFormat="1" applyFont="1" applyFill="1" applyBorder="1"/>
    <xf numFmtId="0" fontId="12" fillId="0" borderId="20" xfId="0" applyFont="1" applyFill="1" applyBorder="1"/>
    <xf numFmtId="1" fontId="15" fillId="0" borderId="14" xfId="1" applyNumberFormat="1" applyFont="1" applyFill="1" applyBorder="1" applyAlignment="1">
      <alignment horizontal="center"/>
    </xf>
    <xf numFmtId="49" fontId="15" fillId="0" borderId="23" xfId="1" applyNumberFormat="1" applyFont="1" applyFill="1" applyBorder="1"/>
    <xf numFmtId="1" fontId="15" fillId="0" borderId="14" xfId="1" applyNumberFormat="1" applyFont="1" applyFill="1" applyBorder="1"/>
    <xf numFmtId="0" fontId="15" fillId="0" borderId="14" xfId="0" applyFont="1" applyFill="1" applyBorder="1"/>
    <xf numFmtId="1" fontId="12" fillId="0" borderId="14" xfId="1" applyNumberFormat="1" applyFont="1" applyFill="1" applyBorder="1" applyAlignment="1">
      <alignment horizontal="center"/>
    </xf>
    <xf numFmtId="2" fontId="15" fillId="0" borderId="14" xfId="0" applyNumberFormat="1" applyFont="1" applyFill="1" applyBorder="1"/>
    <xf numFmtId="2" fontId="15" fillId="0" borderId="13" xfId="0" applyNumberFormat="1" applyFont="1" applyFill="1" applyBorder="1"/>
    <xf numFmtId="0" fontId="12" fillId="0" borderId="17" xfId="0" applyFont="1" applyFill="1" applyBorder="1"/>
    <xf numFmtId="1" fontId="15" fillId="0" borderId="21" xfId="1" applyNumberFormat="1" applyFont="1" applyFill="1" applyBorder="1" applyAlignment="1">
      <alignment horizontal="center"/>
    </xf>
    <xf numFmtId="0" fontId="3" fillId="0" borderId="21" xfId="0" applyFont="1" applyFill="1" applyBorder="1"/>
    <xf numFmtId="49" fontId="15" fillId="0" borderId="24" xfId="1" applyNumberFormat="1" applyFont="1" applyFill="1" applyBorder="1"/>
    <xf numFmtId="1" fontId="15" fillId="0" borderId="21" xfId="1" applyNumberFormat="1" applyFont="1" applyFill="1" applyBorder="1"/>
    <xf numFmtId="0" fontId="15" fillId="0" borderId="21" xfId="0" applyFont="1" applyFill="1" applyBorder="1"/>
    <xf numFmtId="1" fontId="12" fillId="0" borderId="21" xfId="1" applyNumberFormat="1" applyFont="1" applyFill="1" applyBorder="1" applyAlignment="1">
      <alignment horizontal="center"/>
    </xf>
    <xf numFmtId="2" fontId="15" fillId="0" borderId="21" xfId="0" applyNumberFormat="1" applyFont="1" applyFill="1" applyBorder="1"/>
    <xf numFmtId="2" fontId="15" fillId="0" borderId="19" xfId="0" applyNumberFormat="1" applyFont="1" applyFill="1" applyBorder="1"/>
    <xf numFmtId="0" fontId="12" fillId="0" borderId="22" xfId="0" applyFont="1" applyFill="1" applyBorder="1"/>
    <xf numFmtId="1" fontId="15" fillId="0" borderId="12" xfId="1" applyNumberFormat="1" applyFont="1" applyFill="1" applyBorder="1" applyAlignment="1">
      <alignment horizontal="center"/>
    </xf>
    <xf numFmtId="0" fontId="3" fillId="0" borderId="18" xfId="0" applyFont="1" applyFill="1" applyBorder="1"/>
    <xf numFmtId="49" fontId="15" fillId="0" borderId="25" xfId="1" applyNumberFormat="1" applyFont="1" applyFill="1" applyBorder="1" applyAlignment="1">
      <alignment horizontal="left"/>
    </xf>
    <xf numFmtId="1" fontId="15" fillId="0" borderId="12" xfId="1" applyNumberFormat="1" applyFont="1" applyFill="1" applyBorder="1"/>
    <xf numFmtId="0" fontId="15" fillId="0" borderId="12" xfId="0" applyFont="1" applyFill="1" applyBorder="1"/>
    <xf numFmtId="1" fontId="12" fillId="0" borderId="12" xfId="1" applyNumberFormat="1" applyFont="1" applyFill="1" applyBorder="1" applyAlignment="1">
      <alignment horizontal="center"/>
    </xf>
    <xf numFmtId="2" fontId="15" fillId="0" borderId="12" xfId="0" applyNumberFormat="1" applyFont="1" applyFill="1" applyBorder="1"/>
    <xf numFmtId="2" fontId="15" fillId="0" borderId="11" xfId="0" applyNumberFormat="1" applyFont="1" applyFill="1" applyBorder="1"/>
    <xf numFmtId="49" fontId="12" fillId="0" borderId="0" xfId="0" applyNumberFormat="1" applyFont="1" applyFill="1"/>
    <xf numFmtId="4" fontId="12" fillId="0" borderId="0" xfId="0" applyNumberFormat="1" applyFont="1" applyFill="1"/>
    <xf numFmtId="4" fontId="11" fillId="0" borderId="0" xfId="0" applyNumberFormat="1" applyFont="1" applyFill="1"/>
    <xf numFmtId="1" fontId="3" fillId="0" borderId="2" xfId="0" applyNumberFormat="1" applyFont="1" applyFill="1" applyBorder="1"/>
    <xf numFmtId="0" fontId="12" fillId="10" borderId="15" xfId="0" applyFont="1" applyFill="1" applyBorder="1" applyAlignment="1">
      <alignment vertical="center"/>
    </xf>
    <xf numFmtId="0" fontId="15" fillId="10" borderId="15" xfId="0" applyFont="1" applyFill="1" applyBorder="1" applyAlignment="1">
      <alignment vertical="center"/>
    </xf>
    <xf numFmtId="49" fontId="15" fillId="10" borderId="15" xfId="0" applyNumberFormat="1" applyFont="1" applyFill="1" applyBorder="1" applyAlignment="1">
      <alignment vertical="center"/>
    </xf>
    <xf numFmtId="0" fontId="15" fillId="10" borderId="15" xfId="0" applyFont="1" applyFill="1" applyBorder="1" applyAlignment="1">
      <alignment vertical="center" wrapText="1"/>
    </xf>
    <xf numFmtId="0" fontId="12" fillId="10" borderId="15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3" fillId="0" borderId="26" xfId="0" applyNumberFormat="1" applyFont="1" applyFill="1" applyBorder="1"/>
    <xf numFmtId="0" fontId="14" fillId="0" borderId="0" xfId="0" applyFont="1" applyFill="1" applyAlignment="1">
      <alignment horizontal="right"/>
    </xf>
    <xf numFmtId="1" fontId="3" fillId="0" borderId="6" xfId="0" applyNumberFormat="1" applyFont="1" applyBorder="1" applyAlignment="1">
      <alignment horizontal="left"/>
    </xf>
    <xf numFmtId="0" fontId="30" fillId="0" borderId="0" xfId="0" applyFont="1" applyAlignment="1"/>
    <xf numFmtId="4" fontId="20" fillId="0" borderId="0" xfId="0" applyNumberFormat="1" applyFont="1" applyFill="1"/>
    <xf numFmtId="49" fontId="21" fillId="0" borderId="0" xfId="0" applyNumberFormat="1" applyFont="1" applyFill="1"/>
    <xf numFmtId="15" fontId="5" fillId="0" borderId="0" xfId="0" applyNumberFormat="1" applyFont="1" applyFill="1" applyAlignment="1">
      <alignment horizontal="right"/>
    </xf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4" fontId="3" fillId="0" borderId="0" xfId="0" applyNumberFormat="1" applyFont="1" applyFill="1" applyAlignment="1">
      <alignment horizontal="right" vertical="center"/>
    </xf>
    <xf numFmtId="4" fontId="31" fillId="0" borderId="0" xfId="0" applyNumberFormat="1" applyFont="1"/>
    <xf numFmtId="4" fontId="12" fillId="0" borderId="0" xfId="0" applyNumberFormat="1" applyFont="1"/>
    <xf numFmtId="4" fontId="21" fillId="0" borderId="0" xfId="0" applyNumberFormat="1" applyFont="1" applyFill="1"/>
    <xf numFmtId="3" fontId="5" fillId="0" borderId="9" xfId="0" applyNumberFormat="1" applyFont="1" applyBorder="1" applyAlignment="1">
      <alignment horizontal="center"/>
    </xf>
    <xf numFmtId="2" fontId="3" fillId="0" borderId="9" xfId="0" applyNumberFormat="1" applyFont="1" applyBorder="1"/>
    <xf numFmtId="0" fontId="5" fillId="0" borderId="9" xfId="0" applyFont="1" applyBorder="1" applyAlignment="1">
      <alignment horizontal="center"/>
    </xf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6" xfId="0" applyNumberFormat="1" applyFont="1" applyFill="1" applyBorder="1"/>
    <xf numFmtId="4" fontId="12" fillId="0" borderId="6" xfId="0" applyNumberFormat="1" applyFont="1" applyFill="1" applyBorder="1" applyProtection="1"/>
    <xf numFmtId="49" fontId="3" fillId="0" borderId="6" xfId="0" applyNumberFormat="1" applyFont="1" applyFill="1" applyBorder="1" applyAlignment="1" applyProtection="1">
      <alignment horizontal="left"/>
    </xf>
    <xf numFmtId="4" fontId="32" fillId="0" borderId="0" xfId="0" applyNumberFormat="1" applyFont="1" applyFill="1"/>
    <xf numFmtId="4" fontId="29" fillId="0" borderId="0" xfId="0" applyNumberFormat="1" applyFont="1" applyFill="1"/>
    <xf numFmtId="4" fontId="29" fillId="0" borderId="0" xfId="0" applyNumberFormat="1" applyFont="1"/>
    <xf numFmtId="0" fontId="32" fillId="0" borderId="0" xfId="0" applyFont="1" applyFill="1"/>
    <xf numFmtId="0" fontId="33" fillId="0" borderId="0" xfId="0" applyFont="1" applyFill="1" applyAlignment="1">
      <alignment horizontal="right"/>
    </xf>
    <xf numFmtId="4" fontId="33" fillId="0" borderId="0" xfId="0" applyNumberFormat="1" applyFont="1"/>
    <xf numFmtId="4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/>
    <xf numFmtId="49" fontId="3" fillId="0" borderId="6" xfId="1" applyNumberFormat="1" applyFont="1" applyFill="1" applyBorder="1" applyAlignment="1">
      <alignment horizontal="left"/>
    </xf>
    <xf numFmtId="1" fontId="3" fillId="0" borderId="6" xfId="1" applyNumberFormat="1" applyFont="1" applyFill="1" applyBorder="1" applyAlignment="1">
      <alignment horizontal="left"/>
    </xf>
    <xf numFmtId="49" fontId="3" fillId="0" borderId="5" xfId="0" applyNumberFormat="1" applyFont="1" applyFill="1" applyBorder="1"/>
    <xf numFmtId="1" fontId="3" fillId="0" borderId="5" xfId="0" applyNumberFormat="1" applyFont="1" applyFill="1" applyBorder="1" applyAlignment="1">
      <alignment horizontal="left"/>
    </xf>
    <xf numFmtId="1" fontId="3" fillId="0" borderId="6" xfId="0" applyNumberFormat="1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1" fontId="3" fillId="0" borderId="6" xfId="0" applyNumberFormat="1" applyFont="1" applyFill="1" applyBorder="1" applyAlignment="1">
      <alignment horizontal="left"/>
    </xf>
    <xf numFmtId="1" fontId="2" fillId="0" borderId="0" xfId="0" applyNumberFormat="1" applyFont="1" applyFill="1"/>
    <xf numFmtId="0" fontId="12" fillId="0" borderId="16" xfId="0" applyFont="1" applyFill="1" applyBorder="1"/>
    <xf numFmtId="4" fontId="11" fillId="0" borderId="4" xfId="0" applyNumberFormat="1" applyFont="1" applyFill="1" applyBorder="1"/>
    <xf numFmtId="2" fontId="9" fillId="0" borderId="0" xfId="0" applyNumberFormat="1" applyFont="1" applyFill="1"/>
    <xf numFmtId="2" fontId="34" fillId="0" borderId="0" xfId="0" applyNumberFormat="1" applyFont="1" applyFill="1"/>
    <xf numFmtId="0" fontId="25" fillId="0" borderId="0" xfId="0" applyFont="1" applyFill="1"/>
    <xf numFmtId="0" fontId="35" fillId="0" borderId="0" xfId="0" applyFont="1"/>
    <xf numFmtId="0" fontId="3" fillId="0" borderId="15" xfId="0" applyFont="1" applyFill="1" applyBorder="1" applyProtection="1"/>
    <xf numFmtId="0" fontId="15" fillId="10" borderId="15" xfId="0" applyFont="1" applyFill="1" applyBorder="1" applyAlignment="1">
      <alignment wrapText="1"/>
    </xf>
    <xf numFmtId="1" fontId="3" fillId="0" borderId="0" xfId="0" applyNumberFormat="1" applyFont="1"/>
    <xf numFmtId="0" fontId="36" fillId="0" borderId="0" xfId="0" applyFont="1"/>
    <xf numFmtId="0" fontId="15" fillId="0" borderId="0" xfId="0" applyFont="1" applyAlignment="1">
      <alignment horizontal="right"/>
    </xf>
    <xf numFmtId="4" fontId="15" fillId="0" borderId="0" xfId="0" applyNumberFormat="1" applyFont="1"/>
    <xf numFmtId="4" fontId="15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3" fillId="0" borderId="6" xfId="0" applyFont="1" applyBorder="1" applyAlignment="1"/>
    <xf numFmtId="4" fontId="3" fillId="0" borderId="6" xfId="0" applyNumberFormat="1" applyFont="1" applyBorder="1" applyAlignment="1"/>
    <xf numFmtId="2" fontId="3" fillId="0" borderId="6" xfId="0" applyNumberFormat="1" applyFont="1" applyFill="1" applyBorder="1" applyAlignment="1"/>
    <xf numFmtId="4" fontId="3" fillId="0" borderId="6" xfId="0" applyNumberFormat="1" applyFont="1" applyFill="1" applyBorder="1" applyAlignment="1"/>
    <xf numFmtId="0" fontId="24" fillId="0" borderId="8" xfId="0" applyFont="1" applyBorder="1"/>
    <xf numFmtId="3" fontId="5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4" fontId="3" fillId="0" borderId="8" xfId="0" applyNumberFormat="1" applyFont="1" applyFill="1" applyBorder="1"/>
    <xf numFmtId="4" fontId="37" fillId="0" borderId="0" xfId="0" applyNumberFormat="1" applyFont="1" applyFill="1" applyAlignment="1">
      <alignment horizontal="right"/>
    </xf>
    <xf numFmtId="0" fontId="38" fillId="0" borderId="0" xfId="0" applyFont="1" applyFill="1" applyAlignment="1">
      <alignment horizontal="right"/>
    </xf>
    <xf numFmtId="0" fontId="39" fillId="0" borderId="0" xfId="0" applyFont="1" applyFill="1"/>
    <xf numFmtId="49" fontId="8" fillId="0" borderId="0" xfId="0" applyNumberFormat="1" applyFont="1" applyFill="1"/>
    <xf numFmtId="49" fontId="1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/>
    </xf>
    <xf numFmtId="2" fontId="2" fillId="0" borderId="0" xfId="0" applyNumberFormat="1" applyFont="1" applyFill="1"/>
    <xf numFmtId="2" fontId="6" fillId="0" borderId="0" xfId="0" applyNumberFormat="1" applyFont="1" applyFill="1"/>
    <xf numFmtId="0" fontId="9" fillId="0" borderId="0" xfId="0" applyFont="1" applyFill="1" applyBorder="1"/>
    <xf numFmtId="49" fontId="3" fillId="0" borderId="6" xfId="0" applyNumberFormat="1" applyFont="1" applyFill="1" applyBorder="1" applyProtection="1"/>
    <xf numFmtId="4" fontId="40" fillId="0" borderId="15" xfId="0" applyNumberFormat="1" applyFont="1" applyFill="1" applyBorder="1"/>
    <xf numFmtId="4" fontId="12" fillId="0" borderId="8" xfId="0" applyNumberFormat="1" applyFont="1" applyFill="1" applyBorder="1"/>
    <xf numFmtId="4" fontId="12" fillId="0" borderId="7" xfId="0" applyNumberFormat="1" applyFont="1" applyFill="1" applyBorder="1"/>
    <xf numFmtId="0" fontId="26" fillId="0" borderId="0" xfId="0" applyFont="1" applyAlignment="1"/>
    <xf numFmtId="1" fontId="3" fillId="0" borderId="0" xfId="0" applyNumberFormat="1" applyFont="1" applyFill="1"/>
    <xf numFmtId="1" fontId="3" fillId="0" borderId="22" xfId="0" applyNumberFormat="1" applyFont="1" applyFill="1" applyBorder="1"/>
    <xf numFmtId="1" fontId="3" fillId="0" borderId="12" xfId="0" applyNumberFormat="1" applyFont="1" applyFill="1" applyBorder="1"/>
    <xf numFmtId="0" fontId="2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" fontId="4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center"/>
    </xf>
    <xf numFmtId="1" fontId="10" fillId="0" borderId="2" xfId="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Normal" xfId="0" builtinId="0"/>
    <cellStyle name="Normal_Activos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33"/>
      <color rgb="FFCCFF99"/>
      <color rgb="FFCCCCFF"/>
      <color rgb="FF009900"/>
      <color rgb="FF000099"/>
      <color rgb="FFCCECFF"/>
      <color rgb="FFFFCCFF"/>
      <color rgb="FFFFFF99"/>
      <color rgb="FF0033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6"/>
  <sheetViews>
    <sheetView tabSelected="1" zoomScale="120" zoomScaleNormal="120" workbookViewId="0">
      <selection activeCell="A2" sqref="A2"/>
    </sheetView>
  </sheetViews>
  <sheetFormatPr baseColWidth="10" defaultRowHeight="16.5" x14ac:dyDescent="0.3"/>
  <cols>
    <col min="1" max="1" width="0.42578125" style="1" customWidth="1"/>
    <col min="2" max="2" width="12.85546875" style="1" customWidth="1"/>
    <col min="3" max="3" width="3.140625" style="1" customWidth="1"/>
    <col min="4" max="4" width="12.140625" style="1" customWidth="1"/>
    <col min="5" max="5" width="1.140625" style="1" customWidth="1"/>
    <col min="6" max="6" width="10.5703125" style="1" customWidth="1"/>
    <col min="7" max="7" width="4" style="1" customWidth="1"/>
    <col min="8" max="8" width="10.85546875" style="1" customWidth="1"/>
    <col min="9" max="9" width="11.140625" style="1" customWidth="1"/>
    <col min="10" max="10" width="10.42578125" style="1" customWidth="1"/>
    <col min="11" max="11" width="11.85546875" style="1" customWidth="1"/>
    <col min="12" max="12" width="0.5703125" style="1" customWidth="1"/>
    <col min="13" max="13" width="12" style="1" customWidth="1"/>
    <col min="14" max="14" width="3" style="1" customWidth="1"/>
    <col min="15" max="15" width="9.140625" style="1" customWidth="1"/>
    <col min="16" max="16" width="1.42578125" style="1" customWidth="1"/>
    <col min="17" max="17" width="6.7109375" style="1" customWidth="1"/>
    <col min="18" max="18" width="13" style="1" customWidth="1"/>
    <col min="19" max="16384" width="11.42578125" style="1"/>
  </cols>
  <sheetData>
    <row r="1" spans="1:21" x14ac:dyDescent="0.3">
      <c r="A1" s="1" t="s">
        <v>1648</v>
      </c>
    </row>
    <row r="2" spans="1:21" s="189" customFormat="1" ht="14.25" customHeight="1" x14ac:dyDescent="0.3">
      <c r="B2" s="371" t="s">
        <v>2503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</row>
    <row r="3" spans="1:21" ht="11.25" hidden="1" customHeight="1" x14ac:dyDescent="0.3">
      <c r="B3" s="30" t="s">
        <v>1645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21" s="2" customFormat="1" ht="18.75" customHeight="1" x14ac:dyDescent="0.25">
      <c r="B4" s="74" t="s">
        <v>0</v>
      </c>
      <c r="C4" s="74" t="s">
        <v>1</v>
      </c>
      <c r="D4" s="75" t="s">
        <v>2</v>
      </c>
      <c r="E4" s="74" t="s">
        <v>1</v>
      </c>
      <c r="F4" s="75" t="s">
        <v>3</v>
      </c>
      <c r="G4" s="74" t="s">
        <v>4</v>
      </c>
      <c r="H4" s="75" t="s">
        <v>5</v>
      </c>
      <c r="I4" s="76" t="s">
        <v>55</v>
      </c>
      <c r="J4" s="76" t="s">
        <v>56</v>
      </c>
      <c r="K4" s="75" t="s">
        <v>6</v>
      </c>
      <c r="L4" s="77"/>
      <c r="M4" s="74" t="s">
        <v>0</v>
      </c>
      <c r="N4" s="78" t="s">
        <v>4</v>
      </c>
      <c r="O4" s="78" t="s">
        <v>63</v>
      </c>
    </row>
    <row r="5" spans="1:21" ht="13.5" customHeight="1" x14ac:dyDescent="0.3">
      <c r="B5" s="79" t="s">
        <v>7</v>
      </c>
      <c r="C5" s="80"/>
      <c r="D5" s="80"/>
      <c r="E5" s="80"/>
      <c r="F5" s="80"/>
      <c r="G5" s="80"/>
      <c r="H5" s="80"/>
      <c r="I5" s="80"/>
      <c r="J5" s="80"/>
      <c r="K5" s="81"/>
      <c r="L5" s="26"/>
      <c r="M5" s="82" t="s">
        <v>7</v>
      </c>
      <c r="N5" s="80"/>
      <c r="O5" s="81"/>
      <c r="P5" s="73"/>
      <c r="Q5" s="73"/>
    </row>
    <row r="6" spans="1:21" ht="11.25" customHeight="1" x14ac:dyDescent="0.3">
      <c r="B6" s="83" t="s">
        <v>8</v>
      </c>
      <c r="C6" s="84">
        <f t="shared" ref="C6:K6" si="0">SUM(C7:C9)</f>
        <v>17</v>
      </c>
      <c r="D6" s="85">
        <f t="shared" si="0"/>
        <v>24751.85</v>
      </c>
      <c r="E6" s="86">
        <f t="shared" si="0"/>
        <v>0</v>
      </c>
      <c r="F6" s="85">
        <f t="shared" si="0"/>
        <v>0</v>
      </c>
      <c r="G6" s="87">
        <f t="shared" si="0"/>
        <v>0</v>
      </c>
      <c r="H6" s="85">
        <f t="shared" si="0"/>
        <v>0</v>
      </c>
      <c r="I6" s="85">
        <f t="shared" si="0"/>
        <v>0</v>
      </c>
      <c r="J6" s="85">
        <f t="shared" si="0"/>
        <v>65167.55</v>
      </c>
      <c r="K6" s="88">
        <f t="shared" si="0"/>
        <v>89919.400000000009</v>
      </c>
      <c r="L6" s="29"/>
      <c r="M6" s="89" t="s">
        <v>68</v>
      </c>
      <c r="N6" s="90">
        <f>SUM(N7:N8)</f>
        <v>4</v>
      </c>
      <c r="O6" s="91">
        <f>SUM(O7:O8)</f>
        <v>5928.42</v>
      </c>
      <c r="P6" s="73"/>
      <c r="Q6" s="73"/>
    </row>
    <row r="7" spans="1:21" ht="11.25" customHeight="1" x14ac:dyDescent="0.3">
      <c r="B7" s="94" t="s">
        <v>9</v>
      </c>
      <c r="C7" s="60">
        <v>5</v>
      </c>
      <c r="D7" s="7">
        <v>7116.77</v>
      </c>
      <c r="E7" s="8"/>
      <c r="F7" s="7"/>
      <c r="G7" s="27"/>
      <c r="H7" s="7"/>
      <c r="I7" s="7"/>
      <c r="J7" s="7">
        <v>22828.68</v>
      </c>
      <c r="K7" s="9">
        <f t="shared" ref="K7:K24" si="1">SUM(D7,F7,H7,I7,J7)</f>
        <v>29945.45</v>
      </c>
      <c r="L7" s="66"/>
      <c r="M7" s="94" t="s">
        <v>11</v>
      </c>
      <c r="N7" s="60">
        <v>1</v>
      </c>
      <c r="O7" s="9">
        <v>1379.88</v>
      </c>
      <c r="P7" s="73"/>
      <c r="Q7" s="73"/>
    </row>
    <row r="8" spans="1:21" ht="11.25" customHeight="1" x14ac:dyDescent="0.3">
      <c r="B8" s="94" t="s">
        <v>10</v>
      </c>
      <c r="C8" s="60">
        <v>11</v>
      </c>
      <c r="D8" s="7">
        <f>14742.09+1160.05</f>
        <v>15902.14</v>
      </c>
      <c r="E8" s="8"/>
      <c r="F8" s="7"/>
      <c r="G8" s="27"/>
      <c r="H8" s="7"/>
      <c r="I8" s="7"/>
      <c r="J8" s="7">
        <v>40778.870000000003</v>
      </c>
      <c r="K8" s="9">
        <f t="shared" si="1"/>
        <v>56681.01</v>
      </c>
      <c r="L8" s="73"/>
      <c r="M8" s="95" t="s">
        <v>12</v>
      </c>
      <c r="N8" s="96">
        <v>3</v>
      </c>
      <c r="O8" s="12">
        <v>4548.54</v>
      </c>
      <c r="P8" s="73"/>
      <c r="Q8" s="73"/>
    </row>
    <row r="9" spans="1:21" ht="10.5" customHeight="1" x14ac:dyDescent="0.3">
      <c r="B9" s="95" t="s">
        <v>12</v>
      </c>
      <c r="C9" s="96">
        <v>1</v>
      </c>
      <c r="D9" s="10">
        <v>1732.94</v>
      </c>
      <c r="E9" s="11"/>
      <c r="F9" s="10"/>
      <c r="G9" s="28"/>
      <c r="H9" s="10"/>
      <c r="I9" s="10"/>
      <c r="J9" s="10">
        <v>1560</v>
      </c>
      <c r="K9" s="9">
        <f t="shared" si="1"/>
        <v>3292.94</v>
      </c>
      <c r="L9" s="73"/>
      <c r="M9" s="89" t="s">
        <v>71</v>
      </c>
      <c r="N9" s="90">
        <f>SUM(N10:N12)</f>
        <v>2</v>
      </c>
      <c r="O9" s="97">
        <f>SUM(O10:O12)</f>
        <v>2233.21</v>
      </c>
      <c r="P9" s="73"/>
      <c r="Q9" s="73"/>
    </row>
    <row r="10" spans="1:21" ht="12" customHeight="1" x14ac:dyDescent="0.3">
      <c r="B10" s="98" t="s">
        <v>13</v>
      </c>
      <c r="C10" s="99">
        <f t="shared" ref="C10:K10" si="2">SUM(C11:C14)</f>
        <v>19</v>
      </c>
      <c r="D10" s="100">
        <f t="shared" si="2"/>
        <v>21513.72</v>
      </c>
      <c r="E10" s="101">
        <f t="shared" si="2"/>
        <v>1</v>
      </c>
      <c r="F10" s="100">
        <f t="shared" si="2"/>
        <v>1813.18</v>
      </c>
      <c r="G10" s="102">
        <f t="shared" si="2"/>
        <v>0</v>
      </c>
      <c r="H10" s="100">
        <f t="shared" si="2"/>
        <v>0</v>
      </c>
      <c r="I10" s="100">
        <f t="shared" si="2"/>
        <v>0</v>
      </c>
      <c r="J10" s="100">
        <f t="shared" si="2"/>
        <v>49578.87</v>
      </c>
      <c r="K10" s="100">
        <f t="shared" si="2"/>
        <v>72905.76999999999</v>
      </c>
      <c r="L10" s="73"/>
      <c r="M10" s="92" t="s">
        <v>14</v>
      </c>
      <c r="N10" s="59">
        <v>1</v>
      </c>
      <c r="O10" s="15">
        <v>1283.56</v>
      </c>
      <c r="P10" s="73"/>
      <c r="Q10" s="73"/>
    </row>
    <row r="11" spans="1:21" ht="10.5" customHeight="1" x14ac:dyDescent="0.3">
      <c r="B11" s="94" t="s">
        <v>15</v>
      </c>
      <c r="C11" s="60">
        <v>1</v>
      </c>
      <c r="D11" s="7">
        <v>1450.55</v>
      </c>
      <c r="E11" s="23"/>
      <c r="F11" s="16"/>
      <c r="G11" s="103"/>
      <c r="H11" s="16"/>
      <c r="I11" s="16"/>
      <c r="J11" s="7">
        <v>3207.17</v>
      </c>
      <c r="K11" s="9">
        <f t="shared" si="1"/>
        <v>4657.72</v>
      </c>
      <c r="L11" s="73"/>
      <c r="M11" s="94" t="s">
        <v>64</v>
      </c>
      <c r="N11" s="60">
        <v>1</v>
      </c>
      <c r="O11" s="9">
        <v>949.65</v>
      </c>
      <c r="P11" s="73"/>
      <c r="Q11" s="73"/>
    </row>
    <row r="12" spans="1:21" ht="10.5" customHeight="1" x14ac:dyDescent="0.3">
      <c r="B12" s="94" t="s">
        <v>16</v>
      </c>
      <c r="C12" s="60">
        <v>8</v>
      </c>
      <c r="D12" s="7">
        <f>9087.52+616.38</f>
        <v>9703.9</v>
      </c>
      <c r="E12" s="23"/>
      <c r="F12" s="7"/>
      <c r="G12" s="103"/>
      <c r="H12" s="7"/>
      <c r="I12" s="7"/>
      <c r="J12" s="7">
        <f>21698.65-1372.8</f>
        <v>20325.850000000002</v>
      </c>
      <c r="K12" s="9">
        <f t="shared" si="1"/>
        <v>30029.75</v>
      </c>
      <c r="L12" s="104">
        <v>6554.86</v>
      </c>
      <c r="M12" s="95" t="s">
        <v>65</v>
      </c>
      <c r="N12" s="96"/>
      <c r="O12" s="12"/>
      <c r="P12" s="73"/>
      <c r="Q12" s="73"/>
    </row>
    <row r="13" spans="1:21" ht="11.25" customHeight="1" x14ac:dyDescent="0.3">
      <c r="B13" s="94" t="s">
        <v>17</v>
      </c>
      <c r="C13" s="60">
        <v>3</v>
      </c>
      <c r="D13" s="7">
        <v>3096.78</v>
      </c>
      <c r="E13" s="23"/>
      <c r="F13" s="7"/>
      <c r="G13" s="103"/>
      <c r="H13" s="7"/>
      <c r="I13" s="7"/>
      <c r="J13" s="7">
        <v>4290</v>
      </c>
      <c r="K13" s="9">
        <f t="shared" si="1"/>
        <v>7386.7800000000007</v>
      </c>
      <c r="L13" s="73"/>
      <c r="M13" s="89" t="s">
        <v>72</v>
      </c>
      <c r="N13" s="90">
        <f>SUM(N14:N16)</f>
        <v>31</v>
      </c>
      <c r="O13" s="97">
        <f>SUM(O14:O16)</f>
        <v>32208.34</v>
      </c>
      <c r="P13" s="73"/>
      <c r="Q13" s="73"/>
    </row>
    <row r="14" spans="1:21" ht="12.95" customHeight="1" x14ac:dyDescent="0.3">
      <c r="B14" s="95" t="s">
        <v>18</v>
      </c>
      <c r="C14" s="96">
        <v>7</v>
      </c>
      <c r="D14" s="10">
        <v>7262.49</v>
      </c>
      <c r="E14" s="111">
        <v>1</v>
      </c>
      <c r="F14" s="10">
        <v>1813.18</v>
      </c>
      <c r="G14" s="105"/>
      <c r="H14" s="10"/>
      <c r="I14" s="10"/>
      <c r="J14" s="10">
        <v>21755.85</v>
      </c>
      <c r="K14" s="9">
        <f t="shared" si="1"/>
        <v>30831.519999999997</v>
      </c>
      <c r="L14" s="73"/>
      <c r="M14" s="92" t="s">
        <v>66</v>
      </c>
      <c r="N14" s="59">
        <v>27</v>
      </c>
      <c r="O14" s="15">
        <v>27650.71</v>
      </c>
      <c r="P14" s="73"/>
      <c r="Q14" s="73"/>
    </row>
    <row r="15" spans="1:21" ht="11.25" customHeight="1" x14ac:dyDescent="0.3">
      <c r="B15" s="98" t="s">
        <v>19</v>
      </c>
      <c r="C15" s="99">
        <f t="shared" ref="C15:K15" si="3">SUM(C16:C21)</f>
        <v>67</v>
      </c>
      <c r="D15" s="100">
        <f t="shared" si="3"/>
        <v>59723.299999999996</v>
      </c>
      <c r="E15" s="178">
        <f t="shared" si="3"/>
        <v>7</v>
      </c>
      <c r="F15" s="100">
        <f t="shared" si="3"/>
        <v>5960.4</v>
      </c>
      <c r="G15" s="178">
        <f t="shared" si="3"/>
        <v>0</v>
      </c>
      <c r="H15" s="100">
        <f t="shared" si="3"/>
        <v>0</v>
      </c>
      <c r="I15" s="100">
        <f t="shared" si="3"/>
        <v>0</v>
      </c>
      <c r="J15" s="100">
        <f t="shared" si="3"/>
        <v>131333.22</v>
      </c>
      <c r="K15" s="100">
        <f t="shared" si="3"/>
        <v>197016.91999999998</v>
      </c>
      <c r="L15" s="73"/>
      <c r="M15" s="94" t="s">
        <v>67</v>
      </c>
      <c r="N15" s="60">
        <v>4</v>
      </c>
      <c r="O15" s="9">
        <v>4557.63</v>
      </c>
      <c r="P15" s="73"/>
      <c r="Q15" s="73"/>
    </row>
    <row r="16" spans="1:21" ht="10.5" customHeight="1" x14ac:dyDescent="0.3">
      <c r="B16" s="92" t="s">
        <v>20</v>
      </c>
      <c r="C16" s="59">
        <v>14</v>
      </c>
      <c r="D16" s="13">
        <v>12707.71</v>
      </c>
      <c r="E16" s="14"/>
      <c r="F16" s="38"/>
      <c r="G16" s="93"/>
      <c r="H16" s="38"/>
      <c r="I16" s="38"/>
      <c r="J16" s="13">
        <v>23321.51</v>
      </c>
      <c r="K16" s="9">
        <f t="shared" si="1"/>
        <v>36029.22</v>
      </c>
      <c r="L16" s="73"/>
      <c r="M16" s="95" t="s">
        <v>69</v>
      </c>
      <c r="N16" s="96"/>
      <c r="O16" s="12"/>
      <c r="P16" s="73"/>
      <c r="Q16" s="73"/>
      <c r="S16" s="3"/>
      <c r="T16" s="3"/>
      <c r="U16" s="3"/>
    </row>
    <row r="17" spans="2:21" ht="11.25" customHeight="1" x14ac:dyDescent="0.3">
      <c r="B17" s="94" t="s">
        <v>21</v>
      </c>
      <c r="C17" s="60">
        <v>30</v>
      </c>
      <c r="D17" s="7">
        <v>26676.3</v>
      </c>
      <c r="E17" s="8"/>
      <c r="F17" s="16"/>
      <c r="G17" s="27"/>
      <c r="H17" s="16"/>
      <c r="I17" s="16"/>
      <c r="J17" s="7">
        <v>46702.84</v>
      </c>
      <c r="K17" s="9">
        <f t="shared" si="1"/>
        <v>73379.14</v>
      </c>
      <c r="L17" s="73"/>
      <c r="M17" s="106" t="s">
        <v>29</v>
      </c>
      <c r="N17" s="107">
        <f>SUM(N6,N9,N13)</f>
        <v>37</v>
      </c>
      <c r="O17" s="37">
        <f>+O6+O9+O13</f>
        <v>40369.97</v>
      </c>
      <c r="P17" s="73"/>
      <c r="Q17" s="73"/>
      <c r="R17" s="50"/>
      <c r="S17" s="3"/>
      <c r="T17" s="3"/>
      <c r="U17" s="3"/>
    </row>
    <row r="18" spans="2:21" ht="11.25" customHeight="1" x14ac:dyDescent="0.3">
      <c r="B18" s="94" t="s">
        <v>22</v>
      </c>
      <c r="C18" s="60">
        <v>10</v>
      </c>
      <c r="D18" s="7">
        <v>9244.9</v>
      </c>
      <c r="E18" s="8"/>
      <c r="F18" s="16"/>
      <c r="G18" s="27"/>
      <c r="H18" s="16"/>
      <c r="I18" s="16"/>
      <c r="J18" s="7">
        <v>21048.68</v>
      </c>
      <c r="K18" s="9">
        <f t="shared" si="1"/>
        <v>30293.58</v>
      </c>
      <c r="L18" s="73"/>
      <c r="M18" s="376" t="s">
        <v>58</v>
      </c>
      <c r="N18" s="377"/>
      <c r="O18" s="378"/>
      <c r="P18" s="73"/>
      <c r="Q18" s="73"/>
      <c r="S18" s="3"/>
      <c r="T18" s="3"/>
      <c r="U18" s="3"/>
    </row>
    <row r="19" spans="2:21" ht="11.25" customHeight="1" x14ac:dyDescent="0.3">
      <c r="B19" s="94" t="s">
        <v>23</v>
      </c>
      <c r="C19" s="60">
        <v>10</v>
      </c>
      <c r="D19" s="7">
        <v>8550</v>
      </c>
      <c r="E19" s="23">
        <v>3</v>
      </c>
      <c r="F19" s="18">
        <v>2565</v>
      </c>
      <c r="G19" s="27"/>
      <c r="H19" s="16"/>
      <c r="I19" s="16"/>
      <c r="J19" s="7">
        <f>25980.68-822</f>
        <v>25158.68</v>
      </c>
      <c r="K19" s="9">
        <f t="shared" si="1"/>
        <v>36273.68</v>
      </c>
      <c r="L19" s="73"/>
      <c r="M19" s="98" t="s">
        <v>34</v>
      </c>
      <c r="N19" s="99">
        <f>SUM(N21:N23)</f>
        <v>7</v>
      </c>
      <c r="O19" s="100">
        <f>SUM(O21:O23)</f>
        <v>15705.279999999999</v>
      </c>
      <c r="P19" s="73"/>
      <c r="Q19" s="73"/>
      <c r="S19" s="3"/>
      <c r="T19" s="3"/>
      <c r="U19" s="3"/>
    </row>
    <row r="20" spans="2:21" ht="11.25" customHeight="1" x14ac:dyDescent="0.3">
      <c r="B20" s="143" t="s">
        <v>24</v>
      </c>
      <c r="C20" s="144">
        <v>1</v>
      </c>
      <c r="D20" s="186">
        <v>854</v>
      </c>
      <c r="E20" s="181"/>
      <c r="F20" s="186"/>
      <c r="G20" s="176"/>
      <c r="H20" s="175"/>
      <c r="I20" s="175"/>
      <c r="J20" s="177">
        <v>1370</v>
      </c>
      <c r="K20" s="9">
        <f t="shared" si="1"/>
        <v>2224</v>
      </c>
      <c r="L20" s="73"/>
      <c r="M20" s="204"/>
      <c r="N20" s="205"/>
      <c r="O20" s="206"/>
      <c r="P20" s="73"/>
      <c r="Q20" s="73"/>
      <c r="S20" s="3"/>
      <c r="T20" s="3"/>
      <c r="U20" s="3"/>
    </row>
    <row r="21" spans="2:21" ht="11.25" customHeight="1" x14ac:dyDescent="0.3">
      <c r="B21" s="143" t="s">
        <v>31</v>
      </c>
      <c r="C21" s="144">
        <v>2</v>
      </c>
      <c r="D21" s="186">
        <v>1690.39</v>
      </c>
      <c r="E21" s="181">
        <v>4</v>
      </c>
      <c r="F21" s="186">
        <v>3395.4</v>
      </c>
      <c r="G21" s="176"/>
      <c r="H21" s="175"/>
      <c r="I21" s="175"/>
      <c r="J21" s="177">
        <f>16938.69-3207.18</f>
        <v>13731.509999999998</v>
      </c>
      <c r="K21" s="9">
        <f t="shared" si="1"/>
        <v>18817.3</v>
      </c>
      <c r="L21" s="73"/>
      <c r="M21" s="203" t="s">
        <v>35</v>
      </c>
      <c r="N21" s="131">
        <v>3</v>
      </c>
      <c r="O21" s="132">
        <v>6285.77</v>
      </c>
      <c r="P21" s="73"/>
      <c r="Q21" s="73"/>
      <c r="S21" s="3"/>
      <c r="T21" s="3"/>
      <c r="U21" s="3"/>
    </row>
    <row r="22" spans="2:21" ht="12" customHeight="1" x14ac:dyDescent="0.3">
      <c r="B22" s="98" t="s">
        <v>25</v>
      </c>
      <c r="C22" s="99">
        <f t="shared" ref="C22:K22" si="4">SUM(C23:C24)</f>
        <v>8</v>
      </c>
      <c r="D22" s="100">
        <f t="shared" si="4"/>
        <v>6598.76</v>
      </c>
      <c r="E22" s="108">
        <f t="shared" si="4"/>
        <v>0</v>
      </c>
      <c r="F22" s="100">
        <f t="shared" si="4"/>
        <v>0</v>
      </c>
      <c r="G22" s="109">
        <f t="shared" si="4"/>
        <v>0</v>
      </c>
      <c r="H22" s="100">
        <f t="shared" si="4"/>
        <v>0</v>
      </c>
      <c r="I22" s="100">
        <f t="shared" si="4"/>
        <v>0</v>
      </c>
      <c r="J22" s="100">
        <f t="shared" si="4"/>
        <v>12777.36</v>
      </c>
      <c r="K22" s="100">
        <f t="shared" si="4"/>
        <v>19376.120000000003</v>
      </c>
      <c r="L22" s="73"/>
      <c r="M22" s="94" t="s">
        <v>36</v>
      </c>
      <c r="N22" s="60">
        <v>1</v>
      </c>
      <c r="O22" s="9">
        <v>2158.37</v>
      </c>
      <c r="P22" s="73"/>
      <c r="Q22" s="73"/>
      <c r="S22" s="3"/>
      <c r="T22" s="3"/>
      <c r="U22" s="3"/>
    </row>
    <row r="23" spans="2:21" ht="11.1" customHeight="1" x14ac:dyDescent="0.3">
      <c r="B23" s="92" t="s">
        <v>26</v>
      </c>
      <c r="C23" s="59">
        <v>3</v>
      </c>
      <c r="D23" s="13">
        <v>2485.83</v>
      </c>
      <c r="E23" s="14"/>
      <c r="F23" s="38"/>
      <c r="G23" s="110"/>
      <c r="H23" s="38"/>
      <c r="I23" s="38"/>
      <c r="J23" s="13">
        <v>5941.51</v>
      </c>
      <c r="K23" s="9">
        <f t="shared" si="1"/>
        <v>8427.34</v>
      </c>
      <c r="L23" s="73"/>
      <c r="M23" s="94" t="s">
        <v>37</v>
      </c>
      <c r="N23" s="60">
        <v>3</v>
      </c>
      <c r="O23" s="9">
        <v>7261.14</v>
      </c>
      <c r="P23" s="73"/>
      <c r="Q23" s="73"/>
      <c r="S23" s="3"/>
      <c r="T23" s="3"/>
      <c r="U23" s="3"/>
    </row>
    <row r="24" spans="2:21" ht="11.1" customHeight="1" x14ac:dyDescent="0.3">
      <c r="B24" s="95" t="s">
        <v>28</v>
      </c>
      <c r="C24" s="96">
        <v>5</v>
      </c>
      <c r="D24" s="10">
        <v>4112.93</v>
      </c>
      <c r="E24" s="111"/>
      <c r="F24" s="43"/>
      <c r="G24" s="72" t="s">
        <v>1712</v>
      </c>
      <c r="H24" s="17"/>
      <c r="I24" s="17"/>
      <c r="J24" s="10">
        <v>6835.85</v>
      </c>
      <c r="K24" s="9">
        <f t="shared" si="1"/>
        <v>10948.78</v>
      </c>
      <c r="L24" s="73"/>
      <c r="M24" s="98" t="s">
        <v>39</v>
      </c>
      <c r="N24" s="99">
        <f>SUM(N25:N28)</f>
        <v>5</v>
      </c>
      <c r="O24" s="100">
        <f>SUM(O25:O28)</f>
        <v>5562.25</v>
      </c>
      <c r="P24" s="73"/>
      <c r="Q24" s="73"/>
      <c r="S24" s="3"/>
      <c r="T24" s="3"/>
      <c r="U24" s="3"/>
    </row>
    <row r="25" spans="2:21" ht="12" customHeight="1" x14ac:dyDescent="0.3">
      <c r="B25" s="112" t="s">
        <v>29</v>
      </c>
      <c r="C25" s="112">
        <f>C6+C10+C15+C22</f>
        <v>111</v>
      </c>
      <c r="D25" s="20">
        <f>+D6+D10+D15+D22</f>
        <v>112587.62999999999</v>
      </c>
      <c r="E25" s="58">
        <f>+E6+E10+E15+E22</f>
        <v>8</v>
      </c>
      <c r="F25" s="20">
        <f>+F6+F10+F15+F22</f>
        <v>7773.58</v>
      </c>
      <c r="G25" s="113">
        <f>SUM(G6,G10,G15,G22)</f>
        <v>0</v>
      </c>
      <c r="H25" s="20">
        <f>+H6+H10+H15+H22</f>
        <v>0</v>
      </c>
      <c r="I25" s="20">
        <f>+I6+I10+I15+I22</f>
        <v>0</v>
      </c>
      <c r="J25" s="20">
        <f>+J6+J10+J15+J22</f>
        <v>258857</v>
      </c>
      <c r="K25" s="20">
        <f>+K6+K10+K15+K22</f>
        <v>379218.20999999996</v>
      </c>
      <c r="L25" s="73"/>
      <c r="M25" s="92">
        <v>14</v>
      </c>
      <c r="N25" s="59">
        <v>3</v>
      </c>
      <c r="O25" s="15">
        <v>3359.96</v>
      </c>
      <c r="P25" s="73"/>
      <c r="Q25" s="73"/>
      <c r="S25" s="3"/>
      <c r="T25" s="3"/>
      <c r="U25" s="3"/>
    </row>
    <row r="26" spans="2:21" ht="12.75" customHeight="1" x14ac:dyDescent="0.3">
      <c r="B26" s="114" t="s">
        <v>30</v>
      </c>
      <c r="C26" s="115"/>
      <c r="D26" s="115"/>
      <c r="E26" s="116"/>
      <c r="F26" s="115"/>
      <c r="G26" s="117"/>
      <c r="H26" s="115"/>
      <c r="I26" s="115"/>
      <c r="J26" s="115"/>
      <c r="K26" s="118"/>
      <c r="L26" s="73"/>
      <c r="M26" s="94">
        <v>13</v>
      </c>
      <c r="N26" s="60"/>
      <c r="O26" s="9"/>
      <c r="P26" s="73"/>
      <c r="Q26" s="73"/>
      <c r="S26" s="3"/>
      <c r="T26" s="3"/>
      <c r="U26" s="3"/>
    </row>
    <row r="27" spans="2:21" ht="10.5" customHeight="1" x14ac:dyDescent="0.3">
      <c r="B27" s="98" t="s">
        <v>13</v>
      </c>
      <c r="C27" s="99">
        <f t="shared" ref="C27:K27" si="5">SUM(C28:C29)</f>
        <v>1</v>
      </c>
      <c r="D27" s="100">
        <f t="shared" si="5"/>
        <v>10036.56</v>
      </c>
      <c r="E27" s="99">
        <f t="shared" si="5"/>
        <v>0</v>
      </c>
      <c r="F27" s="100">
        <f t="shared" si="5"/>
        <v>0</v>
      </c>
      <c r="G27" s="109">
        <f t="shared" si="5"/>
        <v>0</v>
      </c>
      <c r="H27" s="100">
        <f t="shared" si="5"/>
        <v>0</v>
      </c>
      <c r="I27" s="100">
        <f t="shared" si="5"/>
        <v>0</v>
      </c>
      <c r="J27" s="100">
        <f t="shared" si="5"/>
        <v>0</v>
      </c>
      <c r="K27" s="100">
        <f t="shared" si="5"/>
        <v>10036.56</v>
      </c>
      <c r="L27" s="73"/>
      <c r="M27" s="94">
        <v>12</v>
      </c>
      <c r="N27" s="60">
        <v>2</v>
      </c>
      <c r="O27" s="9">
        <v>2202.29</v>
      </c>
      <c r="P27" s="73"/>
      <c r="Q27" s="73"/>
      <c r="S27" s="3"/>
      <c r="T27" s="3"/>
      <c r="U27" s="3"/>
    </row>
    <row r="28" spans="2:21" ht="11.25" customHeight="1" x14ac:dyDescent="0.3">
      <c r="B28" s="173" t="s">
        <v>1814</v>
      </c>
      <c r="C28" s="174">
        <v>1</v>
      </c>
      <c r="D28" s="48">
        <v>10036.56</v>
      </c>
      <c r="E28" s="14"/>
      <c r="F28" s="38"/>
      <c r="G28" s="110"/>
      <c r="H28" s="38"/>
      <c r="I28" s="13"/>
      <c r="J28" s="13"/>
      <c r="K28" s="9">
        <f t="shared" ref="K28:K41" si="6">SUM(D28,F28,H28,I28,J28)</f>
        <v>10036.56</v>
      </c>
      <c r="L28" s="73"/>
      <c r="M28" s="95">
        <v>11</v>
      </c>
      <c r="N28" s="96"/>
      <c r="O28" s="12"/>
      <c r="P28" s="73"/>
      <c r="Q28" s="73"/>
      <c r="S28" s="3"/>
      <c r="T28" s="3"/>
      <c r="U28" s="3"/>
    </row>
    <row r="29" spans="2:21" ht="11.25" customHeight="1" x14ac:dyDescent="0.3">
      <c r="B29" s="94" t="s">
        <v>16</v>
      </c>
      <c r="C29" s="60"/>
      <c r="D29" s="7"/>
      <c r="E29" s="8"/>
      <c r="F29" s="16"/>
      <c r="G29" s="71"/>
      <c r="H29" s="16"/>
      <c r="I29" s="7"/>
      <c r="J29" s="7"/>
      <c r="K29" s="9">
        <f t="shared" si="6"/>
        <v>0</v>
      </c>
      <c r="L29" s="73"/>
      <c r="M29" s="119" t="s">
        <v>46</v>
      </c>
      <c r="N29" s="99">
        <f>SUM(N30:N31)</f>
        <v>2</v>
      </c>
      <c r="O29" s="100">
        <f>SUM(O30:O31)</f>
        <v>2092.84</v>
      </c>
      <c r="P29" s="73"/>
      <c r="Q29" s="73"/>
      <c r="S29" s="3"/>
      <c r="T29" s="3"/>
      <c r="U29" s="3"/>
    </row>
    <row r="30" spans="2:21" ht="11.25" customHeight="1" x14ac:dyDescent="0.3">
      <c r="B30" s="98" t="s">
        <v>19</v>
      </c>
      <c r="C30" s="99">
        <f>SUM(C31:C36)</f>
        <v>169</v>
      </c>
      <c r="D30" s="100">
        <f t="shared" ref="D30:J30" si="7">SUM(D31:D36)</f>
        <v>385448.71</v>
      </c>
      <c r="E30" s="108">
        <f t="shared" si="7"/>
        <v>17</v>
      </c>
      <c r="F30" s="100">
        <f t="shared" si="7"/>
        <v>67050</v>
      </c>
      <c r="G30" s="109">
        <f>SUM(G31:G36)</f>
        <v>148</v>
      </c>
      <c r="H30" s="120">
        <f>SUM(H31:H36)</f>
        <v>73340</v>
      </c>
      <c r="I30" s="120">
        <f t="shared" si="7"/>
        <v>48209.67</v>
      </c>
      <c r="J30" s="120">
        <f t="shared" si="7"/>
        <v>0</v>
      </c>
      <c r="K30" s="100">
        <f>SUM(K31:K36)</f>
        <v>574048.38</v>
      </c>
      <c r="L30" s="73"/>
      <c r="M30" s="94" t="s">
        <v>44</v>
      </c>
      <c r="N30" s="60">
        <v>1</v>
      </c>
      <c r="O30" s="9">
        <v>1093.2</v>
      </c>
      <c r="P30" s="73"/>
      <c r="Q30" s="73"/>
      <c r="S30" s="3"/>
      <c r="T30" s="3"/>
      <c r="U30" s="3"/>
    </row>
    <row r="31" spans="2:21" ht="10.5" customHeight="1" x14ac:dyDescent="0.3">
      <c r="B31" s="92" t="s">
        <v>20</v>
      </c>
      <c r="C31" s="59">
        <v>8</v>
      </c>
      <c r="D31" s="13">
        <v>18600</v>
      </c>
      <c r="E31" s="14"/>
      <c r="F31" s="13"/>
      <c r="G31" s="121">
        <v>3</v>
      </c>
      <c r="H31" s="42">
        <v>2623.02</v>
      </c>
      <c r="I31" s="13">
        <v>1264</v>
      </c>
      <c r="J31" s="38"/>
      <c r="K31" s="9">
        <f t="shared" si="6"/>
        <v>22487.02</v>
      </c>
      <c r="L31" s="73"/>
      <c r="M31" s="95" t="s">
        <v>45</v>
      </c>
      <c r="N31" s="96">
        <v>1</v>
      </c>
      <c r="O31" s="12">
        <v>999.64</v>
      </c>
      <c r="P31" s="73"/>
      <c r="Q31" s="73"/>
      <c r="S31" s="3"/>
      <c r="T31" s="3"/>
      <c r="U31" s="3"/>
    </row>
    <row r="32" spans="2:21" ht="12" customHeight="1" x14ac:dyDescent="0.3">
      <c r="B32" s="94" t="s">
        <v>21</v>
      </c>
      <c r="C32" s="60">
        <v>79</v>
      </c>
      <c r="D32" s="7">
        <f>184095.66+114</f>
        <v>184209.66</v>
      </c>
      <c r="E32" s="23"/>
      <c r="F32" s="7"/>
      <c r="G32" s="23">
        <v>56</v>
      </c>
      <c r="H32" s="18">
        <v>24415.7</v>
      </c>
      <c r="I32" s="7">
        <v>13513.67</v>
      </c>
      <c r="J32" s="16"/>
      <c r="K32" s="9">
        <f t="shared" si="6"/>
        <v>222139.03000000003</v>
      </c>
      <c r="L32" s="73"/>
      <c r="M32" s="98" t="s">
        <v>47</v>
      </c>
      <c r="N32" s="99">
        <f>SUM(N33:N36)</f>
        <v>2</v>
      </c>
      <c r="O32" s="100">
        <f>SUM(O33:O36)</f>
        <v>2222.37</v>
      </c>
      <c r="P32" s="73"/>
      <c r="Q32" s="73"/>
      <c r="S32" s="3"/>
      <c r="T32" s="3"/>
      <c r="U32" s="3"/>
    </row>
    <row r="33" spans="2:22" ht="11.25" customHeight="1" x14ac:dyDescent="0.3">
      <c r="B33" s="94" t="s">
        <v>22</v>
      </c>
      <c r="C33" s="60">
        <v>37</v>
      </c>
      <c r="D33" s="7">
        <v>82332</v>
      </c>
      <c r="E33" s="23"/>
      <c r="F33" s="7"/>
      <c r="G33" s="23">
        <v>27</v>
      </c>
      <c r="H33" s="7">
        <v>13800.5</v>
      </c>
      <c r="I33" s="7">
        <v>5988</v>
      </c>
      <c r="J33" s="16"/>
      <c r="K33" s="9">
        <f t="shared" si="6"/>
        <v>102120.5</v>
      </c>
      <c r="L33" s="73"/>
      <c r="M33" s="92" t="s">
        <v>42</v>
      </c>
      <c r="N33" s="59">
        <v>1</v>
      </c>
      <c r="O33" s="15">
        <v>1300.55</v>
      </c>
      <c r="P33" s="73"/>
      <c r="Q33" s="73"/>
      <c r="S33" s="3"/>
      <c r="T33" s="3"/>
      <c r="U33" s="3"/>
    </row>
    <row r="34" spans="2:22" ht="10.5" customHeight="1" x14ac:dyDescent="0.3">
      <c r="B34" s="94" t="s">
        <v>23</v>
      </c>
      <c r="C34" s="60">
        <v>10</v>
      </c>
      <c r="D34" s="7">
        <v>22670</v>
      </c>
      <c r="E34" s="23"/>
      <c r="F34" s="7"/>
      <c r="G34" s="23">
        <v>9</v>
      </c>
      <c r="H34" s="7">
        <v>4830.78</v>
      </c>
      <c r="I34" s="7">
        <v>1580</v>
      </c>
      <c r="J34" s="16"/>
      <c r="K34" s="9">
        <f t="shared" si="6"/>
        <v>29080.78</v>
      </c>
      <c r="L34" s="73"/>
      <c r="M34" s="94" t="s">
        <v>43</v>
      </c>
      <c r="N34" s="60"/>
      <c r="O34" s="9"/>
      <c r="P34" s="73"/>
      <c r="Q34" s="73"/>
      <c r="S34" s="3"/>
      <c r="T34" s="3"/>
      <c r="U34" s="3"/>
    </row>
    <row r="35" spans="2:22" ht="11.25" customHeight="1" x14ac:dyDescent="0.3">
      <c r="B35" s="94" t="s">
        <v>24</v>
      </c>
      <c r="C35" s="60">
        <v>6</v>
      </c>
      <c r="D35" s="7">
        <v>13500</v>
      </c>
      <c r="E35" s="23"/>
      <c r="F35" s="7"/>
      <c r="G35" s="23">
        <v>2</v>
      </c>
      <c r="H35" s="7">
        <v>1081.0999999999999</v>
      </c>
      <c r="I35" s="7">
        <v>1098</v>
      </c>
      <c r="J35" s="16"/>
      <c r="K35" s="9">
        <f t="shared" si="6"/>
        <v>15679.1</v>
      </c>
      <c r="L35" s="73"/>
      <c r="M35" s="94" t="s">
        <v>44</v>
      </c>
      <c r="N35" s="60">
        <v>1</v>
      </c>
      <c r="O35" s="9">
        <v>921.82</v>
      </c>
      <c r="P35" s="73"/>
      <c r="Q35" s="73"/>
      <c r="S35" s="3"/>
      <c r="T35" s="3"/>
      <c r="U35" s="3"/>
    </row>
    <row r="36" spans="2:22" ht="11.25" customHeight="1" x14ac:dyDescent="0.3">
      <c r="B36" s="95" t="s">
        <v>31</v>
      </c>
      <c r="C36" s="96">
        <v>29</v>
      </c>
      <c r="D36" s="10">
        <v>64137.05</v>
      </c>
      <c r="E36" s="111">
        <v>17</v>
      </c>
      <c r="F36" s="10">
        <v>67050</v>
      </c>
      <c r="G36" s="111">
        <v>51</v>
      </c>
      <c r="H36" s="43">
        <v>26588.9</v>
      </c>
      <c r="I36" s="10">
        <f>5182+19584</f>
        <v>24766</v>
      </c>
      <c r="J36" s="17"/>
      <c r="K36" s="9">
        <f t="shared" si="6"/>
        <v>182541.94999999998</v>
      </c>
      <c r="L36" s="73"/>
      <c r="M36" s="95" t="s">
        <v>45</v>
      </c>
      <c r="N36" s="96"/>
      <c r="O36" s="12"/>
      <c r="P36" s="73"/>
      <c r="Q36" s="73"/>
      <c r="S36" s="3"/>
      <c r="T36" s="3"/>
      <c r="U36" s="3"/>
    </row>
    <row r="37" spans="2:22" ht="10.5" customHeight="1" x14ac:dyDescent="0.3">
      <c r="B37" s="98" t="s">
        <v>32</v>
      </c>
      <c r="C37" s="122">
        <f>SUM(C38:C41)</f>
        <v>9</v>
      </c>
      <c r="D37" s="100">
        <f>SUM(D38:D41)</f>
        <v>19998</v>
      </c>
      <c r="E37" s="108">
        <f t="shared" ref="E37" si="8">SUM(E38:E41)</f>
        <v>1</v>
      </c>
      <c r="F37" s="100">
        <f>SUM(F38:F41)</f>
        <v>2193</v>
      </c>
      <c r="G37" s="109">
        <f t="shared" ref="G37:K37" si="9">SUM(G38:G41)</f>
        <v>8</v>
      </c>
      <c r="H37" s="100">
        <f t="shared" si="9"/>
        <v>3559.2999999999997</v>
      </c>
      <c r="I37" s="100">
        <f t="shared" si="9"/>
        <v>2844</v>
      </c>
      <c r="J37" s="100">
        <f t="shared" si="9"/>
        <v>0</v>
      </c>
      <c r="K37" s="100">
        <f t="shared" si="9"/>
        <v>28594.300000000003</v>
      </c>
      <c r="L37" s="123"/>
      <c r="M37" s="119" t="s">
        <v>40</v>
      </c>
      <c r="N37" s="99">
        <f>SUM(N38:N41)</f>
        <v>4</v>
      </c>
      <c r="O37" s="100">
        <f>SUM(O38:O41)</f>
        <v>4929.3900000000003</v>
      </c>
      <c r="P37" s="73"/>
      <c r="Q37" s="73"/>
      <c r="S37" s="3"/>
      <c r="T37" s="3"/>
      <c r="U37" s="3"/>
    </row>
    <row r="38" spans="2:22" ht="11.25" customHeight="1" x14ac:dyDescent="0.3">
      <c r="B38" s="92" t="s">
        <v>26</v>
      </c>
      <c r="C38" s="59">
        <v>4</v>
      </c>
      <c r="D38" s="13">
        <v>8928</v>
      </c>
      <c r="E38" s="14"/>
      <c r="F38" s="124"/>
      <c r="G38" s="121">
        <v>3</v>
      </c>
      <c r="H38" s="124">
        <v>1214.8499999999999</v>
      </c>
      <c r="I38" s="13">
        <v>632</v>
      </c>
      <c r="J38" s="38"/>
      <c r="K38" s="9">
        <f t="shared" si="6"/>
        <v>10774.85</v>
      </c>
      <c r="L38" s="73"/>
      <c r="M38" s="92" t="s">
        <v>42</v>
      </c>
      <c r="N38" s="59">
        <v>3</v>
      </c>
      <c r="O38" s="15">
        <v>3811.44</v>
      </c>
      <c r="P38" s="73"/>
      <c r="Q38" s="73"/>
      <c r="S38" s="3"/>
      <c r="T38" s="3"/>
      <c r="U38" s="3"/>
    </row>
    <row r="39" spans="2:22" ht="12" customHeight="1" x14ac:dyDescent="0.3">
      <c r="B39" s="94" t="s">
        <v>27</v>
      </c>
      <c r="C39" s="60">
        <v>1</v>
      </c>
      <c r="D39" s="7">
        <v>2222</v>
      </c>
      <c r="E39" s="8"/>
      <c r="F39" s="67"/>
      <c r="G39" s="23">
        <v>1</v>
      </c>
      <c r="H39" s="67">
        <v>412.26</v>
      </c>
      <c r="I39" s="7">
        <v>158</v>
      </c>
      <c r="J39" s="16"/>
      <c r="K39" s="9">
        <f t="shared" si="6"/>
        <v>2792.26</v>
      </c>
      <c r="L39" s="73"/>
      <c r="M39" s="94" t="s">
        <v>44</v>
      </c>
      <c r="N39" s="60">
        <v>1</v>
      </c>
      <c r="O39" s="9">
        <v>1117.95</v>
      </c>
      <c r="P39" s="73"/>
      <c r="Q39" s="73"/>
      <c r="S39" s="3"/>
      <c r="T39" s="3"/>
      <c r="U39" s="3"/>
    </row>
    <row r="40" spans="2:22" ht="12" customHeight="1" x14ac:dyDescent="0.3">
      <c r="B40" s="313" t="s">
        <v>28</v>
      </c>
      <c r="C40" s="144">
        <v>4</v>
      </c>
      <c r="D40" s="177">
        <v>8848</v>
      </c>
      <c r="E40" s="311"/>
      <c r="F40" s="312"/>
      <c r="G40" s="181">
        <v>3</v>
      </c>
      <c r="H40" s="312">
        <v>1423.11</v>
      </c>
      <c r="I40" s="177">
        <v>632</v>
      </c>
      <c r="J40" s="175"/>
      <c r="K40" s="36">
        <f t="shared" ref="K40" si="10">SUM(D40,F40,H40,I40,J40)</f>
        <v>10903.11</v>
      </c>
      <c r="L40" s="73"/>
      <c r="M40" s="143"/>
      <c r="N40" s="144"/>
      <c r="O40" s="36"/>
      <c r="P40" s="73"/>
      <c r="Q40" s="73"/>
      <c r="S40" s="3"/>
      <c r="T40" s="3"/>
      <c r="U40" s="3"/>
    </row>
    <row r="41" spans="2:22" ht="10.5" customHeight="1" x14ac:dyDescent="0.3">
      <c r="B41" s="125" t="s">
        <v>2242</v>
      </c>
      <c r="C41" s="96"/>
      <c r="D41" s="10"/>
      <c r="E41" s="11">
        <v>1</v>
      </c>
      <c r="F41" s="126">
        <v>2193</v>
      </c>
      <c r="G41" s="111">
        <v>1</v>
      </c>
      <c r="H41" s="126">
        <v>509.08</v>
      </c>
      <c r="I41" s="10">
        <v>1422</v>
      </c>
      <c r="J41" s="17"/>
      <c r="K41" s="9">
        <f t="shared" si="6"/>
        <v>4124.08</v>
      </c>
      <c r="L41" s="73"/>
      <c r="M41" s="96"/>
      <c r="N41" s="96"/>
      <c r="O41" s="12"/>
      <c r="P41" s="73"/>
      <c r="Q41" s="73"/>
      <c r="R41" s="298"/>
      <c r="S41" s="296"/>
      <c r="T41" s="3"/>
      <c r="U41" s="3"/>
    </row>
    <row r="42" spans="2:22" ht="12.75" customHeight="1" x14ac:dyDescent="0.3">
      <c r="B42" s="127" t="s">
        <v>33</v>
      </c>
      <c r="C42" s="107">
        <f>SUM(C27+C30+C37)</f>
        <v>179</v>
      </c>
      <c r="D42" s="37">
        <f>D27+D30+D37</f>
        <v>415483.27</v>
      </c>
      <c r="E42" s="127">
        <f>SUM(E27+E30+E37)</f>
        <v>18</v>
      </c>
      <c r="F42" s="37">
        <f t="shared" ref="F42:K42" si="11">F27+F30+F37</f>
        <v>69243</v>
      </c>
      <c r="G42" s="128">
        <f t="shared" si="11"/>
        <v>156</v>
      </c>
      <c r="H42" s="37">
        <f t="shared" si="11"/>
        <v>76899.3</v>
      </c>
      <c r="I42" s="37">
        <f t="shared" si="11"/>
        <v>51053.67</v>
      </c>
      <c r="J42" s="37">
        <f t="shared" si="11"/>
        <v>0</v>
      </c>
      <c r="K42" s="37">
        <f t="shared" si="11"/>
        <v>612679.24000000011</v>
      </c>
      <c r="L42" s="73"/>
      <c r="M42" s="127" t="s">
        <v>73</v>
      </c>
      <c r="N42" s="107">
        <f>SUM(N19,N24,N29,N32,N37)</f>
        <v>20</v>
      </c>
      <c r="O42" s="37">
        <f>O19+O24+O29+O32+O37</f>
        <v>30512.129999999997</v>
      </c>
      <c r="P42" s="171"/>
      <c r="Q42" s="135"/>
      <c r="R42" s="295"/>
      <c r="S42" s="296"/>
      <c r="T42" s="3"/>
      <c r="U42" s="3"/>
    </row>
    <row r="43" spans="2:22" ht="12" customHeight="1" x14ac:dyDescent="0.3">
      <c r="B43" s="98" t="s">
        <v>34</v>
      </c>
      <c r="C43" s="99">
        <f t="shared" ref="C43:K43" si="12">SUM(C44:C47)</f>
        <v>40</v>
      </c>
      <c r="D43" s="100">
        <f t="shared" si="12"/>
        <v>270760</v>
      </c>
      <c r="E43" s="109">
        <f t="shared" si="12"/>
        <v>12</v>
      </c>
      <c r="F43" s="100">
        <f t="shared" si="12"/>
        <v>85132.6</v>
      </c>
      <c r="G43" s="109">
        <f t="shared" si="12"/>
        <v>6</v>
      </c>
      <c r="H43" s="100">
        <f t="shared" si="12"/>
        <v>7247.52</v>
      </c>
      <c r="I43" s="100">
        <f t="shared" si="12"/>
        <v>48690</v>
      </c>
      <c r="J43" s="100">
        <f t="shared" si="12"/>
        <v>0</v>
      </c>
      <c r="K43" s="100">
        <f t="shared" si="12"/>
        <v>411830.12</v>
      </c>
      <c r="L43" s="73"/>
      <c r="M43" s="99" t="s">
        <v>70</v>
      </c>
      <c r="N43" s="129">
        <f>SUM(N17+N42)</f>
        <v>57</v>
      </c>
      <c r="O43" s="130">
        <f>O17+O42</f>
        <v>70882.100000000006</v>
      </c>
      <c r="P43" s="73"/>
      <c r="Q43" s="135"/>
      <c r="R43" s="295"/>
      <c r="S43" s="296"/>
      <c r="T43" s="3"/>
      <c r="U43" s="3"/>
    </row>
    <row r="44" spans="2:22" ht="12.95" customHeight="1" x14ac:dyDescent="0.3">
      <c r="B44" s="92" t="s">
        <v>35</v>
      </c>
      <c r="C44" s="59">
        <v>14</v>
      </c>
      <c r="D44" s="15">
        <v>110614</v>
      </c>
      <c r="E44" s="14"/>
      <c r="F44" s="59"/>
      <c r="G44" s="110"/>
      <c r="H44" s="13"/>
      <c r="I44" s="13">
        <v>13200</v>
      </c>
      <c r="J44" s="38"/>
      <c r="K44" s="9">
        <f t="shared" ref="K44:K69" si="13">SUM(D44,F44,H44,I44,J44)</f>
        <v>123814</v>
      </c>
      <c r="L44" s="73"/>
      <c r="M44" s="59" t="s">
        <v>60</v>
      </c>
      <c r="N44" s="59">
        <v>5</v>
      </c>
      <c r="O44" s="15">
        <v>3024.92</v>
      </c>
      <c r="P44" s="73"/>
      <c r="Q44" s="301"/>
      <c r="R44" s="295"/>
      <c r="S44" s="296"/>
      <c r="T44" s="33"/>
      <c r="U44" s="33"/>
      <c r="V44" s="4"/>
    </row>
    <row r="45" spans="2:22" ht="11.25" customHeight="1" x14ac:dyDescent="0.3">
      <c r="B45" s="94" t="s">
        <v>36</v>
      </c>
      <c r="C45" s="60">
        <v>2</v>
      </c>
      <c r="D45" s="67">
        <v>14640</v>
      </c>
      <c r="E45" s="8"/>
      <c r="F45" s="60"/>
      <c r="G45" s="71"/>
      <c r="H45" s="7"/>
      <c r="I45" s="7">
        <v>1800</v>
      </c>
      <c r="J45" s="16"/>
      <c r="K45" s="9">
        <f t="shared" si="13"/>
        <v>16440</v>
      </c>
      <c r="L45" s="73"/>
      <c r="M45" s="131" t="s">
        <v>61</v>
      </c>
      <c r="N45" s="131"/>
      <c r="O45" s="132"/>
      <c r="P45" s="73"/>
      <c r="Q45" s="135"/>
      <c r="R45" s="295"/>
      <c r="S45" s="296"/>
      <c r="T45" s="33"/>
      <c r="U45" s="33"/>
      <c r="V45" s="4"/>
    </row>
    <row r="46" spans="2:22" ht="11.25" customHeight="1" x14ac:dyDescent="0.3">
      <c r="B46" s="94" t="s">
        <v>37</v>
      </c>
      <c r="C46" s="60">
        <v>6</v>
      </c>
      <c r="D46" s="9">
        <v>40548</v>
      </c>
      <c r="E46" s="8"/>
      <c r="F46" s="60"/>
      <c r="G46" s="23">
        <v>2</v>
      </c>
      <c r="H46" s="67">
        <v>2821.93</v>
      </c>
      <c r="I46" s="7">
        <v>4950</v>
      </c>
      <c r="J46" s="16"/>
      <c r="K46" s="9">
        <f t="shared" si="13"/>
        <v>48319.93</v>
      </c>
      <c r="L46" s="73"/>
      <c r="M46" s="60" t="s">
        <v>2183</v>
      </c>
      <c r="N46" s="60"/>
      <c r="O46" s="9"/>
      <c r="P46" s="73"/>
      <c r="Q46" s="302"/>
      <c r="R46" s="361"/>
      <c r="S46" s="33"/>
      <c r="T46" s="33"/>
      <c r="U46" s="33"/>
      <c r="V46" s="4"/>
    </row>
    <row r="47" spans="2:22" ht="12" customHeight="1" x14ac:dyDescent="0.3">
      <c r="B47" s="95" t="s">
        <v>38</v>
      </c>
      <c r="C47" s="96">
        <v>18</v>
      </c>
      <c r="D47" s="10">
        <v>104958</v>
      </c>
      <c r="E47" s="111">
        <v>12</v>
      </c>
      <c r="F47" s="126">
        <v>85132.6</v>
      </c>
      <c r="G47" s="111">
        <v>4</v>
      </c>
      <c r="H47" s="126">
        <v>4425.59</v>
      </c>
      <c r="I47" s="10">
        <f>16600+12140</f>
        <v>28740</v>
      </c>
      <c r="J47" s="17"/>
      <c r="K47" s="9">
        <f t="shared" si="13"/>
        <v>223256.19</v>
      </c>
      <c r="L47" s="73"/>
      <c r="M47" s="133" t="s">
        <v>62</v>
      </c>
      <c r="N47" s="133">
        <f>SUM(N43,N44)</f>
        <v>62</v>
      </c>
      <c r="O47" s="134">
        <f>SUM(O43+O44+O45,O46)</f>
        <v>73907.02</v>
      </c>
      <c r="P47" s="303"/>
      <c r="Q47" s="285"/>
      <c r="R47" s="362" t="s">
        <v>2504</v>
      </c>
      <c r="S47" s="33"/>
      <c r="T47" s="33"/>
      <c r="U47" s="33"/>
      <c r="V47" s="4"/>
    </row>
    <row r="48" spans="2:22" ht="12" customHeight="1" x14ac:dyDescent="0.3">
      <c r="B48" s="119" t="s">
        <v>40</v>
      </c>
      <c r="C48" s="99">
        <f t="shared" ref="C48:J48" si="14">SUM(C49:C53)</f>
        <v>16</v>
      </c>
      <c r="D48" s="100">
        <f t="shared" si="14"/>
        <v>73157</v>
      </c>
      <c r="E48" s="109">
        <f t="shared" si="14"/>
        <v>2</v>
      </c>
      <c r="F48" s="100">
        <f t="shared" si="14"/>
        <v>11346</v>
      </c>
      <c r="G48" s="109">
        <f t="shared" si="14"/>
        <v>5</v>
      </c>
      <c r="H48" s="100">
        <f t="shared" si="14"/>
        <v>5768.3099999999995</v>
      </c>
      <c r="I48" s="100">
        <f t="shared" si="14"/>
        <v>1350</v>
      </c>
      <c r="J48" s="100">
        <f t="shared" si="14"/>
        <v>0</v>
      </c>
      <c r="K48" s="100">
        <f t="shared" ref="K48" si="15">SUM(K49:K53)</f>
        <v>91621.31</v>
      </c>
      <c r="L48" s="73"/>
      <c r="M48" s="73"/>
      <c r="N48" s="73"/>
      <c r="O48" s="73"/>
      <c r="P48" s="304"/>
      <c r="Q48" s="305"/>
      <c r="R48" s="298"/>
      <c r="S48" s="296"/>
      <c r="T48" s="33"/>
      <c r="U48" s="33"/>
      <c r="V48" s="4"/>
    </row>
    <row r="49" spans="2:24" ht="10.5" customHeight="1" x14ac:dyDescent="0.3">
      <c r="B49" s="92" t="s">
        <v>41</v>
      </c>
      <c r="C49" s="59">
        <v>7</v>
      </c>
      <c r="D49" s="15">
        <v>36225</v>
      </c>
      <c r="E49" s="14"/>
      <c r="F49" s="15"/>
      <c r="G49" s="121">
        <v>1</v>
      </c>
      <c r="H49" s="59">
        <v>3393.12</v>
      </c>
      <c r="I49" s="13">
        <v>900</v>
      </c>
      <c r="J49" s="13"/>
      <c r="K49" s="9">
        <f t="shared" si="13"/>
        <v>40518.120000000003</v>
      </c>
      <c r="L49" s="73"/>
      <c r="M49" s="73"/>
      <c r="N49" s="73"/>
      <c r="O49" s="184"/>
      <c r="P49" s="306"/>
      <c r="Q49" s="307"/>
      <c r="R49" s="359"/>
      <c r="S49" s="358"/>
      <c r="T49" s="33"/>
      <c r="U49" s="33"/>
      <c r="V49" s="4"/>
    </row>
    <row r="50" spans="2:24" ht="11.25" customHeight="1" x14ac:dyDescent="0.3">
      <c r="B50" s="94" t="s">
        <v>42</v>
      </c>
      <c r="C50" s="60">
        <v>1</v>
      </c>
      <c r="D50" s="9">
        <v>4792</v>
      </c>
      <c r="E50" s="8"/>
      <c r="F50" s="9"/>
      <c r="G50" s="23"/>
      <c r="H50" s="67"/>
      <c r="I50" s="7"/>
      <c r="J50" s="7"/>
      <c r="K50" s="9">
        <f t="shared" si="13"/>
        <v>4792</v>
      </c>
      <c r="L50" s="73"/>
      <c r="M50" s="73"/>
      <c r="N50" s="73"/>
      <c r="O50" s="242"/>
      <c r="P50" s="379"/>
      <c r="Q50" s="379"/>
      <c r="R50" s="325"/>
      <c r="S50" s="325"/>
      <c r="T50" s="319"/>
      <c r="U50" s="33"/>
      <c r="V50" s="4"/>
    </row>
    <row r="51" spans="2:24" ht="11.25" customHeight="1" x14ac:dyDescent="0.3">
      <c r="B51" s="94" t="s">
        <v>43</v>
      </c>
      <c r="C51" s="60">
        <v>1</v>
      </c>
      <c r="D51" s="9">
        <v>4466</v>
      </c>
      <c r="E51" s="8"/>
      <c r="F51" s="9"/>
      <c r="G51" s="23"/>
      <c r="H51" s="67"/>
      <c r="I51" s="7"/>
      <c r="J51" s="7"/>
      <c r="K51" s="9">
        <f t="shared" si="13"/>
        <v>4466</v>
      </c>
      <c r="L51" s="73"/>
      <c r="M51" s="73"/>
      <c r="N51" s="29"/>
      <c r="O51" s="242"/>
      <c r="P51" s="247"/>
      <c r="Q51" s="326"/>
      <c r="R51" s="327"/>
      <c r="S51" s="327"/>
      <c r="T51" s="319"/>
      <c r="U51" s="3"/>
    </row>
    <row r="52" spans="2:24" ht="10.5" customHeight="1" x14ac:dyDescent="0.3">
      <c r="B52" s="94" t="s">
        <v>44</v>
      </c>
      <c r="C52" s="60">
        <v>3</v>
      </c>
      <c r="D52" s="9">
        <v>12546</v>
      </c>
      <c r="E52" s="8"/>
      <c r="F52" s="9"/>
      <c r="G52" s="23">
        <v>1</v>
      </c>
      <c r="H52" s="67">
        <v>740.32</v>
      </c>
      <c r="I52" s="7"/>
      <c r="J52" s="7"/>
      <c r="K52" s="9">
        <f t="shared" si="13"/>
        <v>13286.32</v>
      </c>
      <c r="L52" s="73"/>
      <c r="M52" s="73"/>
      <c r="N52" s="135"/>
      <c r="O52" s="242"/>
      <c r="P52" s="247"/>
      <c r="Q52" s="326"/>
      <c r="R52" s="327"/>
      <c r="S52" s="327"/>
      <c r="T52" s="319"/>
      <c r="U52" s="3"/>
    </row>
    <row r="53" spans="2:24" ht="10.5" customHeight="1" x14ac:dyDescent="0.3">
      <c r="B53" s="95" t="s">
        <v>45</v>
      </c>
      <c r="C53" s="96">
        <v>4</v>
      </c>
      <c r="D53" s="12">
        <v>15128</v>
      </c>
      <c r="E53" s="111">
        <v>2</v>
      </c>
      <c r="F53" s="10">
        <v>11346</v>
      </c>
      <c r="G53" s="111">
        <v>3</v>
      </c>
      <c r="H53" s="126">
        <v>1634.87</v>
      </c>
      <c r="I53" s="10">
        <v>450</v>
      </c>
      <c r="J53" s="10"/>
      <c r="K53" s="9">
        <f t="shared" si="13"/>
        <v>28558.87</v>
      </c>
      <c r="L53" s="73"/>
      <c r="M53" s="73"/>
      <c r="N53" s="172"/>
      <c r="O53" s="242"/>
      <c r="P53" s="241"/>
      <c r="Q53" s="326"/>
      <c r="R53" s="327"/>
      <c r="S53" s="241"/>
      <c r="T53" s="324"/>
      <c r="U53" s="3"/>
    </row>
    <row r="54" spans="2:24" ht="10.5" customHeight="1" x14ac:dyDescent="0.3">
      <c r="B54" s="98" t="s">
        <v>74</v>
      </c>
      <c r="C54" s="99">
        <f>+C55</f>
        <v>3</v>
      </c>
      <c r="D54" s="100">
        <f>SUM(D55)</f>
        <v>11346</v>
      </c>
      <c r="E54" s="108">
        <v>0</v>
      </c>
      <c r="F54" s="100">
        <f>SUM(F55)</f>
        <v>0</v>
      </c>
      <c r="G54" s="109"/>
      <c r="H54" s="100">
        <f>SUM(H55)</f>
        <v>0</v>
      </c>
      <c r="I54" s="100">
        <f>SUM(I55)</f>
        <v>0</v>
      </c>
      <c r="J54" s="100">
        <f>SUM(J55)</f>
        <v>0</v>
      </c>
      <c r="K54" s="100">
        <f>SUM(K55:K55)</f>
        <v>11346</v>
      </c>
      <c r="L54" s="73"/>
      <c r="M54" s="73"/>
      <c r="N54" s="135"/>
      <c r="O54" s="244"/>
      <c r="P54" s="320"/>
      <c r="Q54" s="320"/>
      <c r="R54" s="319"/>
      <c r="S54" s="319"/>
      <c r="T54" s="319"/>
      <c r="U54" s="33"/>
      <c r="V54" s="4"/>
      <c r="W54" s="4"/>
      <c r="X54" s="4"/>
    </row>
    <row r="55" spans="2:24" ht="12.95" customHeight="1" x14ac:dyDescent="0.3">
      <c r="B55" s="136" t="s">
        <v>59</v>
      </c>
      <c r="C55" s="137">
        <v>3</v>
      </c>
      <c r="D55" s="19">
        <v>11346</v>
      </c>
      <c r="E55" s="138"/>
      <c r="F55" s="137"/>
      <c r="G55" s="139"/>
      <c r="H55" s="140"/>
      <c r="I55" s="141"/>
      <c r="J55" s="140"/>
      <c r="K55" s="9">
        <f t="shared" si="13"/>
        <v>11346</v>
      </c>
      <c r="L55" s="73"/>
      <c r="M55" s="73"/>
      <c r="N55" s="73"/>
      <c r="O55" s="242"/>
      <c r="P55" s="320"/>
      <c r="Q55" s="320"/>
      <c r="R55" s="319"/>
      <c r="S55" s="319"/>
      <c r="T55" s="319"/>
      <c r="U55" s="33"/>
      <c r="V55" s="4"/>
      <c r="W55" s="4"/>
      <c r="X55" s="4"/>
    </row>
    <row r="56" spans="2:24" ht="11.25" customHeight="1" x14ac:dyDescent="0.3">
      <c r="B56" s="98" t="s">
        <v>39</v>
      </c>
      <c r="C56" s="99">
        <f t="shared" ref="C56:K56" si="16">SUM(C57:C60)</f>
        <v>67</v>
      </c>
      <c r="D56" s="100">
        <f t="shared" si="16"/>
        <v>294510.73</v>
      </c>
      <c r="E56" s="109">
        <f t="shared" si="16"/>
        <v>3</v>
      </c>
      <c r="F56" s="100">
        <f t="shared" si="16"/>
        <v>15128</v>
      </c>
      <c r="G56" s="109">
        <f t="shared" si="16"/>
        <v>39</v>
      </c>
      <c r="H56" s="100">
        <f t="shared" si="16"/>
        <v>52264.83</v>
      </c>
      <c r="I56" s="100">
        <f t="shared" si="16"/>
        <v>29300</v>
      </c>
      <c r="J56" s="100">
        <f t="shared" si="16"/>
        <v>0</v>
      </c>
      <c r="K56" s="100">
        <f t="shared" si="16"/>
        <v>391203.56000000006</v>
      </c>
      <c r="L56" s="73"/>
      <c r="M56" s="73"/>
      <c r="N56" s="73"/>
      <c r="O56" s="245"/>
      <c r="P56" s="321"/>
      <c r="Q56" s="320"/>
      <c r="R56" s="319"/>
      <c r="S56" s="322"/>
      <c r="T56" s="323"/>
      <c r="U56" s="192"/>
      <c r="V56" s="193"/>
      <c r="W56" s="45"/>
      <c r="X56" s="4"/>
    </row>
    <row r="57" spans="2:24" ht="12" customHeight="1" x14ac:dyDescent="0.3">
      <c r="B57" s="92">
        <v>14</v>
      </c>
      <c r="C57" s="59">
        <v>29</v>
      </c>
      <c r="D57" s="15">
        <v>150075</v>
      </c>
      <c r="E57" s="14"/>
      <c r="F57" s="15"/>
      <c r="G57" s="121">
        <v>8</v>
      </c>
      <c r="H57" s="124">
        <v>14627.92</v>
      </c>
      <c r="I57" s="13">
        <v>13800</v>
      </c>
      <c r="J57" s="13"/>
      <c r="K57" s="9">
        <f t="shared" si="13"/>
        <v>178502.92</v>
      </c>
      <c r="L57" s="73"/>
      <c r="M57" s="73"/>
      <c r="N57" s="73"/>
      <c r="O57" s="245"/>
      <c r="P57" s="308"/>
      <c r="Q57" s="242"/>
      <c r="R57" s="243"/>
      <c r="S57" s="24"/>
      <c r="T57" s="46"/>
      <c r="U57" s="199"/>
      <c r="V57" s="198"/>
      <c r="W57" s="25"/>
      <c r="X57" s="4"/>
    </row>
    <row r="58" spans="2:24" ht="12" customHeight="1" x14ac:dyDescent="0.3">
      <c r="B58" s="94">
        <v>12</v>
      </c>
      <c r="C58" s="60">
        <v>1</v>
      </c>
      <c r="D58" s="7">
        <v>4466</v>
      </c>
      <c r="E58" s="8"/>
      <c r="F58" s="9"/>
      <c r="G58" s="23"/>
      <c r="H58" s="67"/>
      <c r="I58" s="7">
        <v>0</v>
      </c>
      <c r="J58" s="7"/>
      <c r="K58" s="9">
        <f t="shared" si="13"/>
        <v>4466</v>
      </c>
      <c r="L58" s="73"/>
      <c r="M58" s="73"/>
      <c r="N58" s="73"/>
      <c r="O58" s="171"/>
      <c r="P58" s="309"/>
      <c r="Q58" s="310"/>
      <c r="R58" s="25"/>
      <c r="S58" s="24"/>
      <c r="T58" s="46"/>
      <c r="U58" s="200"/>
      <c r="V58" s="40"/>
      <c r="W58" s="25"/>
      <c r="X58" s="4"/>
    </row>
    <row r="59" spans="2:24" ht="12" customHeight="1" x14ac:dyDescent="0.3">
      <c r="B59" s="94">
        <v>11</v>
      </c>
      <c r="C59" s="60">
        <v>8</v>
      </c>
      <c r="D59" s="7">
        <v>33456</v>
      </c>
      <c r="E59" s="23"/>
      <c r="F59" s="9"/>
      <c r="G59" s="23">
        <v>6</v>
      </c>
      <c r="H59" s="67">
        <v>6543.69</v>
      </c>
      <c r="I59" s="7">
        <v>4700</v>
      </c>
      <c r="J59" s="7"/>
      <c r="K59" s="9">
        <f t="shared" si="13"/>
        <v>44699.69</v>
      </c>
      <c r="L59" s="73"/>
      <c r="M59" s="73"/>
      <c r="N59" s="73"/>
      <c r="O59" s="171"/>
      <c r="P59" s="309"/>
      <c r="Q59" s="310"/>
      <c r="R59" s="24"/>
      <c r="S59" s="41"/>
      <c r="T59" s="47"/>
      <c r="U59" s="196"/>
      <c r="V59" s="40"/>
      <c r="W59" s="25"/>
      <c r="X59" s="4"/>
    </row>
    <row r="60" spans="2:24" ht="12.95" customHeight="1" x14ac:dyDescent="0.3">
      <c r="B60" s="95">
        <v>10</v>
      </c>
      <c r="C60" s="96">
        <v>29</v>
      </c>
      <c r="D60" s="7">
        <v>106513.73</v>
      </c>
      <c r="E60" s="111">
        <v>3</v>
      </c>
      <c r="F60" s="12">
        <v>15128</v>
      </c>
      <c r="G60" s="111">
        <v>25</v>
      </c>
      <c r="H60" s="126">
        <v>31093.22</v>
      </c>
      <c r="I60" s="10">
        <f>10350+450</f>
        <v>10800</v>
      </c>
      <c r="J60" s="10"/>
      <c r="K60" s="9">
        <f t="shared" si="13"/>
        <v>163534.95000000001</v>
      </c>
      <c r="L60" s="73"/>
      <c r="M60" s="73"/>
      <c r="N60" s="73"/>
      <c r="O60" s="171"/>
      <c r="P60" s="309"/>
      <c r="Q60" s="310"/>
      <c r="R60" s="47"/>
      <c r="S60" s="197"/>
      <c r="T60" s="31"/>
      <c r="U60" s="196"/>
      <c r="V60" s="25"/>
      <c r="W60" s="25"/>
      <c r="X60" s="4"/>
    </row>
    <row r="61" spans="2:24" ht="11.25" customHeight="1" x14ac:dyDescent="0.3">
      <c r="B61" s="142" t="s">
        <v>46</v>
      </c>
      <c r="C61" s="99">
        <f>SUM(C62:C64)</f>
        <v>7</v>
      </c>
      <c r="D61" s="100">
        <f>SUM(D62:D64)</f>
        <v>34123</v>
      </c>
      <c r="E61" s="108">
        <v>0</v>
      </c>
      <c r="F61" s="100">
        <f t="shared" ref="F61:K61" si="17">SUM(F62:F64)</f>
        <v>7564</v>
      </c>
      <c r="G61" s="109">
        <f t="shared" si="17"/>
        <v>0</v>
      </c>
      <c r="H61" s="100">
        <f t="shared" si="17"/>
        <v>0</v>
      </c>
      <c r="I61" s="100">
        <f t="shared" si="17"/>
        <v>450</v>
      </c>
      <c r="J61" s="100">
        <f t="shared" si="17"/>
        <v>0</v>
      </c>
      <c r="K61" s="100">
        <f t="shared" si="17"/>
        <v>42137</v>
      </c>
      <c r="L61" s="73"/>
      <c r="M61" s="73"/>
      <c r="N61" s="73"/>
      <c r="O61" s="171"/>
      <c r="P61" s="309"/>
      <c r="Q61" s="310"/>
      <c r="R61" s="24"/>
      <c r="S61" s="197"/>
      <c r="T61" s="31"/>
      <c r="U61" s="192"/>
      <c r="V61" s="25"/>
      <c r="W61" s="25"/>
      <c r="X61" s="4"/>
    </row>
    <row r="62" spans="2:24" ht="12" customHeight="1" x14ac:dyDescent="0.3">
      <c r="B62" s="92" t="s">
        <v>41</v>
      </c>
      <c r="C62" s="59">
        <v>5</v>
      </c>
      <c r="D62" s="15">
        <v>25875</v>
      </c>
      <c r="E62" s="14"/>
      <c r="F62" s="59"/>
      <c r="G62" s="110"/>
      <c r="H62" s="13"/>
      <c r="I62" s="13">
        <v>450</v>
      </c>
      <c r="J62" s="13"/>
      <c r="K62" s="9">
        <f t="shared" si="13"/>
        <v>26325</v>
      </c>
      <c r="L62" s="73"/>
      <c r="M62" s="73"/>
      <c r="N62" s="73"/>
      <c r="O62" s="171"/>
      <c r="P62" s="309"/>
      <c r="Q62" s="310"/>
      <c r="R62" s="24"/>
      <c r="S62" s="24"/>
      <c r="T62" s="31"/>
      <c r="U62" s="196"/>
      <c r="V62" s="25"/>
      <c r="W62" s="25"/>
      <c r="X62" s="4"/>
    </row>
    <row r="63" spans="2:24" ht="12" customHeight="1" x14ac:dyDescent="0.3">
      <c r="B63" s="143" t="s">
        <v>43</v>
      </c>
      <c r="C63" s="144">
        <v>1</v>
      </c>
      <c r="D63" s="36">
        <v>4466</v>
      </c>
      <c r="E63" s="145"/>
      <c r="F63" s="146"/>
      <c r="G63" s="147"/>
      <c r="H63" s="35"/>
      <c r="I63" s="35"/>
      <c r="J63" s="35"/>
      <c r="K63" s="9">
        <f t="shared" si="13"/>
        <v>4466</v>
      </c>
      <c r="L63" s="73"/>
      <c r="M63" s="73"/>
      <c r="N63" s="73"/>
      <c r="O63" s="171"/>
      <c r="P63" s="309"/>
      <c r="Q63" s="310"/>
      <c r="R63" s="4"/>
      <c r="S63" s="33"/>
      <c r="T63" s="33"/>
      <c r="U63" s="33"/>
      <c r="V63" s="4"/>
      <c r="W63" s="4"/>
      <c r="X63" s="4"/>
    </row>
    <row r="64" spans="2:24" ht="12" customHeight="1" x14ac:dyDescent="0.3">
      <c r="B64" s="95" t="s">
        <v>45</v>
      </c>
      <c r="C64" s="96">
        <v>1</v>
      </c>
      <c r="D64" s="12">
        <f>3782</f>
        <v>3782</v>
      </c>
      <c r="E64" s="11"/>
      <c r="F64" s="126">
        <v>7564</v>
      </c>
      <c r="G64" s="72"/>
      <c r="H64" s="10"/>
      <c r="I64" s="10"/>
      <c r="J64" s="10"/>
      <c r="K64" s="9">
        <f t="shared" si="13"/>
        <v>11346</v>
      </c>
      <c r="L64" s="73"/>
      <c r="M64" s="73"/>
      <c r="N64" s="73"/>
      <c r="O64" s="171"/>
      <c r="P64" s="309"/>
      <c r="Q64" s="310"/>
      <c r="R64" s="4"/>
      <c r="S64" s="33"/>
      <c r="T64" s="33"/>
      <c r="U64" s="33"/>
      <c r="V64" s="4"/>
      <c r="W64" s="4"/>
      <c r="X64" s="4"/>
    </row>
    <row r="65" spans="2:21" ht="11.25" customHeight="1" x14ac:dyDescent="0.3">
      <c r="B65" s="98" t="s">
        <v>47</v>
      </c>
      <c r="C65" s="99">
        <f t="shared" ref="C65:K65" si="18">SUM(C66:C69)</f>
        <v>31</v>
      </c>
      <c r="D65" s="100">
        <f t="shared" si="18"/>
        <v>126808</v>
      </c>
      <c r="E65" s="108">
        <f t="shared" si="18"/>
        <v>2</v>
      </c>
      <c r="F65" s="100">
        <f t="shared" si="18"/>
        <v>11346</v>
      </c>
      <c r="G65" s="109">
        <f t="shared" si="18"/>
        <v>3</v>
      </c>
      <c r="H65" s="100">
        <f t="shared" si="18"/>
        <v>3208.04</v>
      </c>
      <c r="I65" s="100">
        <f t="shared" si="18"/>
        <v>1350</v>
      </c>
      <c r="J65" s="100">
        <f t="shared" si="18"/>
        <v>0</v>
      </c>
      <c r="K65" s="100">
        <f t="shared" si="18"/>
        <v>142712.03999999998</v>
      </c>
      <c r="L65" s="73"/>
      <c r="M65" s="73"/>
      <c r="N65" s="73"/>
      <c r="O65" s="171"/>
      <c r="P65" s="309"/>
      <c r="Q65" s="171"/>
      <c r="S65" s="3"/>
      <c r="T65" s="3"/>
      <c r="U65" s="3"/>
    </row>
    <row r="66" spans="2:21" ht="12" customHeight="1" x14ac:dyDescent="0.3">
      <c r="B66" s="92" t="s">
        <v>41</v>
      </c>
      <c r="C66" s="59">
        <v>8</v>
      </c>
      <c r="D66" s="15">
        <v>36570</v>
      </c>
      <c r="E66" s="14"/>
      <c r="F66" s="15"/>
      <c r="G66" s="194"/>
      <c r="H66" s="15"/>
      <c r="I66" s="13"/>
      <c r="J66" s="13"/>
      <c r="K66" s="9">
        <f t="shared" si="13"/>
        <v>36570</v>
      </c>
      <c r="L66" s="73"/>
      <c r="M66" s="73"/>
      <c r="N66" s="73"/>
      <c r="O66" s="73"/>
      <c r="P66" s="309"/>
      <c r="Q66" s="73"/>
      <c r="S66" s="3"/>
      <c r="T66" s="3"/>
      <c r="U66" s="3"/>
    </row>
    <row r="67" spans="2:21" ht="12" customHeight="1" x14ac:dyDescent="0.3">
      <c r="B67" s="94" t="s">
        <v>43</v>
      </c>
      <c r="C67" s="60">
        <v>3</v>
      </c>
      <c r="D67" s="9">
        <v>13398</v>
      </c>
      <c r="E67" s="8"/>
      <c r="F67" s="9"/>
      <c r="G67" s="23">
        <v>1</v>
      </c>
      <c r="H67" s="9">
        <v>863.7</v>
      </c>
      <c r="I67" s="7"/>
      <c r="J67" s="7"/>
      <c r="K67" s="9">
        <f t="shared" si="13"/>
        <v>14261.7</v>
      </c>
      <c r="L67" s="73"/>
      <c r="M67" s="73"/>
      <c r="N67" s="73"/>
      <c r="O67" s="73"/>
      <c r="P67" s="309"/>
      <c r="Q67" s="73"/>
      <c r="S67" s="3"/>
      <c r="T67" s="3"/>
      <c r="U67" s="3"/>
    </row>
    <row r="68" spans="2:21" ht="12" customHeight="1" x14ac:dyDescent="0.3">
      <c r="B68" s="94" t="s">
        <v>44</v>
      </c>
      <c r="C68" s="60">
        <v>3</v>
      </c>
      <c r="D68" s="9">
        <v>12546</v>
      </c>
      <c r="E68" s="8"/>
      <c r="F68" s="9"/>
      <c r="G68" s="23"/>
      <c r="H68" s="9"/>
      <c r="I68" s="7"/>
      <c r="J68" s="7"/>
      <c r="K68" s="9">
        <f t="shared" si="13"/>
        <v>12546</v>
      </c>
      <c r="L68" s="73"/>
      <c r="M68" s="73"/>
      <c r="N68" s="73"/>
      <c r="O68" s="73"/>
      <c r="P68" s="309"/>
      <c r="Q68" s="73"/>
      <c r="S68" s="3"/>
      <c r="T68" s="3"/>
      <c r="U68" s="3"/>
    </row>
    <row r="69" spans="2:21" ht="12" customHeight="1" x14ac:dyDescent="0.3">
      <c r="B69" s="95" t="s">
        <v>45</v>
      </c>
      <c r="C69" s="96">
        <v>17</v>
      </c>
      <c r="D69" s="12">
        <v>64294</v>
      </c>
      <c r="E69" s="111">
        <v>2</v>
      </c>
      <c r="F69" s="12">
        <v>11346</v>
      </c>
      <c r="G69" s="111">
        <v>2</v>
      </c>
      <c r="H69" s="12">
        <v>2344.34</v>
      </c>
      <c r="I69" s="10">
        <v>1350</v>
      </c>
      <c r="J69" s="10"/>
      <c r="K69" s="9">
        <f t="shared" si="13"/>
        <v>79334.34</v>
      </c>
      <c r="L69" s="73"/>
      <c r="M69" s="73"/>
      <c r="N69" s="73"/>
      <c r="O69" s="73"/>
      <c r="P69" s="309"/>
      <c r="Q69" s="73"/>
      <c r="S69" s="3"/>
      <c r="T69" s="3"/>
      <c r="U69" s="3"/>
    </row>
    <row r="70" spans="2:21" ht="11.25" customHeight="1" x14ac:dyDescent="0.3">
      <c r="B70" s="148" t="s">
        <v>48</v>
      </c>
      <c r="C70" s="210">
        <f>+C43+C48+C54+C56+C61+C65</f>
        <v>164</v>
      </c>
      <c r="D70" s="44">
        <f>D43+D48+D54+D56+D61+D65</f>
        <v>810704.73</v>
      </c>
      <c r="E70" s="149">
        <f>+E43+E48+E54+E56+E61+E65</f>
        <v>19</v>
      </c>
      <c r="F70" s="44">
        <f>F43+F48+F54+F56+F61+F65</f>
        <v>130516.6</v>
      </c>
      <c r="G70" s="149">
        <f>+G43+G48+G54+G56+G61+G65</f>
        <v>53</v>
      </c>
      <c r="H70" s="44">
        <f>H43+H48+H54+H56+H61+H65</f>
        <v>68488.7</v>
      </c>
      <c r="I70" s="44">
        <f>I43+I48+I54+I56+I61+I65</f>
        <v>81140</v>
      </c>
      <c r="J70" s="44">
        <f>J43+J48+J54+J56+J61+J65</f>
        <v>0</v>
      </c>
      <c r="K70" s="44">
        <f>K43+K48+K54+K56+K61+K65</f>
        <v>1090850.03</v>
      </c>
      <c r="L70" s="73"/>
      <c r="M70" s="73"/>
      <c r="N70" s="73"/>
      <c r="O70" s="73"/>
      <c r="P70" s="309"/>
      <c r="Q70" s="73"/>
      <c r="S70" s="3"/>
      <c r="T70" s="3"/>
      <c r="U70" s="3"/>
    </row>
    <row r="71" spans="2:21" ht="12.75" customHeight="1" x14ac:dyDescent="0.3">
      <c r="B71" s="150" t="s">
        <v>49</v>
      </c>
      <c r="C71" s="49">
        <f>+C70+C42</f>
        <v>343</v>
      </c>
      <c r="D71" s="151">
        <f>+D42+D70</f>
        <v>1226188</v>
      </c>
      <c r="E71" s="49">
        <f>+E70+E42</f>
        <v>37</v>
      </c>
      <c r="F71" s="151">
        <f t="shared" ref="F71:K71" si="19">+F42+F70</f>
        <v>199759.6</v>
      </c>
      <c r="G71" s="207">
        <f t="shared" si="19"/>
        <v>209</v>
      </c>
      <c r="H71" s="151">
        <f t="shared" si="19"/>
        <v>145388</v>
      </c>
      <c r="I71" s="151">
        <f t="shared" si="19"/>
        <v>132193.66999999998</v>
      </c>
      <c r="J71" s="151">
        <f t="shared" si="19"/>
        <v>0</v>
      </c>
      <c r="K71" s="151">
        <f t="shared" si="19"/>
        <v>1703529.27</v>
      </c>
      <c r="L71" s="73"/>
      <c r="M71" s="73"/>
      <c r="N71" s="73"/>
      <c r="O71" s="73"/>
      <c r="P71" s="309"/>
      <c r="Q71" s="73"/>
      <c r="S71" s="3"/>
      <c r="T71" s="3"/>
      <c r="U71" s="3"/>
    </row>
    <row r="72" spans="2:21" ht="12.75" customHeight="1" x14ac:dyDescent="0.3">
      <c r="B72" s="152" t="s">
        <v>50</v>
      </c>
      <c r="C72" s="153">
        <f t="shared" ref="C72:K72" si="20">+C25+C71</f>
        <v>454</v>
      </c>
      <c r="D72" s="154">
        <f t="shared" si="20"/>
        <v>1338775.6299999999</v>
      </c>
      <c r="E72" s="153">
        <f t="shared" si="20"/>
        <v>45</v>
      </c>
      <c r="F72" s="154">
        <f t="shared" si="20"/>
        <v>207533.18</v>
      </c>
      <c r="G72" s="208">
        <f t="shared" si="20"/>
        <v>209</v>
      </c>
      <c r="H72" s="154">
        <f t="shared" si="20"/>
        <v>145388</v>
      </c>
      <c r="I72" s="154">
        <f t="shared" si="20"/>
        <v>132193.66999999998</v>
      </c>
      <c r="J72" s="154">
        <f t="shared" si="20"/>
        <v>258857</v>
      </c>
      <c r="K72" s="154">
        <f t="shared" si="20"/>
        <v>2082747.48</v>
      </c>
      <c r="L72" s="73"/>
      <c r="M72" s="73"/>
      <c r="N72" s="73"/>
      <c r="O72" s="73"/>
      <c r="P72" s="309"/>
      <c r="Q72" s="73"/>
      <c r="S72" s="3"/>
      <c r="T72" s="3"/>
      <c r="U72" s="3"/>
    </row>
    <row r="73" spans="2:21" ht="10.5" customHeight="1" x14ac:dyDescent="0.3">
      <c r="B73" s="167" t="s">
        <v>51</v>
      </c>
      <c r="C73" s="59"/>
      <c r="D73" s="15"/>
      <c r="E73" s="14"/>
      <c r="F73" s="59"/>
      <c r="G73" s="110">
        <v>11</v>
      </c>
      <c r="H73" s="15">
        <v>1407.29</v>
      </c>
      <c r="I73" s="13">
        <v>900</v>
      </c>
      <c r="J73" s="13"/>
      <c r="K73" s="9">
        <f t="shared" ref="K73:K81" si="21">SUM(D73,F73,H73,I73,J73)</f>
        <v>2307.29</v>
      </c>
      <c r="L73" s="73"/>
      <c r="M73" s="73"/>
      <c r="N73" s="73"/>
      <c r="O73" s="73"/>
      <c r="P73" s="309"/>
      <c r="Q73" s="73"/>
      <c r="S73" s="3"/>
      <c r="T73" s="3"/>
      <c r="U73" s="3"/>
    </row>
    <row r="74" spans="2:21" ht="10.5" customHeight="1" x14ac:dyDescent="0.3">
      <c r="B74" s="168" t="s">
        <v>1971</v>
      </c>
      <c r="C74" s="131"/>
      <c r="D74" s="132"/>
      <c r="E74" s="355"/>
      <c r="F74" s="131"/>
      <c r="G74" s="356"/>
      <c r="H74" s="132"/>
      <c r="I74" s="357"/>
      <c r="J74" s="357"/>
      <c r="K74" s="9">
        <f t="shared" si="21"/>
        <v>0</v>
      </c>
      <c r="L74" s="73"/>
      <c r="M74" s="73"/>
      <c r="N74" s="73"/>
      <c r="O74" s="73"/>
      <c r="P74" s="309"/>
      <c r="Q74" s="73"/>
      <c r="S74" s="3"/>
      <c r="T74" s="3"/>
      <c r="U74" s="3"/>
    </row>
    <row r="75" spans="2:21" ht="10.5" customHeight="1" x14ac:dyDescent="0.3">
      <c r="B75" s="354" t="s">
        <v>2362</v>
      </c>
      <c r="C75" s="131"/>
      <c r="D75" s="132"/>
      <c r="E75" s="355"/>
      <c r="F75" s="131"/>
      <c r="G75" s="356"/>
      <c r="H75" s="132"/>
      <c r="I75" s="357"/>
      <c r="J75" s="357"/>
      <c r="K75" s="9">
        <f t="shared" si="21"/>
        <v>0</v>
      </c>
      <c r="L75" s="73"/>
      <c r="M75" s="73"/>
      <c r="N75" s="73"/>
      <c r="O75" s="73"/>
      <c r="P75" s="309"/>
      <c r="Q75" s="73"/>
      <c r="S75" s="3"/>
      <c r="T75" s="3"/>
      <c r="U75" s="3"/>
    </row>
    <row r="76" spans="2:21" ht="10.5" customHeight="1" x14ac:dyDescent="0.3">
      <c r="B76" s="354" t="s">
        <v>2363</v>
      </c>
      <c r="C76" s="131"/>
      <c r="D76" s="132"/>
      <c r="E76" s="355"/>
      <c r="F76" s="131"/>
      <c r="G76" s="356"/>
      <c r="H76" s="132"/>
      <c r="I76" s="357"/>
      <c r="J76" s="357"/>
      <c r="K76" s="9">
        <f t="shared" si="21"/>
        <v>0</v>
      </c>
      <c r="L76" s="73"/>
      <c r="M76" s="73"/>
      <c r="N76" s="73"/>
      <c r="O76" s="73"/>
      <c r="P76" s="309"/>
      <c r="Q76" s="73"/>
      <c r="S76" s="3"/>
      <c r="T76" s="3"/>
      <c r="U76" s="3"/>
    </row>
    <row r="77" spans="2:21" ht="13.5" customHeight="1" x14ac:dyDescent="0.3">
      <c r="B77" s="168" t="s">
        <v>2505</v>
      </c>
      <c r="C77" s="350"/>
      <c r="D77" s="351"/>
      <c r="E77" s="71"/>
      <c r="F77" s="352"/>
      <c r="G77" s="71"/>
      <c r="H77" s="353"/>
      <c r="I77" s="353"/>
      <c r="J77" s="353">
        <v>4230</v>
      </c>
      <c r="K77" s="351">
        <f t="shared" si="21"/>
        <v>4230</v>
      </c>
      <c r="L77" s="73"/>
      <c r="M77" s="73"/>
      <c r="N77" s="73"/>
      <c r="O77" s="73"/>
      <c r="P77" s="309"/>
      <c r="Q77" s="73"/>
      <c r="S77" s="3"/>
      <c r="T77" s="3"/>
      <c r="U77" s="3"/>
    </row>
    <row r="78" spans="2:21" ht="3.75" customHeight="1" x14ac:dyDescent="0.3">
      <c r="B78" s="168" t="s">
        <v>2329</v>
      </c>
      <c r="C78" s="60"/>
      <c r="D78" s="9"/>
      <c r="E78" s="8"/>
      <c r="F78" s="60"/>
      <c r="G78" s="71"/>
      <c r="H78" s="7"/>
      <c r="I78" s="7"/>
      <c r="J78" s="7"/>
      <c r="K78" s="9">
        <f t="shared" si="21"/>
        <v>0</v>
      </c>
      <c r="L78" s="73"/>
      <c r="M78" s="73"/>
      <c r="N78" s="73"/>
      <c r="O78" s="135"/>
      <c r="P78" s="286"/>
      <c r="Q78" s="135"/>
      <c r="R78" s="4"/>
      <c r="S78" s="3"/>
      <c r="T78" s="3"/>
      <c r="U78" s="3"/>
    </row>
    <row r="79" spans="2:21" ht="15" customHeight="1" x14ac:dyDescent="0.3">
      <c r="B79" s="155" t="s">
        <v>52</v>
      </c>
      <c r="C79" s="129">
        <f>C71</f>
        <v>343</v>
      </c>
      <c r="D79" s="130">
        <f>SUM(D73:D78)</f>
        <v>0</v>
      </c>
      <c r="E79" s="156"/>
      <c r="F79" s="130">
        <f t="shared" ref="F79:K79" si="22">SUM(F73:F78)</f>
        <v>0</v>
      </c>
      <c r="G79" s="157">
        <f t="shared" si="22"/>
        <v>11</v>
      </c>
      <c r="H79" s="130">
        <f t="shared" si="22"/>
        <v>1407.29</v>
      </c>
      <c r="I79" s="130">
        <f t="shared" si="22"/>
        <v>900</v>
      </c>
      <c r="J79" s="130">
        <f t="shared" si="22"/>
        <v>4230</v>
      </c>
      <c r="K79" s="130">
        <f t="shared" si="22"/>
        <v>6537.29</v>
      </c>
      <c r="L79" s="73"/>
      <c r="M79" s="73"/>
      <c r="N79" s="73"/>
      <c r="O79" s="135"/>
      <c r="P79" s="33"/>
      <c r="Q79" s="33"/>
      <c r="R79" s="4"/>
      <c r="S79" s="3"/>
      <c r="T79" s="3"/>
      <c r="U79" s="3"/>
    </row>
    <row r="80" spans="2:21" ht="13.5" customHeight="1" x14ac:dyDescent="0.3">
      <c r="B80" s="240" t="s">
        <v>53</v>
      </c>
      <c r="C80" s="59">
        <v>492</v>
      </c>
      <c r="D80" s="13">
        <v>95227</v>
      </c>
      <c r="E80" s="14"/>
      <c r="F80" s="59"/>
      <c r="G80" s="110"/>
      <c r="H80" s="38"/>
      <c r="I80" s="38"/>
      <c r="J80" s="38"/>
      <c r="K80" s="9">
        <f t="shared" si="21"/>
        <v>95227</v>
      </c>
      <c r="L80" s="73"/>
      <c r="M80" s="73"/>
      <c r="N80" s="73"/>
      <c r="O80" s="158"/>
      <c r="P80" s="33"/>
      <c r="Q80" s="4"/>
      <c r="R80" s="4"/>
      <c r="S80" s="3"/>
      <c r="T80" s="3"/>
      <c r="U80" s="3"/>
    </row>
    <row r="81" spans="2:21" ht="11.25" customHeight="1" x14ac:dyDescent="0.3">
      <c r="B81" s="169" t="s">
        <v>1807</v>
      </c>
      <c r="C81" s="96">
        <v>492</v>
      </c>
      <c r="D81" s="10">
        <v>12818.22</v>
      </c>
      <c r="E81" s="11"/>
      <c r="F81" s="96"/>
      <c r="G81" s="72"/>
      <c r="H81" s="17"/>
      <c r="I81" s="17"/>
      <c r="J81" s="17"/>
      <c r="K81" s="9">
        <f t="shared" si="21"/>
        <v>12818.22</v>
      </c>
      <c r="L81" s="73"/>
      <c r="M81" s="73"/>
      <c r="N81" s="73"/>
      <c r="O81" s="159"/>
      <c r="P81" s="51"/>
      <c r="Q81" s="52"/>
      <c r="R81" s="4"/>
      <c r="S81" s="3"/>
      <c r="T81" s="3"/>
      <c r="U81" s="3"/>
    </row>
    <row r="82" spans="2:21" ht="12" customHeight="1" x14ac:dyDescent="0.3">
      <c r="B82" s="160" t="s">
        <v>57</v>
      </c>
      <c r="C82" s="161"/>
      <c r="D82" s="162">
        <f>SUM(D80:D81)</f>
        <v>108045.22</v>
      </c>
      <c r="E82" s="163"/>
      <c r="F82" s="162">
        <f>SUM(F80:F81)</f>
        <v>0</v>
      </c>
      <c r="G82" s="164"/>
      <c r="H82" s="162">
        <f>SUM(H80:H81)</f>
        <v>0</v>
      </c>
      <c r="I82" s="162">
        <f>SUM(I80:I81)</f>
        <v>0</v>
      </c>
      <c r="J82" s="162">
        <f>SUM(J80:J81)</f>
        <v>0</v>
      </c>
      <c r="K82" s="162">
        <f>SUM(K80:K81)</f>
        <v>108045.22</v>
      </c>
      <c r="L82" s="73"/>
      <c r="M82" s="73"/>
      <c r="N82" s="73"/>
      <c r="O82" s="135"/>
      <c r="P82" s="4"/>
      <c r="Q82" s="33"/>
      <c r="R82" s="4"/>
      <c r="S82" s="3"/>
      <c r="T82" s="3"/>
      <c r="U82" s="3"/>
    </row>
    <row r="83" spans="2:21" ht="17.25" customHeight="1" x14ac:dyDescent="0.3">
      <c r="B83" s="165" t="s">
        <v>54</v>
      </c>
      <c r="C83" s="170">
        <f>C72</f>
        <v>454</v>
      </c>
      <c r="D83" s="166">
        <f>+D72+D79+D82</f>
        <v>1446820.8499999999</v>
      </c>
      <c r="E83" s="166"/>
      <c r="F83" s="166">
        <f>+F72+F79+F82</f>
        <v>207533.18</v>
      </c>
      <c r="G83" s="209">
        <f>G72+G73+G77</f>
        <v>220</v>
      </c>
      <c r="H83" s="166">
        <f>+H72+H79+H82</f>
        <v>146795.29</v>
      </c>
      <c r="I83" s="166">
        <f>+I72+I79+I82</f>
        <v>133093.66999999998</v>
      </c>
      <c r="J83" s="166">
        <f>+J72+J79+J82</f>
        <v>263087</v>
      </c>
      <c r="K83" s="166">
        <f>+K72+K79+K82</f>
        <v>2197329.9900000002</v>
      </c>
      <c r="L83" s="73"/>
      <c r="M83" s="310"/>
      <c r="N83" s="135"/>
      <c r="O83" s="135"/>
      <c r="P83" s="4"/>
      <c r="Q83" s="33"/>
      <c r="R83" s="4"/>
      <c r="S83" s="33"/>
      <c r="T83" s="33"/>
      <c r="U83" s="3"/>
    </row>
    <row r="84" spans="2:21" ht="12" customHeight="1" x14ac:dyDescent="0.3">
      <c r="B84" s="26" t="s">
        <v>2310</v>
      </c>
      <c r="C84" s="73"/>
      <c r="D84" s="73"/>
      <c r="E84" s="73"/>
      <c r="F84" s="73"/>
      <c r="G84" s="73"/>
      <c r="H84" s="73"/>
      <c r="I84" s="247"/>
      <c r="J84" s="375" t="s">
        <v>2516</v>
      </c>
      <c r="K84" s="375"/>
      <c r="L84" s="73"/>
      <c r="M84" s="380"/>
      <c r="N84" s="380"/>
      <c r="O84" s="380"/>
      <c r="P84" s="4"/>
      <c r="Q84" s="4"/>
      <c r="R84" s="4"/>
      <c r="S84" s="33"/>
      <c r="T84" s="33"/>
      <c r="U84" s="3"/>
    </row>
    <row r="86" spans="2:21" x14ac:dyDescent="0.3">
      <c r="I86" s="6"/>
    </row>
  </sheetData>
  <sheetProtection formatCells="0" formatColumns="0" formatRows="0" insertColumns="0" insertRows="0" insertHyperlinks="0" deleteColumns="0" deleteRows="0" sort="0" autoFilter="0" pivotTables="0"/>
  <mergeCells count="4">
    <mergeCell ref="J84:K84"/>
    <mergeCell ref="M18:O18"/>
    <mergeCell ref="P50:Q50"/>
    <mergeCell ref="M84:O84"/>
  </mergeCells>
  <printOptions horizontalCentered="1" verticalCentered="1"/>
  <pageMargins left="0" right="0" top="0.19685039370078741" bottom="0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3"/>
  <sheetViews>
    <sheetView zoomScale="120" zoomScaleNormal="120" workbookViewId="0">
      <selection sqref="A1:L599"/>
    </sheetView>
  </sheetViews>
  <sheetFormatPr baseColWidth="10" defaultRowHeight="13.5" x14ac:dyDescent="0.25"/>
  <cols>
    <col min="1" max="1" width="4" style="6" customWidth="1"/>
    <col min="2" max="2" width="6.7109375" style="6" customWidth="1"/>
    <col min="3" max="3" width="29.85546875" style="6" customWidth="1"/>
    <col min="4" max="4" width="8.85546875" style="21" customWidth="1"/>
    <col min="5" max="5" width="20.42578125" style="6" customWidth="1"/>
    <col min="6" max="6" width="10.28515625" style="6" customWidth="1"/>
    <col min="7" max="7" width="6.85546875" style="22" customWidth="1"/>
    <col min="8" max="8" width="11.42578125" style="6" customWidth="1"/>
    <col min="9" max="9" width="11.5703125" style="6" customWidth="1"/>
    <col min="10" max="10" width="14" style="6" customWidth="1"/>
    <col min="11" max="11" width="11.85546875" style="6" customWidth="1"/>
    <col min="12" max="12" width="10.42578125" style="6" customWidth="1"/>
    <col min="13" max="13" width="11.42578125" style="6" customWidth="1"/>
    <col min="14" max="14" width="12.5703125" style="6" customWidth="1"/>
    <col min="15" max="15" width="10.7109375" style="6" customWidth="1"/>
    <col min="16" max="16384" width="11.42578125" style="6"/>
  </cols>
  <sheetData>
    <row r="1" spans="1:12" s="135" customFormat="1" ht="15.75" customHeight="1" x14ac:dyDescent="0.3">
      <c r="A1" s="135" t="s">
        <v>1648</v>
      </c>
      <c r="C1" s="380" t="s">
        <v>2511</v>
      </c>
      <c r="D1" s="380"/>
      <c r="E1" s="380"/>
      <c r="F1" s="380"/>
      <c r="G1" s="380"/>
      <c r="H1" s="380"/>
      <c r="I1" s="380"/>
      <c r="J1" s="380"/>
      <c r="K1" s="380"/>
      <c r="L1" s="380"/>
    </row>
    <row r="2" spans="1:12" s="217" customFormat="1" ht="10.5" customHeight="1" x14ac:dyDescent="0.25">
      <c r="A2" s="217" t="s">
        <v>1643</v>
      </c>
      <c r="D2" s="249"/>
      <c r="G2" s="31"/>
    </row>
    <row r="3" spans="1:12" s="217" customFormat="1" ht="12" customHeight="1" x14ac:dyDescent="0.25">
      <c r="A3" s="217" t="s">
        <v>1644</v>
      </c>
      <c r="D3" s="249"/>
      <c r="G3" s="31"/>
    </row>
    <row r="4" spans="1:12" s="26" customFormat="1" ht="26.25" customHeight="1" x14ac:dyDescent="0.25">
      <c r="A4" s="289" t="s">
        <v>75</v>
      </c>
      <c r="B4" s="290" t="s">
        <v>76</v>
      </c>
      <c r="C4" s="290" t="s">
        <v>77</v>
      </c>
      <c r="D4" s="291" t="s">
        <v>78</v>
      </c>
      <c r="E4" s="292" t="s">
        <v>79</v>
      </c>
      <c r="F4" s="290" t="s">
        <v>80</v>
      </c>
      <c r="G4" s="293" t="s">
        <v>81</v>
      </c>
      <c r="H4" s="292" t="s">
        <v>1599</v>
      </c>
      <c r="I4" s="290" t="s">
        <v>82</v>
      </c>
      <c r="J4" s="292" t="s">
        <v>84</v>
      </c>
      <c r="K4" s="343" t="s">
        <v>1597</v>
      </c>
      <c r="L4" s="294" t="s">
        <v>83</v>
      </c>
    </row>
    <row r="5" spans="1:12" s="26" customFormat="1" ht="11.1" customHeight="1" x14ac:dyDescent="0.25">
      <c r="A5" s="38">
        <v>1</v>
      </c>
      <c r="B5" s="225" t="s">
        <v>1305</v>
      </c>
      <c r="C5" s="225" t="s">
        <v>377</v>
      </c>
      <c r="D5" s="225" t="s">
        <v>1306</v>
      </c>
      <c r="E5" s="225" t="s">
        <v>2074</v>
      </c>
      <c r="F5" s="224" t="s">
        <v>1402</v>
      </c>
      <c r="G5" s="225" t="s">
        <v>255</v>
      </c>
      <c r="H5" s="13">
        <v>2306</v>
      </c>
      <c r="I5" s="13">
        <v>495.49</v>
      </c>
      <c r="J5" s="13">
        <v>158</v>
      </c>
      <c r="K5" s="13">
        <v>0</v>
      </c>
      <c r="L5" s="13">
        <f t="shared" ref="L5:L68" si="0">SUM(H5:K5)</f>
        <v>2959.49</v>
      </c>
    </row>
    <row r="6" spans="1:12" s="26" customFormat="1" ht="11.1" customHeight="1" x14ac:dyDescent="0.25">
      <c r="A6" s="16">
        <f t="shared" ref="A6:A71" si="1">+A5+1</f>
        <v>2</v>
      </c>
      <c r="B6" s="180" t="s">
        <v>1307</v>
      </c>
      <c r="C6" s="180" t="s">
        <v>378</v>
      </c>
      <c r="D6" s="180" t="s">
        <v>1308</v>
      </c>
      <c r="E6" s="180" t="s">
        <v>2055</v>
      </c>
      <c r="F6" s="16" t="s">
        <v>1402</v>
      </c>
      <c r="G6" s="180" t="s">
        <v>253</v>
      </c>
      <c r="H6" s="18">
        <v>887.96</v>
      </c>
      <c r="I6" s="18">
        <v>0</v>
      </c>
      <c r="J6" s="18">
        <v>0</v>
      </c>
      <c r="K6" s="7">
        <v>1370</v>
      </c>
      <c r="L6" s="7">
        <f t="shared" si="0"/>
        <v>2257.96</v>
      </c>
    </row>
    <row r="7" spans="1:12" s="26" customFormat="1" ht="11.1" customHeight="1" x14ac:dyDescent="0.25">
      <c r="A7" s="16">
        <f t="shared" si="1"/>
        <v>3</v>
      </c>
      <c r="B7" s="180" t="s">
        <v>665</v>
      </c>
      <c r="C7" s="180" t="s">
        <v>636</v>
      </c>
      <c r="D7" s="180" t="s">
        <v>666</v>
      </c>
      <c r="E7" s="180" t="s">
        <v>2036</v>
      </c>
      <c r="F7" s="16" t="s">
        <v>1402</v>
      </c>
      <c r="G7" s="180" t="s">
        <v>1339</v>
      </c>
      <c r="H7" s="18">
        <v>2235</v>
      </c>
      <c r="I7" s="18">
        <v>539.04999999999995</v>
      </c>
      <c r="J7" s="18">
        <v>158</v>
      </c>
      <c r="K7" s="7">
        <v>0</v>
      </c>
      <c r="L7" s="7">
        <f t="shared" si="0"/>
        <v>2932.05</v>
      </c>
    </row>
    <row r="8" spans="1:12" s="26" customFormat="1" ht="11.1" customHeight="1" x14ac:dyDescent="0.25">
      <c r="A8" s="16">
        <f t="shared" si="1"/>
        <v>4</v>
      </c>
      <c r="B8" s="180" t="s">
        <v>1669</v>
      </c>
      <c r="C8" s="180" t="s">
        <v>1649</v>
      </c>
      <c r="D8" s="180" t="s">
        <v>1659</v>
      </c>
      <c r="E8" s="180" t="s">
        <v>2055</v>
      </c>
      <c r="F8" s="16" t="s">
        <v>1402</v>
      </c>
      <c r="G8" s="180" t="s">
        <v>754</v>
      </c>
      <c r="H8" s="18">
        <v>930.51</v>
      </c>
      <c r="I8" s="18">
        <v>0</v>
      </c>
      <c r="J8" s="18">
        <v>0</v>
      </c>
      <c r="K8" s="7">
        <v>1430</v>
      </c>
      <c r="L8" s="7">
        <f t="shared" si="0"/>
        <v>2360.5100000000002</v>
      </c>
    </row>
    <row r="9" spans="1:12" s="26" customFormat="1" ht="11.1" customHeight="1" x14ac:dyDescent="0.25">
      <c r="A9" s="16">
        <f t="shared" si="1"/>
        <v>5</v>
      </c>
      <c r="B9" s="180" t="s">
        <v>1309</v>
      </c>
      <c r="C9" s="180" t="s">
        <v>379</v>
      </c>
      <c r="D9" s="180" t="s">
        <v>1310</v>
      </c>
      <c r="E9" s="180" t="s">
        <v>2037</v>
      </c>
      <c r="F9" s="16" t="s">
        <v>1402</v>
      </c>
      <c r="G9" s="180" t="s">
        <v>255</v>
      </c>
      <c r="H9" s="18">
        <v>904.01</v>
      </c>
      <c r="I9" s="18">
        <v>0</v>
      </c>
      <c r="J9" s="18">
        <v>0</v>
      </c>
      <c r="K9" s="7">
        <v>1370</v>
      </c>
      <c r="L9" s="7">
        <f t="shared" si="0"/>
        <v>2274.0100000000002</v>
      </c>
    </row>
    <row r="10" spans="1:12" s="26" customFormat="1" ht="11.1" customHeight="1" x14ac:dyDescent="0.25">
      <c r="A10" s="16">
        <f t="shared" si="1"/>
        <v>6</v>
      </c>
      <c r="B10" s="180" t="s">
        <v>1084</v>
      </c>
      <c r="C10" s="180" t="s">
        <v>272</v>
      </c>
      <c r="D10" s="180" t="s">
        <v>1085</v>
      </c>
      <c r="E10" s="180" t="s">
        <v>1576</v>
      </c>
      <c r="F10" s="16" t="s">
        <v>1402</v>
      </c>
      <c r="G10" s="180" t="s">
        <v>260</v>
      </c>
      <c r="H10" s="18">
        <v>6758</v>
      </c>
      <c r="I10" s="18">
        <v>0</v>
      </c>
      <c r="J10" s="18">
        <v>900</v>
      </c>
      <c r="K10" s="7">
        <v>0</v>
      </c>
      <c r="L10" s="7">
        <f t="shared" si="0"/>
        <v>7658</v>
      </c>
    </row>
    <row r="11" spans="1:12" s="26" customFormat="1" ht="11.1" customHeight="1" x14ac:dyDescent="0.25">
      <c r="A11" s="16">
        <f t="shared" si="1"/>
        <v>7</v>
      </c>
      <c r="B11" s="180" t="s">
        <v>1086</v>
      </c>
      <c r="C11" s="180" t="s">
        <v>273</v>
      </c>
      <c r="D11" s="180" t="s">
        <v>1087</v>
      </c>
      <c r="E11" s="180" t="s">
        <v>1584</v>
      </c>
      <c r="F11" s="16" t="s">
        <v>1402</v>
      </c>
      <c r="G11" s="180" t="s">
        <v>266</v>
      </c>
      <c r="H11" s="18">
        <v>5175</v>
      </c>
      <c r="I11" s="18">
        <v>0</v>
      </c>
      <c r="J11" s="18">
        <v>450</v>
      </c>
      <c r="K11" s="7">
        <v>0</v>
      </c>
      <c r="L11" s="7">
        <f t="shared" si="0"/>
        <v>5625</v>
      </c>
    </row>
    <row r="12" spans="1:12" s="26" customFormat="1" ht="11.1" customHeight="1" x14ac:dyDescent="0.25">
      <c r="A12" s="16">
        <f t="shared" si="1"/>
        <v>8</v>
      </c>
      <c r="B12" s="180" t="s">
        <v>1311</v>
      </c>
      <c r="C12" s="180" t="s">
        <v>380</v>
      </c>
      <c r="D12" s="180" t="s">
        <v>1312</v>
      </c>
      <c r="E12" s="180" t="s">
        <v>2035</v>
      </c>
      <c r="F12" s="16" t="s">
        <v>1402</v>
      </c>
      <c r="G12" s="180" t="s">
        <v>253</v>
      </c>
      <c r="H12" s="18">
        <v>1099.43</v>
      </c>
      <c r="I12" s="18">
        <v>0</v>
      </c>
      <c r="J12" s="18">
        <v>0</v>
      </c>
      <c r="K12" s="7">
        <v>1370</v>
      </c>
      <c r="L12" s="7">
        <f t="shared" si="0"/>
        <v>2469.4300000000003</v>
      </c>
    </row>
    <row r="13" spans="1:12" s="26" customFormat="1" ht="11.1" customHeight="1" x14ac:dyDescent="0.25">
      <c r="A13" s="16">
        <f t="shared" si="1"/>
        <v>9</v>
      </c>
      <c r="B13" s="180" t="s">
        <v>1313</v>
      </c>
      <c r="C13" s="180" t="s">
        <v>381</v>
      </c>
      <c r="D13" s="180" t="s">
        <v>1314</v>
      </c>
      <c r="E13" s="180" t="s">
        <v>1585</v>
      </c>
      <c r="F13" s="16" t="s">
        <v>1402</v>
      </c>
      <c r="G13" s="180" t="s">
        <v>255</v>
      </c>
      <c r="H13" s="18">
        <v>904.01</v>
      </c>
      <c r="I13" s="18">
        <v>0</v>
      </c>
      <c r="J13" s="18">
        <v>0</v>
      </c>
      <c r="K13" s="7">
        <v>1370</v>
      </c>
      <c r="L13" s="7">
        <f t="shared" si="0"/>
        <v>2274.0100000000002</v>
      </c>
    </row>
    <row r="14" spans="1:12" s="26" customFormat="1" ht="11.1" customHeight="1" x14ac:dyDescent="0.25">
      <c r="A14" s="16">
        <f t="shared" si="1"/>
        <v>10</v>
      </c>
      <c r="B14" s="180" t="s">
        <v>1089</v>
      </c>
      <c r="C14" s="180" t="s">
        <v>274</v>
      </c>
      <c r="D14" s="180" t="s">
        <v>1090</v>
      </c>
      <c r="E14" s="180" t="s">
        <v>1584</v>
      </c>
      <c r="F14" s="16" t="s">
        <v>1402</v>
      </c>
      <c r="G14" s="180" t="s">
        <v>266</v>
      </c>
      <c r="H14" s="18">
        <v>5175</v>
      </c>
      <c r="I14" s="18">
        <v>0</v>
      </c>
      <c r="J14" s="18">
        <v>450</v>
      </c>
      <c r="K14" s="7">
        <v>0</v>
      </c>
      <c r="L14" s="7">
        <f t="shared" si="0"/>
        <v>5625</v>
      </c>
    </row>
    <row r="15" spans="1:12" s="26" customFormat="1" ht="11.1" customHeight="1" x14ac:dyDescent="0.25">
      <c r="A15" s="16">
        <f t="shared" si="1"/>
        <v>11</v>
      </c>
      <c r="B15" s="180" t="s">
        <v>1315</v>
      </c>
      <c r="C15" s="180" t="s">
        <v>382</v>
      </c>
      <c r="D15" s="180" t="s">
        <v>1316</v>
      </c>
      <c r="E15" s="180" t="s">
        <v>1585</v>
      </c>
      <c r="F15" s="16" t="s">
        <v>1402</v>
      </c>
      <c r="G15" s="180" t="s">
        <v>255</v>
      </c>
      <c r="H15" s="18">
        <v>676.5</v>
      </c>
      <c r="I15" s="18">
        <v>0</v>
      </c>
      <c r="J15" s="18">
        <v>0</v>
      </c>
      <c r="K15" s="7">
        <v>1370</v>
      </c>
      <c r="L15" s="7">
        <f t="shared" si="0"/>
        <v>2046.5</v>
      </c>
    </row>
    <row r="16" spans="1:12" s="26" customFormat="1" ht="11.1" customHeight="1" x14ac:dyDescent="0.25">
      <c r="A16" s="16">
        <f t="shared" si="1"/>
        <v>12</v>
      </c>
      <c r="B16" s="180" t="s">
        <v>1608</v>
      </c>
      <c r="C16" s="180" t="s">
        <v>383</v>
      </c>
      <c r="D16" s="180" t="s">
        <v>1317</v>
      </c>
      <c r="E16" s="180" t="s">
        <v>2039</v>
      </c>
      <c r="F16" s="16" t="s">
        <v>1402</v>
      </c>
      <c r="G16" s="180" t="s">
        <v>260</v>
      </c>
      <c r="H16" s="18">
        <v>6758</v>
      </c>
      <c r="I16" s="18">
        <v>1379.16</v>
      </c>
      <c r="J16" s="18">
        <v>900</v>
      </c>
      <c r="K16" s="7">
        <v>0</v>
      </c>
      <c r="L16" s="7">
        <f t="shared" si="0"/>
        <v>9037.16</v>
      </c>
    </row>
    <row r="17" spans="1:12" s="26" customFormat="1" ht="11.1" customHeight="1" x14ac:dyDescent="0.25">
      <c r="A17" s="16">
        <f t="shared" si="1"/>
        <v>13</v>
      </c>
      <c r="B17" s="180" t="s">
        <v>1091</v>
      </c>
      <c r="C17" s="180" t="s">
        <v>275</v>
      </c>
      <c r="D17" s="180" t="s">
        <v>1092</v>
      </c>
      <c r="E17" s="180" t="s">
        <v>2040</v>
      </c>
      <c r="F17" s="16" t="s">
        <v>1402</v>
      </c>
      <c r="G17" s="180" t="s">
        <v>1081</v>
      </c>
      <c r="H17" s="18">
        <v>5175</v>
      </c>
      <c r="I17" s="18">
        <v>0</v>
      </c>
      <c r="J17" s="18">
        <v>0</v>
      </c>
      <c r="K17" s="7">
        <v>0</v>
      </c>
      <c r="L17" s="7">
        <f t="shared" si="0"/>
        <v>5175</v>
      </c>
    </row>
    <row r="18" spans="1:12" s="26" customFormat="1" ht="11.1" customHeight="1" x14ac:dyDescent="0.25">
      <c r="A18" s="16">
        <f t="shared" si="1"/>
        <v>14</v>
      </c>
      <c r="B18" s="180" t="s">
        <v>1670</v>
      </c>
      <c r="C18" s="180" t="s">
        <v>1650</v>
      </c>
      <c r="D18" s="180" t="s">
        <v>1660</v>
      </c>
      <c r="E18" s="180" t="s">
        <v>2041</v>
      </c>
      <c r="F18" s="16" t="s">
        <v>1402</v>
      </c>
      <c r="G18" s="180" t="s">
        <v>1302</v>
      </c>
      <c r="H18" s="18">
        <v>2267</v>
      </c>
      <c r="I18" s="18">
        <v>551.94000000000005</v>
      </c>
      <c r="J18" s="18">
        <v>158</v>
      </c>
      <c r="K18" s="7">
        <v>0</v>
      </c>
      <c r="L18" s="7">
        <f t="shared" si="0"/>
        <v>2976.94</v>
      </c>
    </row>
    <row r="19" spans="1:12" s="26" customFormat="1" ht="11.1" customHeight="1" x14ac:dyDescent="0.25">
      <c r="A19" s="16">
        <f t="shared" si="1"/>
        <v>15</v>
      </c>
      <c r="B19" s="180" t="s">
        <v>1318</v>
      </c>
      <c r="C19" s="180" t="s">
        <v>384</v>
      </c>
      <c r="D19" s="180" t="s">
        <v>1319</v>
      </c>
      <c r="E19" s="180" t="s">
        <v>2074</v>
      </c>
      <c r="F19" s="16" t="s">
        <v>1402</v>
      </c>
      <c r="G19" s="180" t="s">
        <v>255</v>
      </c>
      <c r="H19" s="18">
        <v>2306</v>
      </c>
      <c r="I19" s="18">
        <v>551.94000000000005</v>
      </c>
      <c r="J19" s="18">
        <v>158</v>
      </c>
      <c r="K19" s="7">
        <v>0</v>
      </c>
      <c r="L19" s="7">
        <f t="shared" si="0"/>
        <v>3015.94</v>
      </c>
    </row>
    <row r="20" spans="1:12" s="26" customFormat="1" ht="11.1" customHeight="1" x14ac:dyDescent="0.25">
      <c r="A20" s="16">
        <f t="shared" si="1"/>
        <v>16</v>
      </c>
      <c r="B20" s="180" t="s">
        <v>1320</v>
      </c>
      <c r="C20" s="180" t="s">
        <v>385</v>
      </c>
      <c r="D20" s="180" t="s">
        <v>1321</v>
      </c>
      <c r="E20" s="180" t="s">
        <v>2042</v>
      </c>
      <c r="F20" s="16" t="s">
        <v>1402</v>
      </c>
      <c r="G20" s="180" t="s">
        <v>255</v>
      </c>
      <c r="H20" s="18">
        <v>2306</v>
      </c>
      <c r="I20" s="18">
        <v>551.94000000000005</v>
      </c>
      <c r="J20" s="18">
        <v>158</v>
      </c>
      <c r="K20" s="7">
        <v>0</v>
      </c>
      <c r="L20" s="7">
        <f t="shared" si="0"/>
        <v>3015.94</v>
      </c>
    </row>
    <row r="21" spans="1:12" s="26" customFormat="1" ht="11.1" customHeight="1" x14ac:dyDescent="0.25">
      <c r="A21" s="16">
        <f t="shared" si="1"/>
        <v>17</v>
      </c>
      <c r="B21" s="180" t="s">
        <v>1806</v>
      </c>
      <c r="C21" s="180" t="s">
        <v>1775</v>
      </c>
      <c r="D21" s="180" t="s">
        <v>1786</v>
      </c>
      <c r="E21" s="180" t="s">
        <v>1916</v>
      </c>
      <c r="F21" s="16" t="s">
        <v>1402</v>
      </c>
      <c r="G21" s="180" t="s">
        <v>1339</v>
      </c>
      <c r="H21" s="18">
        <v>2235</v>
      </c>
      <c r="I21" s="18">
        <v>529.16</v>
      </c>
      <c r="J21" s="18">
        <v>158</v>
      </c>
      <c r="K21" s="7">
        <v>0</v>
      </c>
      <c r="L21" s="7">
        <f t="shared" si="0"/>
        <v>2922.16</v>
      </c>
    </row>
    <row r="22" spans="1:12" s="26" customFormat="1" ht="11.1" customHeight="1" x14ac:dyDescent="0.25">
      <c r="A22" s="16">
        <f t="shared" si="1"/>
        <v>18</v>
      </c>
      <c r="B22" s="180" t="s">
        <v>1322</v>
      </c>
      <c r="C22" s="180" t="s">
        <v>386</v>
      </c>
      <c r="D22" s="180" t="s">
        <v>1323</v>
      </c>
      <c r="E22" s="180" t="s">
        <v>2042</v>
      </c>
      <c r="F22" s="16" t="s">
        <v>1402</v>
      </c>
      <c r="G22" s="180" t="s">
        <v>255</v>
      </c>
      <c r="H22" s="18">
        <v>2306</v>
      </c>
      <c r="I22" s="18">
        <v>360.7</v>
      </c>
      <c r="J22" s="18">
        <v>158</v>
      </c>
      <c r="K22" s="7">
        <v>0</v>
      </c>
      <c r="L22" s="7">
        <f t="shared" si="0"/>
        <v>2824.7</v>
      </c>
    </row>
    <row r="23" spans="1:12" s="26" customFormat="1" ht="11.1" customHeight="1" x14ac:dyDescent="0.25">
      <c r="A23" s="16">
        <f t="shared" si="1"/>
        <v>19</v>
      </c>
      <c r="B23" s="180" t="s">
        <v>1093</v>
      </c>
      <c r="C23" s="180" t="s">
        <v>276</v>
      </c>
      <c r="D23" s="180" t="s">
        <v>1094</v>
      </c>
      <c r="E23" s="180" t="s">
        <v>2043</v>
      </c>
      <c r="F23" s="16" t="s">
        <v>1402</v>
      </c>
      <c r="G23" s="180" t="s">
        <v>1082</v>
      </c>
      <c r="H23" s="18">
        <v>4466</v>
      </c>
      <c r="I23" s="18">
        <v>0</v>
      </c>
      <c r="J23" s="18">
        <v>0</v>
      </c>
      <c r="K23" s="7">
        <v>0</v>
      </c>
      <c r="L23" s="7">
        <f t="shared" si="0"/>
        <v>4466</v>
      </c>
    </row>
    <row r="24" spans="1:12" s="26" customFormat="1" ht="11.1" customHeight="1" x14ac:dyDescent="0.25">
      <c r="A24" s="16">
        <f t="shared" si="1"/>
        <v>20</v>
      </c>
      <c r="B24" s="180" t="s">
        <v>1324</v>
      </c>
      <c r="C24" s="180" t="s">
        <v>387</v>
      </c>
      <c r="D24" s="180" t="s">
        <v>1325</v>
      </c>
      <c r="E24" s="180" t="s">
        <v>2044</v>
      </c>
      <c r="F24" s="16" t="s">
        <v>1402</v>
      </c>
      <c r="G24" s="180" t="s">
        <v>259</v>
      </c>
      <c r="H24" s="18">
        <v>1732.9399999999998</v>
      </c>
      <c r="I24" s="18">
        <v>0</v>
      </c>
      <c r="J24" s="18">
        <v>0</v>
      </c>
      <c r="K24" s="7">
        <v>1560</v>
      </c>
      <c r="L24" s="7">
        <f t="shared" si="0"/>
        <v>3292.9399999999996</v>
      </c>
    </row>
    <row r="25" spans="1:12" s="26" customFormat="1" ht="11.1" customHeight="1" x14ac:dyDescent="0.25">
      <c r="A25" s="16">
        <f t="shared" si="1"/>
        <v>21</v>
      </c>
      <c r="B25" s="180" t="s">
        <v>1715</v>
      </c>
      <c r="C25" s="180" t="s">
        <v>388</v>
      </c>
      <c r="D25" s="180" t="s">
        <v>1327</v>
      </c>
      <c r="E25" s="180" t="s">
        <v>2039</v>
      </c>
      <c r="F25" s="16" t="s">
        <v>1402</v>
      </c>
      <c r="G25" s="180" t="s">
        <v>264</v>
      </c>
      <c r="H25" s="18">
        <v>7901</v>
      </c>
      <c r="I25" s="18">
        <v>0</v>
      </c>
      <c r="J25" s="18">
        <v>1700</v>
      </c>
      <c r="K25" s="7">
        <v>0</v>
      </c>
      <c r="L25" s="7">
        <f t="shared" si="0"/>
        <v>9601</v>
      </c>
    </row>
    <row r="26" spans="1:12" s="26" customFormat="1" ht="11.1" customHeight="1" x14ac:dyDescent="0.25">
      <c r="A26" s="16">
        <f t="shared" si="1"/>
        <v>22</v>
      </c>
      <c r="B26" s="180" t="s">
        <v>2091</v>
      </c>
      <c r="C26" s="180" t="s">
        <v>2092</v>
      </c>
      <c r="D26" s="180" t="s">
        <v>2094</v>
      </c>
      <c r="E26" s="180" t="s">
        <v>1584</v>
      </c>
      <c r="F26" s="16" t="s">
        <v>1402</v>
      </c>
      <c r="G26" s="180" t="s">
        <v>266</v>
      </c>
      <c r="H26" s="18">
        <v>5175</v>
      </c>
      <c r="I26" s="18">
        <v>0</v>
      </c>
      <c r="J26" s="18">
        <v>5250</v>
      </c>
      <c r="K26" s="7">
        <v>0</v>
      </c>
      <c r="L26" s="7">
        <f t="shared" si="0"/>
        <v>10425</v>
      </c>
    </row>
    <row r="27" spans="1:12" s="26" customFormat="1" ht="11.1" customHeight="1" x14ac:dyDescent="0.25">
      <c r="A27" s="16">
        <f t="shared" si="1"/>
        <v>23</v>
      </c>
      <c r="B27" s="180" t="s">
        <v>1329</v>
      </c>
      <c r="C27" s="180" t="s">
        <v>389</v>
      </c>
      <c r="D27" s="180" t="s">
        <v>1330</v>
      </c>
      <c r="E27" s="180" t="s">
        <v>2042</v>
      </c>
      <c r="F27" s="16" t="s">
        <v>1402</v>
      </c>
      <c r="G27" s="180" t="s">
        <v>255</v>
      </c>
      <c r="H27" s="18">
        <v>2306</v>
      </c>
      <c r="I27" s="18">
        <v>478.6</v>
      </c>
      <c r="J27" s="18">
        <v>158</v>
      </c>
      <c r="K27" s="7">
        <v>0</v>
      </c>
      <c r="L27" s="7">
        <f t="shared" si="0"/>
        <v>2942.6</v>
      </c>
    </row>
    <row r="28" spans="1:12" s="26" customFormat="1" ht="11.1" customHeight="1" x14ac:dyDescent="0.25">
      <c r="A28" s="16">
        <f t="shared" si="1"/>
        <v>24</v>
      </c>
      <c r="B28" s="180" t="s">
        <v>1331</v>
      </c>
      <c r="C28" s="180" t="s">
        <v>390</v>
      </c>
      <c r="D28" s="180" t="s">
        <v>1332</v>
      </c>
      <c r="E28" s="180" t="s">
        <v>2036</v>
      </c>
      <c r="F28" s="16" t="s">
        <v>1402</v>
      </c>
      <c r="G28" s="180" t="s">
        <v>1297</v>
      </c>
      <c r="H28" s="18">
        <v>2287</v>
      </c>
      <c r="I28" s="18">
        <v>551.94000000000005</v>
      </c>
      <c r="J28" s="18">
        <v>158</v>
      </c>
      <c r="K28" s="7">
        <v>0</v>
      </c>
      <c r="L28" s="7">
        <f t="shared" si="0"/>
        <v>2996.94</v>
      </c>
    </row>
    <row r="29" spans="1:12" s="26" customFormat="1" ht="11.1" customHeight="1" x14ac:dyDescent="0.25">
      <c r="A29" s="16">
        <f t="shared" si="1"/>
        <v>25</v>
      </c>
      <c r="B29" s="180" t="s">
        <v>1333</v>
      </c>
      <c r="C29" s="180" t="s">
        <v>391</v>
      </c>
      <c r="D29" s="180" t="s">
        <v>1334</v>
      </c>
      <c r="E29" s="180" t="s">
        <v>2057</v>
      </c>
      <c r="F29" s="16" t="s">
        <v>1402</v>
      </c>
      <c r="G29" s="180" t="s">
        <v>1297</v>
      </c>
      <c r="H29" s="18">
        <v>859.71</v>
      </c>
      <c r="I29" s="18">
        <v>0</v>
      </c>
      <c r="J29" s="18">
        <v>0</v>
      </c>
      <c r="K29" s="7">
        <v>1370</v>
      </c>
      <c r="L29" s="7">
        <f t="shared" si="0"/>
        <v>2229.71</v>
      </c>
    </row>
    <row r="30" spans="1:12" s="26" customFormat="1" ht="11.1" customHeight="1" x14ac:dyDescent="0.25">
      <c r="A30" s="16">
        <f t="shared" si="1"/>
        <v>26</v>
      </c>
      <c r="B30" s="180" t="s">
        <v>1095</v>
      </c>
      <c r="C30" s="180" t="s">
        <v>277</v>
      </c>
      <c r="D30" s="180" t="s">
        <v>1096</v>
      </c>
      <c r="E30" s="180" t="s">
        <v>1584</v>
      </c>
      <c r="F30" s="16" t="s">
        <v>1402</v>
      </c>
      <c r="G30" s="180" t="s">
        <v>1097</v>
      </c>
      <c r="H30" s="18">
        <v>3782</v>
      </c>
      <c r="I30" s="18">
        <v>1402.44</v>
      </c>
      <c r="J30" s="18">
        <v>750</v>
      </c>
      <c r="K30" s="7">
        <v>0</v>
      </c>
      <c r="L30" s="7">
        <f t="shared" si="0"/>
        <v>5934.4400000000005</v>
      </c>
    </row>
    <row r="31" spans="1:12" s="26" customFormat="1" ht="11.1" customHeight="1" x14ac:dyDescent="0.25">
      <c r="A31" s="16">
        <f t="shared" si="1"/>
        <v>27</v>
      </c>
      <c r="B31" s="180" t="s">
        <v>1335</v>
      </c>
      <c r="C31" s="180" t="s">
        <v>392</v>
      </c>
      <c r="D31" s="180" t="s">
        <v>1336</v>
      </c>
      <c r="E31" s="180" t="s">
        <v>2041</v>
      </c>
      <c r="F31" s="16" t="s">
        <v>1402</v>
      </c>
      <c r="G31" s="180" t="s">
        <v>255</v>
      </c>
      <c r="H31" s="18">
        <v>2306</v>
      </c>
      <c r="I31" s="18">
        <v>0</v>
      </c>
      <c r="J31" s="18">
        <v>158</v>
      </c>
      <c r="K31" s="7">
        <v>0</v>
      </c>
      <c r="L31" s="7">
        <f t="shared" si="0"/>
        <v>2464</v>
      </c>
    </row>
    <row r="32" spans="1:12" s="26" customFormat="1" ht="11.1" customHeight="1" x14ac:dyDescent="0.25">
      <c r="A32" s="16">
        <f t="shared" si="1"/>
        <v>28</v>
      </c>
      <c r="B32" s="180" t="s">
        <v>1337</v>
      </c>
      <c r="C32" s="180" t="s">
        <v>393</v>
      </c>
      <c r="D32" s="180" t="s">
        <v>1338</v>
      </c>
      <c r="E32" s="180" t="s">
        <v>2045</v>
      </c>
      <c r="F32" s="16" t="s">
        <v>1402</v>
      </c>
      <c r="G32" s="180" t="s">
        <v>1339</v>
      </c>
      <c r="H32" s="18">
        <v>2138.15</v>
      </c>
      <c r="I32" s="18">
        <v>373.59</v>
      </c>
      <c r="J32" s="18">
        <v>158</v>
      </c>
      <c r="K32" s="7">
        <v>0</v>
      </c>
      <c r="L32" s="7">
        <f t="shared" si="0"/>
        <v>2669.7400000000002</v>
      </c>
    </row>
    <row r="33" spans="1:12" s="26" customFormat="1" ht="11.1" customHeight="1" x14ac:dyDescent="0.25">
      <c r="A33" s="16">
        <f t="shared" si="1"/>
        <v>29</v>
      </c>
      <c r="B33" s="180" t="s">
        <v>1340</v>
      </c>
      <c r="C33" s="180" t="s">
        <v>394</v>
      </c>
      <c r="D33" s="180" t="s">
        <v>1341</v>
      </c>
      <c r="E33" s="180" t="s">
        <v>2041</v>
      </c>
      <c r="F33" s="16" t="s">
        <v>1402</v>
      </c>
      <c r="G33" s="180" t="s">
        <v>1339</v>
      </c>
      <c r="H33" s="18">
        <v>2235</v>
      </c>
      <c r="I33" s="18">
        <v>529.16</v>
      </c>
      <c r="J33" s="18">
        <v>158</v>
      </c>
      <c r="K33" s="7">
        <v>0</v>
      </c>
      <c r="L33" s="7">
        <f t="shared" si="0"/>
        <v>2922.16</v>
      </c>
    </row>
    <row r="34" spans="1:12" s="26" customFormat="1" ht="11.1" customHeight="1" x14ac:dyDescent="0.25">
      <c r="A34" s="16">
        <f t="shared" si="1"/>
        <v>30</v>
      </c>
      <c r="B34" s="180" t="s">
        <v>1342</v>
      </c>
      <c r="C34" s="180" t="s">
        <v>395</v>
      </c>
      <c r="D34" s="180" t="s">
        <v>1343</v>
      </c>
      <c r="E34" s="180" t="s">
        <v>2046</v>
      </c>
      <c r="F34" s="16" t="s">
        <v>1402</v>
      </c>
      <c r="G34" s="180" t="s">
        <v>1302</v>
      </c>
      <c r="H34" s="18">
        <v>2267</v>
      </c>
      <c r="I34" s="18">
        <v>551.94000000000005</v>
      </c>
      <c r="J34" s="18">
        <v>158</v>
      </c>
      <c r="K34" s="7">
        <v>0</v>
      </c>
      <c r="L34" s="7">
        <f t="shared" si="0"/>
        <v>2976.94</v>
      </c>
    </row>
    <row r="35" spans="1:12" s="26" customFormat="1" ht="11.1" customHeight="1" x14ac:dyDescent="0.25">
      <c r="A35" s="16">
        <f t="shared" si="1"/>
        <v>31</v>
      </c>
      <c r="B35" s="180" t="s">
        <v>1344</v>
      </c>
      <c r="C35" s="180" t="s">
        <v>396</v>
      </c>
      <c r="D35" s="180" t="s">
        <v>1345</v>
      </c>
      <c r="E35" s="180" t="s">
        <v>2074</v>
      </c>
      <c r="F35" s="16" t="s">
        <v>1402</v>
      </c>
      <c r="G35" s="180" t="s">
        <v>1302</v>
      </c>
      <c r="H35" s="18">
        <v>2267</v>
      </c>
      <c r="I35" s="18">
        <v>551.94000000000005</v>
      </c>
      <c r="J35" s="18">
        <v>158</v>
      </c>
      <c r="K35" s="7">
        <v>0</v>
      </c>
      <c r="L35" s="7">
        <f t="shared" si="0"/>
        <v>2976.94</v>
      </c>
    </row>
    <row r="36" spans="1:12" s="26" customFormat="1" ht="11.1" customHeight="1" x14ac:dyDescent="0.25">
      <c r="A36" s="16">
        <f t="shared" si="1"/>
        <v>32</v>
      </c>
      <c r="B36" s="180" t="s">
        <v>1805</v>
      </c>
      <c r="C36" s="180" t="s">
        <v>1776</v>
      </c>
      <c r="D36" s="180" t="s">
        <v>1787</v>
      </c>
      <c r="E36" s="180" t="s">
        <v>1916</v>
      </c>
      <c r="F36" s="16" t="s">
        <v>1402</v>
      </c>
      <c r="G36" s="180" t="s">
        <v>1339</v>
      </c>
      <c r="H36" s="18">
        <v>1653.9</v>
      </c>
      <c r="I36" s="18">
        <v>0</v>
      </c>
      <c r="J36" s="18">
        <v>158</v>
      </c>
      <c r="K36" s="7">
        <v>0</v>
      </c>
      <c r="L36" s="7">
        <f t="shared" si="0"/>
        <v>1811.9</v>
      </c>
    </row>
    <row r="37" spans="1:12" s="26" customFormat="1" ht="11.1" customHeight="1" x14ac:dyDescent="0.25">
      <c r="A37" s="16">
        <f t="shared" si="1"/>
        <v>33</v>
      </c>
      <c r="B37" s="180" t="s">
        <v>1346</v>
      </c>
      <c r="C37" s="180" t="s">
        <v>397</v>
      </c>
      <c r="D37" s="180" t="s">
        <v>1347</v>
      </c>
      <c r="E37" s="180" t="s">
        <v>2047</v>
      </c>
      <c r="F37" s="16" t="s">
        <v>1402</v>
      </c>
      <c r="G37" s="180" t="s">
        <v>254</v>
      </c>
      <c r="H37" s="18">
        <v>1345.9899999999998</v>
      </c>
      <c r="I37" s="18">
        <v>0</v>
      </c>
      <c r="J37" s="18">
        <v>0</v>
      </c>
      <c r="K37" s="7">
        <v>3207.17</v>
      </c>
      <c r="L37" s="7">
        <f t="shared" si="0"/>
        <v>4553.16</v>
      </c>
    </row>
    <row r="38" spans="1:12" s="26" customFormat="1" ht="11.1" customHeight="1" x14ac:dyDescent="0.25">
      <c r="A38" s="16">
        <f t="shared" si="1"/>
        <v>34</v>
      </c>
      <c r="B38" s="180" t="s">
        <v>1348</v>
      </c>
      <c r="C38" s="180" t="s">
        <v>398</v>
      </c>
      <c r="D38" s="180" t="s">
        <v>1349</v>
      </c>
      <c r="E38" s="180" t="s">
        <v>2042</v>
      </c>
      <c r="F38" s="16" t="s">
        <v>1402</v>
      </c>
      <c r="G38" s="180" t="s">
        <v>1297</v>
      </c>
      <c r="H38" s="18">
        <v>2287</v>
      </c>
      <c r="I38" s="18">
        <v>383.48</v>
      </c>
      <c r="J38" s="18">
        <v>308</v>
      </c>
      <c r="K38" s="7">
        <v>0</v>
      </c>
      <c r="L38" s="7">
        <f t="shared" si="0"/>
        <v>2978.48</v>
      </c>
    </row>
    <row r="39" spans="1:12" s="26" customFormat="1" ht="11.1" customHeight="1" x14ac:dyDescent="0.25">
      <c r="A39" s="16">
        <f t="shared" si="1"/>
        <v>35</v>
      </c>
      <c r="B39" s="180" t="s">
        <v>1098</v>
      </c>
      <c r="C39" s="180" t="s">
        <v>278</v>
      </c>
      <c r="D39" s="180" t="s">
        <v>1099</v>
      </c>
      <c r="E39" s="180" t="s">
        <v>2048</v>
      </c>
      <c r="F39" s="16" t="s">
        <v>1402</v>
      </c>
      <c r="G39" s="180" t="s">
        <v>1080</v>
      </c>
      <c r="H39" s="18">
        <v>5175</v>
      </c>
      <c r="I39" s="18">
        <v>0</v>
      </c>
      <c r="J39" s="18">
        <v>0</v>
      </c>
      <c r="K39" s="7">
        <v>0</v>
      </c>
      <c r="L39" s="7">
        <f t="shared" si="0"/>
        <v>5175</v>
      </c>
    </row>
    <row r="40" spans="1:12" s="26" customFormat="1" ht="11.1" customHeight="1" x14ac:dyDescent="0.25">
      <c r="A40" s="16">
        <f t="shared" si="1"/>
        <v>36</v>
      </c>
      <c r="B40" s="180" t="s">
        <v>1609</v>
      </c>
      <c r="C40" s="180" t="s">
        <v>1422</v>
      </c>
      <c r="D40" s="180" t="s">
        <v>1522</v>
      </c>
      <c r="E40" s="180" t="s">
        <v>1584</v>
      </c>
      <c r="F40" s="16" t="s">
        <v>1402</v>
      </c>
      <c r="G40" s="180" t="s">
        <v>1097</v>
      </c>
      <c r="H40" s="18">
        <v>3782</v>
      </c>
      <c r="I40" s="18">
        <v>0</v>
      </c>
      <c r="J40" s="18">
        <v>450</v>
      </c>
      <c r="K40" s="7">
        <v>0</v>
      </c>
      <c r="L40" s="7">
        <f t="shared" si="0"/>
        <v>4232</v>
      </c>
    </row>
    <row r="41" spans="1:12" s="26" customFormat="1" ht="11.1" customHeight="1" x14ac:dyDescent="0.25">
      <c r="A41" s="16">
        <f t="shared" si="1"/>
        <v>37</v>
      </c>
      <c r="B41" s="180" t="s">
        <v>1350</v>
      </c>
      <c r="C41" s="180" t="s">
        <v>399</v>
      </c>
      <c r="D41" s="180" t="s">
        <v>1351</v>
      </c>
      <c r="E41" s="180" t="s">
        <v>2042</v>
      </c>
      <c r="F41" s="16" t="s">
        <v>1402</v>
      </c>
      <c r="G41" s="180" t="s">
        <v>1297</v>
      </c>
      <c r="H41" s="18">
        <v>2287</v>
      </c>
      <c r="I41" s="18">
        <v>551.94000000000005</v>
      </c>
      <c r="J41" s="18">
        <v>158</v>
      </c>
      <c r="K41" s="7">
        <v>0</v>
      </c>
      <c r="L41" s="7">
        <f t="shared" si="0"/>
        <v>2996.94</v>
      </c>
    </row>
    <row r="42" spans="1:12" s="26" customFormat="1" ht="11.1" customHeight="1" x14ac:dyDescent="0.25">
      <c r="A42" s="16">
        <f t="shared" si="1"/>
        <v>38</v>
      </c>
      <c r="B42" s="180" t="s">
        <v>1352</v>
      </c>
      <c r="C42" s="180" t="s">
        <v>400</v>
      </c>
      <c r="D42" s="180" t="s">
        <v>1353</v>
      </c>
      <c r="E42" s="180" t="s">
        <v>2049</v>
      </c>
      <c r="F42" s="16" t="s">
        <v>1402</v>
      </c>
      <c r="G42" s="180" t="s">
        <v>254</v>
      </c>
      <c r="H42" s="18">
        <v>1351.59</v>
      </c>
      <c r="I42" s="18">
        <v>0</v>
      </c>
      <c r="J42" s="18">
        <v>0</v>
      </c>
      <c r="K42" s="7">
        <v>3207.17</v>
      </c>
      <c r="L42" s="7">
        <f t="shared" si="0"/>
        <v>4558.76</v>
      </c>
    </row>
    <row r="43" spans="1:12" s="26" customFormat="1" ht="11.1" customHeight="1" x14ac:dyDescent="0.25">
      <c r="A43" s="16">
        <f t="shared" si="1"/>
        <v>39</v>
      </c>
      <c r="B43" s="180" t="s">
        <v>1354</v>
      </c>
      <c r="C43" s="180" t="s">
        <v>401</v>
      </c>
      <c r="D43" s="180" t="s">
        <v>1355</v>
      </c>
      <c r="E43" s="180" t="s">
        <v>2042</v>
      </c>
      <c r="F43" s="16" t="s">
        <v>1402</v>
      </c>
      <c r="G43" s="180" t="s">
        <v>255</v>
      </c>
      <c r="H43" s="18">
        <v>2306</v>
      </c>
      <c r="I43" s="18">
        <v>0</v>
      </c>
      <c r="J43" s="18">
        <v>158</v>
      </c>
      <c r="K43" s="7">
        <v>0</v>
      </c>
      <c r="L43" s="7">
        <f t="shared" si="0"/>
        <v>2464</v>
      </c>
    </row>
    <row r="44" spans="1:12" s="26" customFormat="1" ht="11.1" customHeight="1" x14ac:dyDescent="0.25">
      <c r="A44" s="16">
        <f t="shared" si="1"/>
        <v>40</v>
      </c>
      <c r="B44" s="180" t="s">
        <v>1356</v>
      </c>
      <c r="C44" s="180" t="s">
        <v>402</v>
      </c>
      <c r="D44" s="180" t="s">
        <v>1357</v>
      </c>
      <c r="E44" s="180" t="s">
        <v>2050</v>
      </c>
      <c r="F44" s="16" t="s">
        <v>1402</v>
      </c>
      <c r="G44" s="180" t="s">
        <v>1358</v>
      </c>
      <c r="H44" s="18">
        <v>2232</v>
      </c>
      <c r="I44" s="18">
        <v>0</v>
      </c>
      <c r="J44" s="18">
        <v>158</v>
      </c>
      <c r="K44" s="7">
        <v>0</v>
      </c>
      <c r="L44" s="7">
        <f t="shared" si="0"/>
        <v>2390</v>
      </c>
    </row>
    <row r="45" spans="1:12" s="26" customFormat="1" ht="11.1" customHeight="1" x14ac:dyDescent="0.25">
      <c r="A45" s="16">
        <f t="shared" si="1"/>
        <v>41</v>
      </c>
      <c r="B45" s="180" t="s">
        <v>1359</v>
      </c>
      <c r="C45" s="180" t="s">
        <v>403</v>
      </c>
      <c r="D45" s="180" t="s">
        <v>1360</v>
      </c>
      <c r="E45" s="180" t="s">
        <v>2042</v>
      </c>
      <c r="F45" s="16" t="s">
        <v>1402</v>
      </c>
      <c r="G45" s="180" t="s">
        <v>1297</v>
      </c>
      <c r="H45" s="18">
        <v>2287</v>
      </c>
      <c r="I45" s="18">
        <v>551.94000000000005</v>
      </c>
      <c r="J45" s="18">
        <v>158</v>
      </c>
      <c r="K45" s="7">
        <v>0</v>
      </c>
      <c r="L45" s="7">
        <f t="shared" si="0"/>
        <v>2996.94</v>
      </c>
    </row>
    <row r="46" spans="1:12" s="26" customFormat="1" ht="11.1" customHeight="1" x14ac:dyDescent="0.25">
      <c r="A46" s="16">
        <f t="shared" si="1"/>
        <v>42</v>
      </c>
      <c r="B46" s="180" t="s">
        <v>1361</v>
      </c>
      <c r="C46" s="180" t="s">
        <v>404</v>
      </c>
      <c r="D46" s="180" t="s">
        <v>1362</v>
      </c>
      <c r="E46" s="180" t="s">
        <v>2061</v>
      </c>
      <c r="F46" s="16" t="s">
        <v>1402</v>
      </c>
      <c r="G46" s="180" t="s">
        <v>255</v>
      </c>
      <c r="H46" s="18">
        <v>872.09999999999991</v>
      </c>
      <c r="I46" s="18">
        <v>0</v>
      </c>
      <c r="J46" s="18">
        <v>0</v>
      </c>
      <c r="K46" s="7">
        <v>1370</v>
      </c>
      <c r="L46" s="7">
        <f t="shared" si="0"/>
        <v>2242.1</v>
      </c>
    </row>
    <row r="47" spans="1:12" s="26" customFormat="1" ht="11.1" customHeight="1" x14ac:dyDescent="0.25">
      <c r="A47" s="16">
        <f t="shared" si="1"/>
        <v>43</v>
      </c>
      <c r="B47" s="180" t="s">
        <v>1363</v>
      </c>
      <c r="C47" s="180" t="s">
        <v>405</v>
      </c>
      <c r="D47" s="180" t="s">
        <v>1364</v>
      </c>
      <c r="E47" s="180" t="s">
        <v>2036</v>
      </c>
      <c r="F47" s="16" t="s">
        <v>1402</v>
      </c>
      <c r="G47" s="180" t="s">
        <v>1297</v>
      </c>
      <c r="H47" s="18">
        <v>2287</v>
      </c>
      <c r="I47" s="18">
        <v>551.94000000000005</v>
      </c>
      <c r="J47" s="18">
        <v>308</v>
      </c>
      <c r="K47" s="7">
        <v>0</v>
      </c>
      <c r="L47" s="7">
        <f t="shared" si="0"/>
        <v>3146.94</v>
      </c>
    </row>
    <row r="48" spans="1:12" s="26" customFormat="1" ht="11.1" customHeight="1" x14ac:dyDescent="0.25">
      <c r="A48" s="16">
        <f t="shared" si="1"/>
        <v>44</v>
      </c>
      <c r="B48" s="180" t="s">
        <v>1365</v>
      </c>
      <c r="C48" s="180" t="s">
        <v>406</v>
      </c>
      <c r="D48" s="180" t="s">
        <v>1366</v>
      </c>
      <c r="E48" s="180" t="s">
        <v>2074</v>
      </c>
      <c r="F48" s="16" t="s">
        <v>1402</v>
      </c>
      <c r="G48" s="180" t="s">
        <v>1302</v>
      </c>
      <c r="H48" s="18">
        <v>2267</v>
      </c>
      <c r="I48" s="18">
        <v>0</v>
      </c>
      <c r="J48" s="18">
        <v>158</v>
      </c>
      <c r="K48" s="7">
        <v>0</v>
      </c>
      <c r="L48" s="7">
        <f t="shared" si="0"/>
        <v>2425</v>
      </c>
    </row>
    <row r="49" spans="1:12" s="26" customFormat="1" ht="11.1" customHeight="1" x14ac:dyDescent="0.25">
      <c r="A49" s="16">
        <f t="shared" si="1"/>
        <v>45</v>
      </c>
      <c r="B49" s="180" t="s">
        <v>1367</v>
      </c>
      <c r="C49" s="180" t="s">
        <v>407</v>
      </c>
      <c r="D49" s="180" t="s">
        <v>1368</v>
      </c>
      <c r="E49" s="180" t="s">
        <v>2042</v>
      </c>
      <c r="F49" s="16" t="s">
        <v>1402</v>
      </c>
      <c r="G49" s="180" t="s">
        <v>1297</v>
      </c>
      <c r="H49" s="18">
        <v>2287</v>
      </c>
      <c r="I49" s="18">
        <v>528.16</v>
      </c>
      <c r="J49" s="18">
        <v>158</v>
      </c>
      <c r="K49" s="7">
        <v>0</v>
      </c>
      <c r="L49" s="7">
        <f t="shared" si="0"/>
        <v>2973.16</v>
      </c>
    </row>
    <row r="50" spans="1:12" s="26" customFormat="1" ht="11.1" customHeight="1" x14ac:dyDescent="0.25">
      <c r="A50" s="16">
        <f t="shared" si="1"/>
        <v>46</v>
      </c>
      <c r="B50" s="180" t="s">
        <v>1369</v>
      </c>
      <c r="C50" s="180" t="s">
        <v>408</v>
      </c>
      <c r="D50" s="180" t="s">
        <v>1370</v>
      </c>
      <c r="E50" s="180" t="s">
        <v>2035</v>
      </c>
      <c r="F50" s="16" t="s">
        <v>1402</v>
      </c>
      <c r="G50" s="180" t="s">
        <v>255</v>
      </c>
      <c r="H50" s="18">
        <v>877.2</v>
      </c>
      <c r="I50" s="18">
        <v>0</v>
      </c>
      <c r="J50" s="18">
        <v>0</v>
      </c>
      <c r="K50" s="7">
        <v>1370</v>
      </c>
      <c r="L50" s="7">
        <f t="shared" si="0"/>
        <v>2247.1999999999998</v>
      </c>
    </row>
    <row r="51" spans="1:12" s="26" customFormat="1" ht="11.1" customHeight="1" x14ac:dyDescent="0.25">
      <c r="A51" s="16">
        <f t="shared" si="1"/>
        <v>47</v>
      </c>
      <c r="B51" s="180" t="s">
        <v>1100</v>
      </c>
      <c r="C51" s="180" t="s">
        <v>279</v>
      </c>
      <c r="D51" s="180" t="s">
        <v>1101</v>
      </c>
      <c r="E51" s="180" t="s">
        <v>1584</v>
      </c>
      <c r="F51" s="16" t="s">
        <v>1402</v>
      </c>
      <c r="G51" s="180" t="s">
        <v>1097</v>
      </c>
      <c r="H51" s="18">
        <v>3782</v>
      </c>
      <c r="I51" s="18">
        <v>1168.69</v>
      </c>
      <c r="J51" s="18">
        <v>0</v>
      </c>
      <c r="K51" s="7">
        <v>0</v>
      </c>
      <c r="L51" s="7">
        <f t="shared" si="0"/>
        <v>4950.6900000000005</v>
      </c>
    </row>
    <row r="52" spans="1:12" s="26" customFormat="1" ht="11.1" customHeight="1" x14ac:dyDescent="0.25">
      <c r="A52" s="16">
        <f t="shared" si="1"/>
        <v>48</v>
      </c>
      <c r="B52" s="180" t="s">
        <v>1371</v>
      </c>
      <c r="C52" s="180" t="s">
        <v>409</v>
      </c>
      <c r="D52" s="180" t="s">
        <v>1372</v>
      </c>
      <c r="E52" s="180" t="s">
        <v>2036</v>
      </c>
      <c r="F52" s="16" t="s">
        <v>1402</v>
      </c>
      <c r="G52" s="180" t="s">
        <v>1339</v>
      </c>
      <c r="H52" s="18">
        <v>2235</v>
      </c>
      <c r="I52" s="18">
        <v>551.94000000000005</v>
      </c>
      <c r="J52" s="18">
        <v>308</v>
      </c>
      <c r="K52" s="7">
        <v>0</v>
      </c>
      <c r="L52" s="7">
        <f t="shared" si="0"/>
        <v>3094.94</v>
      </c>
    </row>
    <row r="53" spans="1:12" s="26" customFormat="1" ht="11.1" customHeight="1" x14ac:dyDescent="0.25">
      <c r="A53" s="16">
        <f t="shared" si="1"/>
        <v>49</v>
      </c>
      <c r="B53" s="180" t="s">
        <v>1610</v>
      </c>
      <c r="C53" s="180" t="s">
        <v>1611</v>
      </c>
      <c r="D53" s="180" t="s">
        <v>1629</v>
      </c>
      <c r="E53" s="180" t="s">
        <v>2052</v>
      </c>
      <c r="F53" s="16" t="s">
        <v>1402</v>
      </c>
      <c r="G53" s="180" t="s">
        <v>1594</v>
      </c>
      <c r="H53" s="18">
        <v>3782</v>
      </c>
      <c r="I53" s="18">
        <v>0</v>
      </c>
      <c r="J53" s="18">
        <v>0</v>
      </c>
      <c r="K53" s="7">
        <v>0</v>
      </c>
      <c r="L53" s="7">
        <f t="shared" si="0"/>
        <v>3782</v>
      </c>
    </row>
    <row r="54" spans="1:12" s="26" customFormat="1" ht="11.1" customHeight="1" x14ac:dyDescent="0.25">
      <c r="A54" s="16">
        <f t="shared" si="1"/>
        <v>50</v>
      </c>
      <c r="B54" s="180" t="s">
        <v>1373</v>
      </c>
      <c r="C54" s="180" t="s">
        <v>410</v>
      </c>
      <c r="D54" s="180" t="s">
        <v>1374</v>
      </c>
      <c r="E54" s="180" t="s">
        <v>2052</v>
      </c>
      <c r="F54" s="16" t="s">
        <v>1402</v>
      </c>
      <c r="G54" s="180" t="s">
        <v>1594</v>
      </c>
      <c r="H54" s="18">
        <v>3782</v>
      </c>
      <c r="I54" s="18">
        <v>0</v>
      </c>
      <c r="J54" s="18">
        <v>0</v>
      </c>
      <c r="K54" s="7">
        <v>0</v>
      </c>
      <c r="L54" s="7">
        <f t="shared" si="0"/>
        <v>3782</v>
      </c>
    </row>
    <row r="55" spans="1:12" s="26" customFormat="1" ht="11.1" customHeight="1" x14ac:dyDescent="0.25">
      <c r="A55" s="16">
        <f t="shared" si="1"/>
        <v>51</v>
      </c>
      <c r="B55" s="180" t="s">
        <v>1612</v>
      </c>
      <c r="C55" s="180" t="s">
        <v>1713</v>
      </c>
      <c r="D55" s="180" t="s">
        <v>1524</v>
      </c>
      <c r="E55" s="180" t="s">
        <v>1916</v>
      </c>
      <c r="F55" s="16" t="s">
        <v>1402</v>
      </c>
      <c r="G55" s="180" t="s">
        <v>1339</v>
      </c>
      <c r="H55" s="18">
        <v>2235</v>
      </c>
      <c r="I55" s="18">
        <v>0</v>
      </c>
      <c r="J55" s="18">
        <v>158</v>
      </c>
      <c r="K55" s="7">
        <v>0</v>
      </c>
      <c r="L55" s="7">
        <f t="shared" si="0"/>
        <v>2393</v>
      </c>
    </row>
    <row r="56" spans="1:12" s="26" customFormat="1" ht="11.1" customHeight="1" x14ac:dyDescent="0.25">
      <c r="A56" s="16">
        <f t="shared" si="1"/>
        <v>52</v>
      </c>
      <c r="B56" s="180" t="s">
        <v>1376</v>
      </c>
      <c r="C56" s="180" t="s">
        <v>411</v>
      </c>
      <c r="D56" s="180" t="s">
        <v>1377</v>
      </c>
      <c r="E56" s="180" t="s">
        <v>2045</v>
      </c>
      <c r="F56" s="16" t="s">
        <v>1402</v>
      </c>
      <c r="G56" s="180" t="s">
        <v>1297</v>
      </c>
      <c r="H56" s="18">
        <v>2287</v>
      </c>
      <c r="I56" s="18">
        <v>541.04999999999995</v>
      </c>
      <c r="J56" s="18">
        <v>158</v>
      </c>
      <c r="K56" s="7">
        <v>0</v>
      </c>
      <c r="L56" s="7">
        <f t="shared" si="0"/>
        <v>2986.05</v>
      </c>
    </row>
    <row r="57" spans="1:12" s="26" customFormat="1" ht="11.1" customHeight="1" x14ac:dyDescent="0.25">
      <c r="A57" s="16">
        <f t="shared" si="1"/>
        <v>53</v>
      </c>
      <c r="B57" s="180" t="s">
        <v>1102</v>
      </c>
      <c r="C57" s="180" t="s">
        <v>280</v>
      </c>
      <c r="D57" s="180" t="s">
        <v>1103</v>
      </c>
      <c r="E57" s="180" t="s">
        <v>1576</v>
      </c>
      <c r="F57" s="16" t="s">
        <v>1402</v>
      </c>
      <c r="G57" s="180" t="s">
        <v>1079</v>
      </c>
      <c r="H57" s="18">
        <v>5831</v>
      </c>
      <c r="I57" s="18">
        <v>0</v>
      </c>
      <c r="J57" s="18">
        <v>0</v>
      </c>
      <c r="K57" s="7">
        <v>0</v>
      </c>
      <c r="L57" s="7">
        <f t="shared" si="0"/>
        <v>5831</v>
      </c>
    </row>
    <row r="58" spans="1:12" s="26" customFormat="1" ht="11.1" customHeight="1" x14ac:dyDescent="0.25">
      <c r="A58" s="16">
        <f t="shared" si="1"/>
        <v>54</v>
      </c>
      <c r="B58" s="180" t="s">
        <v>1104</v>
      </c>
      <c r="C58" s="180" t="s">
        <v>281</v>
      </c>
      <c r="D58" s="180" t="s">
        <v>1105</v>
      </c>
      <c r="E58" s="180" t="s">
        <v>1883</v>
      </c>
      <c r="F58" s="16" t="s">
        <v>1402</v>
      </c>
      <c r="G58" s="180" t="s">
        <v>261</v>
      </c>
      <c r="H58" s="18">
        <v>4182</v>
      </c>
      <c r="I58" s="18">
        <v>740.32</v>
      </c>
      <c r="J58" s="18">
        <v>0</v>
      </c>
      <c r="K58" s="7">
        <v>0</v>
      </c>
      <c r="L58" s="7">
        <f t="shared" si="0"/>
        <v>4922.32</v>
      </c>
    </row>
    <row r="59" spans="1:12" s="26" customFormat="1" ht="11.1" customHeight="1" x14ac:dyDescent="0.25">
      <c r="A59" s="16">
        <f t="shared" si="1"/>
        <v>55</v>
      </c>
      <c r="B59" s="180" t="s">
        <v>1106</v>
      </c>
      <c r="C59" s="180" t="s">
        <v>282</v>
      </c>
      <c r="D59" s="180" t="s">
        <v>1107</v>
      </c>
      <c r="E59" s="180" t="s">
        <v>1584</v>
      </c>
      <c r="F59" s="16" t="s">
        <v>1402</v>
      </c>
      <c r="G59" s="180" t="s">
        <v>1097</v>
      </c>
      <c r="H59" s="18">
        <v>3782</v>
      </c>
      <c r="I59" s="18">
        <v>1344</v>
      </c>
      <c r="J59" s="18">
        <v>450</v>
      </c>
      <c r="K59" s="7">
        <v>0</v>
      </c>
      <c r="L59" s="7">
        <f t="shared" si="0"/>
        <v>5576</v>
      </c>
    </row>
    <row r="60" spans="1:12" s="26" customFormat="1" ht="11.1" customHeight="1" x14ac:dyDescent="0.25">
      <c r="A60" s="16">
        <f t="shared" si="1"/>
        <v>56</v>
      </c>
      <c r="B60" s="180" t="s">
        <v>1108</v>
      </c>
      <c r="C60" s="180" t="s">
        <v>283</v>
      </c>
      <c r="D60" s="180" t="s">
        <v>1109</v>
      </c>
      <c r="E60" s="180" t="s">
        <v>1584</v>
      </c>
      <c r="F60" s="16" t="s">
        <v>1402</v>
      </c>
      <c r="G60" s="180" t="s">
        <v>266</v>
      </c>
      <c r="H60" s="18">
        <v>5175</v>
      </c>
      <c r="I60" s="18">
        <v>0</v>
      </c>
      <c r="J60" s="18">
        <v>450</v>
      </c>
      <c r="K60" s="7">
        <v>0</v>
      </c>
      <c r="L60" s="7">
        <f t="shared" si="0"/>
        <v>5625</v>
      </c>
    </row>
    <row r="61" spans="1:12" s="26" customFormat="1" ht="11.1" customHeight="1" x14ac:dyDescent="0.25">
      <c r="A61" s="16">
        <f t="shared" si="1"/>
        <v>57</v>
      </c>
      <c r="B61" s="180" t="s">
        <v>1613</v>
      </c>
      <c r="C61" s="180" t="s">
        <v>1425</v>
      </c>
      <c r="D61" s="180" t="s">
        <v>1525</v>
      </c>
      <c r="E61" s="180" t="s">
        <v>1576</v>
      </c>
      <c r="F61" s="16" t="s">
        <v>1402</v>
      </c>
      <c r="G61" s="180" t="s">
        <v>1079</v>
      </c>
      <c r="H61" s="18">
        <v>5831</v>
      </c>
      <c r="I61" s="18">
        <v>1260.07</v>
      </c>
      <c r="J61" s="18">
        <v>1350</v>
      </c>
      <c r="K61" s="7">
        <v>0</v>
      </c>
      <c r="L61" s="7">
        <f t="shared" si="0"/>
        <v>8441.07</v>
      </c>
    </row>
    <row r="62" spans="1:12" s="26" customFormat="1" ht="11.1" customHeight="1" x14ac:dyDescent="0.25">
      <c r="A62" s="16">
        <f t="shared" si="1"/>
        <v>58</v>
      </c>
      <c r="B62" s="180" t="s">
        <v>1110</v>
      </c>
      <c r="C62" s="180" t="s">
        <v>284</v>
      </c>
      <c r="D62" s="180" t="s">
        <v>1111</v>
      </c>
      <c r="E62" s="180" t="s">
        <v>1584</v>
      </c>
      <c r="F62" s="16" t="s">
        <v>1402</v>
      </c>
      <c r="G62" s="180" t="s">
        <v>1097</v>
      </c>
      <c r="H62" s="18">
        <v>3782</v>
      </c>
      <c r="I62" s="18">
        <v>1344</v>
      </c>
      <c r="J62" s="18">
        <v>750</v>
      </c>
      <c r="K62" s="7">
        <v>0</v>
      </c>
      <c r="L62" s="7">
        <f t="shared" si="0"/>
        <v>5876</v>
      </c>
    </row>
    <row r="63" spans="1:12" s="26" customFormat="1" ht="11.1" customHeight="1" x14ac:dyDescent="0.25">
      <c r="A63" s="16">
        <f t="shared" si="1"/>
        <v>59</v>
      </c>
      <c r="B63" s="180" t="s">
        <v>1690</v>
      </c>
      <c r="C63" s="180" t="s">
        <v>1426</v>
      </c>
      <c r="D63" s="180" t="s">
        <v>1526</v>
      </c>
      <c r="E63" s="180" t="s">
        <v>2040</v>
      </c>
      <c r="F63" s="16" t="s">
        <v>1402</v>
      </c>
      <c r="G63" s="180" t="s">
        <v>1083</v>
      </c>
      <c r="H63" s="18">
        <v>3782</v>
      </c>
      <c r="I63" s="18">
        <v>0</v>
      </c>
      <c r="J63" s="18">
        <v>450</v>
      </c>
      <c r="K63" s="7">
        <v>0</v>
      </c>
      <c r="L63" s="7">
        <f t="shared" si="0"/>
        <v>4232</v>
      </c>
    </row>
    <row r="64" spans="1:12" s="26" customFormat="1" ht="11.1" customHeight="1" x14ac:dyDescent="0.25">
      <c r="A64" s="16">
        <f t="shared" si="1"/>
        <v>60</v>
      </c>
      <c r="B64" s="180" t="s">
        <v>1112</v>
      </c>
      <c r="C64" s="180" t="s">
        <v>285</v>
      </c>
      <c r="D64" s="180" t="s">
        <v>1113</v>
      </c>
      <c r="E64" s="180" t="s">
        <v>2039</v>
      </c>
      <c r="F64" s="16" t="s">
        <v>1402</v>
      </c>
      <c r="G64" s="180" t="s">
        <v>1079</v>
      </c>
      <c r="H64" s="18">
        <v>5831</v>
      </c>
      <c r="I64" s="18">
        <v>0</v>
      </c>
      <c r="J64" s="18">
        <v>1700</v>
      </c>
      <c r="K64" s="7">
        <v>0</v>
      </c>
      <c r="L64" s="7">
        <f t="shared" si="0"/>
        <v>7531</v>
      </c>
    </row>
    <row r="65" spans="1:12" s="26" customFormat="1" ht="11.1" customHeight="1" x14ac:dyDescent="0.25">
      <c r="A65" s="16">
        <f t="shared" si="1"/>
        <v>61</v>
      </c>
      <c r="B65" s="180" t="s">
        <v>1114</v>
      </c>
      <c r="C65" s="180" t="s">
        <v>286</v>
      </c>
      <c r="D65" s="180" t="s">
        <v>1115</v>
      </c>
      <c r="E65" s="180" t="s">
        <v>1584</v>
      </c>
      <c r="F65" s="16" t="s">
        <v>1402</v>
      </c>
      <c r="G65" s="180" t="s">
        <v>266</v>
      </c>
      <c r="H65" s="18">
        <v>5175</v>
      </c>
      <c r="I65" s="18">
        <v>0</v>
      </c>
      <c r="J65" s="18">
        <v>0</v>
      </c>
      <c r="K65" s="7">
        <v>0</v>
      </c>
      <c r="L65" s="7">
        <f t="shared" si="0"/>
        <v>5175</v>
      </c>
    </row>
    <row r="66" spans="1:12" s="26" customFormat="1" ht="11.1" customHeight="1" x14ac:dyDescent="0.25">
      <c r="A66" s="16">
        <f t="shared" si="1"/>
        <v>62</v>
      </c>
      <c r="B66" s="180" t="s">
        <v>1378</v>
      </c>
      <c r="C66" s="180" t="s">
        <v>412</v>
      </c>
      <c r="D66" s="180" t="s">
        <v>1379</v>
      </c>
      <c r="E66" s="180" t="s">
        <v>2042</v>
      </c>
      <c r="F66" s="16" t="s">
        <v>1402</v>
      </c>
      <c r="G66" s="180" t="s">
        <v>255</v>
      </c>
      <c r="H66" s="18">
        <v>2306</v>
      </c>
      <c r="I66" s="18">
        <v>465.71</v>
      </c>
      <c r="J66" s="18">
        <v>158</v>
      </c>
      <c r="K66" s="7">
        <v>0</v>
      </c>
      <c r="L66" s="7">
        <f t="shared" si="0"/>
        <v>2929.71</v>
      </c>
    </row>
    <row r="67" spans="1:12" s="26" customFormat="1" ht="11.1" customHeight="1" x14ac:dyDescent="0.25">
      <c r="A67" s="16">
        <f t="shared" si="1"/>
        <v>63</v>
      </c>
      <c r="B67" s="180" t="s">
        <v>1380</v>
      </c>
      <c r="C67" s="180" t="s">
        <v>413</v>
      </c>
      <c r="D67" s="180" t="s">
        <v>1381</v>
      </c>
      <c r="E67" s="180" t="s">
        <v>1585</v>
      </c>
      <c r="F67" s="16" t="s">
        <v>1402</v>
      </c>
      <c r="G67" s="180" t="s">
        <v>255</v>
      </c>
      <c r="H67" s="18">
        <v>878.29</v>
      </c>
      <c r="I67" s="18">
        <v>0</v>
      </c>
      <c r="J67" s="18">
        <v>0</v>
      </c>
      <c r="K67" s="7">
        <v>1370</v>
      </c>
      <c r="L67" s="7">
        <f t="shared" si="0"/>
        <v>2248.29</v>
      </c>
    </row>
    <row r="68" spans="1:12" s="26" customFormat="1" ht="11.1" customHeight="1" x14ac:dyDescent="0.25">
      <c r="A68" s="16">
        <f t="shared" si="1"/>
        <v>64</v>
      </c>
      <c r="B68" s="180" t="s">
        <v>1382</v>
      </c>
      <c r="C68" s="180" t="s">
        <v>414</v>
      </c>
      <c r="D68" s="180" t="s">
        <v>1383</v>
      </c>
      <c r="E68" s="180" t="s">
        <v>2042</v>
      </c>
      <c r="F68" s="16" t="s">
        <v>1402</v>
      </c>
      <c r="G68" s="180" t="s">
        <v>255</v>
      </c>
      <c r="H68" s="18">
        <v>2306</v>
      </c>
      <c r="I68" s="18">
        <v>0</v>
      </c>
      <c r="J68" s="18">
        <v>158</v>
      </c>
      <c r="K68" s="7">
        <v>0</v>
      </c>
      <c r="L68" s="7">
        <f t="shared" si="0"/>
        <v>2464</v>
      </c>
    </row>
    <row r="69" spans="1:12" s="26" customFormat="1" ht="11.1" customHeight="1" x14ac:dyDescent="0.25">
      <c r="A69" s="16">
        <f t="shared" si="1"/>
        <v>65</v>
      </c>
      <c r="B69" s="180" t="s">
        <v>1384</v>
      </c>
      <c r="C69" s="180" t="s">
        <v>415</v>
      </c>
      <c r="D69" s="180" t="s">
        <v>1385</v>
      </c>
      <c r="E69" s="180" t="s">
        <v>2042</v>
      </c>
      <c r="F69" s="16" t="s">
        <v>1402</v>
      </c>
      <c r="G69" s="180" t="s">
        <v>255</v>
      </c>
      <c r="H69" s="18">
        <v>2306</v>
      </c>
      <c r="I69" s="18">
        <v>528.16</v>
      </c>
      <c r="J69" s="18">
        <v>308</v>
      </c>
      <c r="K69" s="7">
        <v>0</v>
      </c>
      <c r="L69" s="7">
        <f t="shared" ref="L69:L132" si="2">SUM(H69:K69)</f>
        <v>3142.16</v>
      </c>
    </row>
    <row r="70" spans="1:12" s="26" customFormat="1" ht="11.1" customHeight="1" x14ac:dyDescent="0.25">
      <c r="A70" s="16">
        <f t="shared" si="1"/>
        <v>66</v>
      </c>
      <c r="B70" s="180" t="s">
        <v>1386</v>
      </c>
      <c r="C70" s="180" t="s">
        <v>416</v>
      </c>
      <c r="D70" s="180" t="s">
        <v>1387</v>
      </c>
      <c r="E70" s="180" t="s">
        <v>2035</v>
      </c>
      <c r="F70" s="16" t="s">
        <v>1402</v>
      </c>
      <c r="G70" s="180" t="s">
        <v>255</v>
      </c>
      <c r="H70" s="18">
        <v>867.4899999999999</v>
      </c>
      <c r="I70" s="18">
        <v>0</v>
      </c>
      <c r="J70" s="18">
        <v>0</v>
      </c>
      <c r="K70" s="7">
        <v>1370</v>
      </c>
      <c r="L70" s="7">
        <f t="shared" si="2"/>
        <v>2237.4899999999998</v>
      </c>
    </row>
    <row r="71" spans="1:12" s="26" customFormat="1" ht="11.1" customHeight="1" x14ac:dyDescent="0.25">
      <c r="A71" s="16">
        <f t="shared" si="1"/>
        <v>67</v>
      </c>
      <c r="B71" s="180" t="s">
        <v>1388</v>
      </c>
      <c r="C71" s="180" t="s">
        <v>417</v>
      </c>
      <c r="D71" s="180" t="s">
        <v>1389</v>
      </c>
      <c r="E71" s="180" t="s">
        <v>2074</v>
      </c>
      <c r="F71" s="16" t="s">
        <v>1402</v>
      </c>
      <c r="G71" s="180" t="s">
        <v>255</v>
      </c>
      <c r="H71" s="18">
        <v>2306</v>
      </c>
      <c r="I71" s="18">
        <v>529.16</v>
      </c>
      <c r="J71" s="18">
        <v>158</v>
      </c>
      <c r="K71" s="7">
        <v>0</v>
      </c>
      <c r="L71" s="7">
        <f t="shared" si="2"/>
        <v>2993.16</v>
      </c>
    </row>
    <row r="72" spans="1:12" s="26" customFormat="1" ht="11.1" customHeight="1" x14ac:dyDescent="0.25">
      <c r="A72" s="16">
        <f t="shared" ref="A72:A135" si="3">+A71+1</f>
        <v>68</v>
      </c>
      <c r="B72" s="180" t="s">
        <v>1116</v>
      </c>
      <c r="C72" s="180" t="s">
        <v>287</v>
      </c>
      <c r="D72" s="180" t="s">
        <v>1117</v>
      </c>
      <c r="E72" s="180" t="s">
        <v>2039</v>
      </c>
      <c r="F72" s="16" t="s">
        <v>1402</v>
      </c>
      <c r="G72" s="180" t="s">
        <v>1079</v>
      </c>
      <c r="H72" s="18">
        <v>5831</v>
      </c>
      <c r="I72" s="18">
        <v>0</v>
      </c>
      <c r="J72" s="18">
        <v>1700</v>
      </c>
      <c r="K72" s="7">
        <v>0</v>
      </c>
      <c r="L72" s="7">
        <f t="shared" si="2"/>
        <v>7531</v>
      </c>
    </row>
    <row r="73" spans="1:12" s="26" customFormat="1" ht="11.1" customHeight="1" x14ac:dyDescent="0.25">
      <c r="A73" s="16">
        <f t="shared" si="3"/>
        <v>69</v>
      </c>
      <c r="B73" s="180" t="s">
        <v>1118</v>
      </c>
      <c r="C73" s="180" t="s">
        <v>288</v>
      </c>
      <c r="D73" s="180" t="s">
        <v>1119</v>
      </c>
      <c r="E73" s="180" t="s">
        <v>1576</v>
      </c>
      <c r="F73" s="16" t="s">
        <v>1402</v>
      </c>
      <c r="G73" s="180" t="s">
        <v>1079</v>
      </c>
      <c r="H73" s="18">
        <v>5831</v>
      </c>
      <c r="I73" s="18">
        <v>0</v>
      </c>
      <c r="J73" s="18">
        <v>1700</v>
      </c>
      <c r="K73" s="7">
        <v>0</v>
      </c>
      <c r="L73" s="7">
        <f t="shared" si="2"/>
        <v>7531</v>
      </c>
    </row>
    <row r="74" spans="1:12" s="26" customFormat="1" ht="11.1" customHeight="1" x14ac:dyDescent="0.25">
      <c r="A74" s="16">
        <f t="shared" si="3"/>
        <v>70</v>
      </c>
      <c r="B74" s="180" t="s">
        <v>1390</v>
      </c>
      <c r="C74" s="180" t="s">
        <v>418</v>
      </c>
      <c r="D74" s="180" t="s">
        <v>1391</v>
      </c>
      <c r="E74" s="180" t="s">
        <v>2053</v>
      </c>
      <c r="F74" s="16" t="s">
        <v>1402</v>
      </c>
      <c r="G74" s="180" t="s">
        <v>1339</v>
      </c>
      <c r="H74" s="18">
        <v>2235</v>
      </c>
      <c r="I74" s="18">
        <v>485.6</v>
      </c>
      <c r="J74" s="18">
        <v>158</v>
      </c>
      <c r="K74" s="7">
        <v>0</v>
      </c>
      <c r="L74" s="7">
        <f t="shared" si="2"/>
        <v>2878.6</v>
      </c>
    </row>
    <row r="75" spans="1:12" s="26" customFormat="1" ht="11.1" customHeight="1" x14ac:dyDescent="0.25">
      <c r="A75" s="16">
        <f t="shared" si="3"/>
        <v>71</v>
      </c>
      <c r="B75" s="180" t="s">
        <v>1392</v>
      </c>
      <c r="C75" s="180" t="s">
        <v>419</v>
      </c>
      <c r="D75" s="180" t="s">
        <v>1393</v>
      </c>
      <c r="E75" s="180" t="s">
        <v>2042</v>
      </c>
      <c r="F75" s="16" t="s">
        <v>1402</v>
      </c>
      <c r="G75" s="180" t="s">
        <v>255</v>
      </c>
      <c r="H75" s="18">
        <v>2306</v>
      </c>
      <c r="I75" s="18">
        <v>529.16</v>
      </c>
      <c r="J75" s="18">
        <v>158</v>
      </c>
      <c r="K75" s="7">
        <v>0</v>
      </c>
      <c r="L75" s="7">
        <f t="shared" si="2"/>
        <v>2993.16</v>
      </c>
    </row>
    <row r="76" spans="1:12" s="26" customFormat="1" ht="11.1" customHeight="1" x14ac:dyDescent="0.25">
      <c r="A76" s="16">
        <f t="shared" si="3"/>
        <v>72</v>
      </c>
      <c r="B76" s="180" t="s">
        <v>1394</v>
      </c>
      <c r="C76" s="180" t="s">
        <v>420</v>
      </c>
      <c r="D76" s="180" t="s">
        <v>1395</v>
      </c>
      <c r="E76" s="180" t="s">
        <v>2036</v>
      </c>
      <c r="F76" s="16" t="s">
        <v>1402</v>
      </c>
      <c r="G76" s="180" t="s">
        <v>1339</v>
      </c>
      <c r="H76" s="18">
        <v>2235</v>
      </c>
      <c r="I76" s="18">
        <v>539.04999999999995</v>
      </c>
      <c r="J76" s="18">
        <v>158</v>
      </c>
      <c r="K76" s="7">
        <v>0</v>
      </c>
      <c r="L76" s="7">
        <f t="shared" si="2"/>
        <v>2932.05</v>
      </c>
    </row>
    <row r="77" spans="1:12" s="26" customFormat="1" ht="11.1" customHeight="1" x14ac:dyDescent="0.25">
      <c r="A77" s="16">
        <f t="shared" si="3"/>
        <v>73</v>
      </c>
      <c r="B77" s="180" t="s">
        <v>1396</v>
      </c>
      <c r="C77" s="180" t="s">
        <v>421</v>
      </c>
      <c r="D77" s="180" t="s">
        <v>1397</v>
      </c>
      <c r="E77" s="180" t="s">
        <v>2054</v>
      </c>
      <c r="F77" s="16" t="s">
        <v>1402</v>
      </c>
      <c r="G77" s="180" t="s">
        <v>255</v>
      </c>
      <c r="H77" s="18">
        <v>883.24</v>
      </c>
      <c r="I77" s="18">
        <v>0</v>
      </c>
      <c r="J77" s="18">
        <v>0</v>
      </c>
      <c r="K77" s="7">
        <v>1370</v>
      </c>
      <c r="L77" s="7">
        <f t="shared" si="2"/>
        <v>2253.2399999999998</v>
      </c>
    </row>
    <row r="78" spans="1:12" s="26" customFormat="1" ht="11.1" customHeight="1" x14ac:dyDescent="0.25">
      <c r="A78" s="16">
        <f t="shared" si="3"/>
        <v>74</v>
      </c>
      <c r="B78" s="180" t="s">
        <v>2349</v>
      </c>
      <c r="C78" s="180" t="s">
        <v>2350</v>
      </c>
      <c r="D78" s="180" t="s">
        <v>2351</v>
      </c>
      <c r="E78" s="180" t="s">
        <v>2060</v>
      </c>
      <c r="F78" s="16" t="s">
        <v>1402</v>
      </c>
      <c r="G78" s="180" t="s">
        <v>255</v>
      </c>
      <c r="H78" s="18">
        <v>82.26</v>
      </c>
      <c r="I78" s="18">
        <v>0</v>
      </c>
      <c r="J78" s="18">
        <v>0</v>
      </c>
      <c r="K78" s="7">
        <v>91.33</v>
      </c>
      <c r="L78" s="7">
        <f t="shared" si="2"/>
        <v>173.59</v>
      </c>
    </row>
    <row r="79" spans="1:12" s="26" customFormat="1" ht="11.1" customHeight="1" x14ac:dyDescent="0.25">
      <c r="A79" s="16">
        <f t="shared" si="3"/>
        <v>75</v>
      </c>
      <c r="B79" s="180" t="s">
        <v>1974</v>
      </c>
      <c r="C79" s="180" t="s">
        <v>2243</v>
      </c>
      <c r="D79" s="180" t="s">
        <v>1398</v>
      </c>
      <c r="E79" s="180" t="s">
        <v>2059</v>
      </c>
      <c r="F79" s="16" t="s">
        <v>1402</v>
      </c>
      <c r="G79" s="180" t="s">
        <v>1303</v>
      </c>
      <c r="H79" s="18">
        <v>1340.19</v>
      </c>
      <c r="I79" s="18">
        <v>0</v>
      </c>
      <c r="J79" s="18">
        <v>0</v>
      </c>
      <c r="K79" s="7">
        <v>3707.17</v>
      </c>
      <c r="L79" s="7">
        <f t="shared" si="2"/>
        <v>5047.3600000000006</v>
      </c>
    </row>
    <row r="80" spans="1:12" s="26" customFormat="1" ht="11.1" customHeight="1" x14ac:dyDescent="0.25">
      <c r="A80" s="16">
        <f t="shared" si="3"/>
        <v>76</v>
      </c>
      <c r="B80" s="180" t="s">
        <v>1399</v>
      </c>
      <c r="C80" s="180" t="s">
        <v>422</v>
      </c>
      <c r="D80" s="180" t="s">
        <v>1400</v>
      </c>
      <c r="E80" s="180" t="s">
        <v>2036</v>
      </c>
      <c r="F80" s="16" t="s">
        <v>1402</v>
      </c>
      <c r="G80" s="180" t="s">
        <v>1297</v>
      </c>
      <c r="H80" s="18">
        <v>2287</v>
      </c>
      <c r="I80" s="18">
        <v>267.58</v>
      </c>
      <c r="J80" s="18">
        <v>158</v>
      </c>
      <c r="K80" s="7">
        <v>0</v>
      </c>
      <c r="L80" s="7">
        <f t="shared" si="2"/>
        <v>2712.58</v>
      </c>
    </row>
    <row r="81" spans="1:12" s="26" customFormat="1" ht="11.1" customHeight="1" x14ac:dyDescent="0.25">
      <c r="A81" s="16">
        <f t="shared" si="3"/>
        <v>77</v>
      </c>
      <c r="B81" s="180" t="s">
        <v>2249</v>
      </c>
      <c r="C81" s="180" t="s">
        <v>2184</v>
      </c>
      <c r="D81" s="180" t="s">
        <v>2185</v>
      </c>
      <c r="E81" s="180" t="s">
        <v>2039</v>
      </c>
      <c r="F81" s="16" t="s">
        <v>1402</v>
      </c>
      <c r="G81" s="180" t="s">
        <v>1079</v>
      </c>
      <c r="H81" s="18">
        <v>5831</v>
      </c>
      <c r="I81" s="18">
        <v>0</v>
      </c>
      <c r="J81" s="18">
        <v>0</v>
      </c>
      <c r="K81" s="7">
        <v>0</v>
      </c>
      <c r="L81" s="7">
        <f t="shared" si="2"/>
        <v>5831</v>
      </c>
    </row>
    <row r="82" spans="1:12" s="26" customFormat="1" ht="11.1" customHeight="1" x14ac:dyDescent="0.25">
      <c r="A82" s="16">
        <f t="shared" si="3"/>
        <v>78</v>
      </c>
      <c r="B82" s="180" t="s">
        <v>1401</v>
      </c>
      <c r="C82" s="180" t="s">
        <v>423</v>
      </c>
      <c r="D82" s="180" t="s">
        <v>675</v>
      </c>
      <c r="E82" s="180" t="s">
        <v>2042</v>
      </c>
      <c r="F82" s="16" t="s">
        <v>1402</v>
      </c>
      <c r="G82" s="180" t="s">
        <v>1297</v>
      </c>
      <c r="H82" s="18">
        <v>2287</v>
      </c>
      <c r="I82" s="18">
        <v>562.83000000000004</v>
      </c>
      <c r="J82" s="18">
        <v>158</v>
      </c>
      <c r="K82" s="7">
        <v>0</v>
      </c>
      <c r="L82" s="7">
        <f t="shared" si="2"/>
        <v>3007.83</v>
      </c>
    </row>
    <row r="83" spans="1:12" s="26" customFormat="1" ht="11.1" customHeight="1" x14ac:dyDescent="0.25">
      <c r="A83" s="16">
        <f t="shared" si="3"/>
        <v>79</v>
      </c>
      <c r="B83" s="180" t="s">
        <v>676</v>
      </c>
      <c r="C83" s="180" t="s">
        <v>424</v>
      </c>
      <c r="D83" s="180" t="s">
        <v>677</v>
      </c>
      <c r="E83" s="180" t="s">
        <v>2042</v>
      </c>
      <c r="F83" s="16" t="s">
        <v>1402</v>
      </c>
      <c r="G83" s="180" t="s">
        <v>255</v>
      </c>
      <c r="H83" s="18">
        <v>2306</v>
      </c>
      <c r="I83" s="18">
        <v>0</v>
      </c>
      <c r="J83" s="18">
        <v>158</v>
      </c>
      <c r="K83" s="7">
        <v>0</v>
      </c>
      <c r="L83" s="7">
        <f t="shared" si="2"/>
        <v>2464</v>
      </c>
    </row>
    <row r="84" spans="1:12" s="26" customFormat="1" ht="11.1" customHeight="1" x14ac:dyDescent="0.25">
      <c r="A84" s="16">
        <f t="shared" si="3"/>
        <v>80</v>
      </c>
      <c r="B84" s="180" t="s">
        <v>1120</v>
      </c>
      <c r="C84" s="180" t="s">
        <v>289</v>
      </c>
      <c r="D84" s="180" t="s">
        <v>1121</v>
      </c>
      <c r="E84" s="180" t="s">
        <v>2056</v>
      </c>
      <c r="F84" s="16" t="s">
        <v>1402</v>
      </c>
      <c r="G84" s="180" t="s">
        <v>1097</v>
      </c>
      <c r="H84" s="18">
        <v>617.73</v>
      </c>
      <c r="I84" s="18">
        <v>555.12</v>
      </c>
      <c r="J84" s="18">
        <v>0</v>
      </c>
      <c r="K84" s="7">
        <v>0</v>
      </c>
      <c r="L84" s="7">
        <f t="shared" si="2"/>
        <v>1172.8499999999999</v>
      </c>
    </row>
    <row r="85" spans="1:12" s="26" customFormat="1" ht="11.1" customHeight="1" x14ac:dyDescent="0.25">
      <c r="A85" s="16">
        <f t="shared" si="3"/>
        <v>81</v>
      </c>
      <c r="B85" s="180" t="s">
        <v>678</v>
      </c>
      <c r="C85" s="180" t="s">
        <v>425</v>
      </c>
      <c r="D85" s="180" t="s">
        <v>679</v>
      </c>
      <c r="E85" s="180" t="s">
        <v>2023</v>
      </c>
      <c r="F85" s="16" t="s">
        <v>1402</v>
      </c>
      <c r="G85" s="180" t="s">
        <v>1300</v>
      </c>
      <c r="H85" s="18">
        <v>813.05</v>
      </c>
      <c r="I85" s="18">
        <v>0</v>
      </c>
      <c r="J85" s="18">
        <v>0</v>
      </c>
      <c r="K85" s="7">
        <v>1367.17</v>
      </c>
      <c r="L85" s="7">
        <f t="shared" si="2"/>
        <v>2180.2200000000003</v>
      </c>
    </row>
    <row r="86" spans="1:12" s="26" customFormat="1" ht="11.1" customHeight="1" x14ac:dyDescent="0.25">
      <c r="A86" s="16">
        <f t="shared" si="3"/>
        <v>82</v>
      </c>
      <c r="B86" s="180" t="s">
        <v>1671</v>
      </c>
      <c r="C86" s="180" t="s">
        <v>1651</v>
      </c>
      <c r="D86" s="180" t="s">
        <v>1661</v>
      </c>
      <c r="E86" s="180" t="s">
        <v>2057</v>
      </c>
      <c r="F86" s="16" t="s">
        <v>1402</v>
      </c>
      <c r="G86" s="180" t="s">
        <v>1302</v>
      </c>
      <c r="H86" s="18">
        <v>855</v>
      </c>
      <c r="I86" s="18">
        <v>0</v>
      </c>
      <c r="J86" s="18">
        <v>0</v>
      </c>
      <c r="K86" s="7">
        <v>3207.17</v>
      </c>
      <c r="L86" s="7">
        <f t="shared" si="2"/>
        <v>4062.17</v>
      </c>
    </row>
    <row r="87" spans="1:12" s="26" customFormat="1" ht="11.1" customHeight="1" x14ac:dyDescent="0.25">
      <c r="A87" s="16">
        <f t="shared" si="3"/>
        <v>83</v>
      </c>
      <c r="B87" s="180" t="s">
        <v>680</v>
      </c>
      <c r="C87" s="180" t="s">
        <v>426</v>
      </c>
      <c r="D87" s="180" t="s">
        <v>681</v>
      </c>
      <c r="E87" s="180" t="s">
        <v>2058</v>
      </c>
      <c r="F87" s="16" t="s">
        <v>1402</v>
      </c>
      <c r="G87" s="180" t="s">
        <v>255</v>
      </c>
      <c r="H87" s="18">
        <v>1086.51</v>
      </c>
      <c r="I87" s="18">
        <v>0</v>
      </c>
      <c r="J87" s="18">
        <v>0</v>
      </c>
      <c r="K87" s="7">
        <v>1370</v>
      </c>
      <c r="L87" s="7">
        <f t="shared" si="2"/>
        <v>2456.5100000000002</v>
      </c>
    </row>
    <row r="88" spans="1:12" s="26" customFormat="1" ht="11.1" customHeight="1" x14ac:dyDescent="0.25">
      <c r="A88" s="16">
        <f t="shared" si="3"/>
        <v>84</v>
      </c>
      <c r="B88" s="180" t="s">
        <v>1122</v>
      </c>
      <c r="C88" s="180" t="s">
        <v>290</v>
      </c>
      <c r="D88" s="180" t="s">
        <v>1123</v>
      </c>
      <c r="E88" s="180" t="s">
        <v>1576</v>
      </c>
      <c r="F88" s="16" t="s">
        <v>1402</v>
      </c>
      <c r="G88" s="180" t="s">
        <v>1079</v>
      </c>
      <c r="H88" s="18">
        <v>5831</v>
      </c>
      <c r="I88" s="18">
        <v>0</v>
      </c>
      <c r="J88" s="18">
        <v>1700</v>
      </c>
      <c r="K88" s="7">
        <v>0</v>
      </c>
      <c r="L88" s="7">
        <f t="shared" si="2"/>
        <v>7531</v>
      </c>
    </row>
    <row r="89" spans="1:12" s="26" customFormat="1" ht="11.1" customHeight="1" x14ac:dyDescent="0.25">
      <c r="A89" s="16">
        <f t="shared" si="3"/>
        <v>85</v>
      </c>
      <c r="B89" s="180" t="s">
        <v>1124</v>
      </c>
      <c r="C89" s="180" t="s">
        <v>291</v>
      </c>
      <c r="D89" s="180" t="s">
        <v>1125</v>
      </c>
      <c r="E89" s="180" t="s">
        <v>1584</v>
      </c>
      <c r="F89" s="16" t="s">
        <v>1402</v>
      </c>
      <c r="G89" s="180" t="s">
        <v>1097</v>
      </c>
      <c r="H89" s="18">
        <v>3782</v>
      </c>
      <c r="I89" s="18">
        <v>1344</v>
      </c>
      <c r="J89" s="18">
        <v>450</v>
      </c>
      <c r="K89" s="7">
        <v>0</v>
      </c>
      <c r="L89" s="7">
        <f t="shared" si="2"/>
        <v>5576</v>
      </c>
    </row>
    <row r="90" spans="1:12" s="26" customFormat="1" ht="11.1" customHeight="1" x14ac:dyDescent="0.25">
      <c r="A90" s="16">
        <f t="shared" si="3"/>
        <v>86</v>
      </c>
      <c r="B90" s="180" t="s">
        <v>1822</v>
      </c>
      <c r="C90" s="180" t="s">
        <v>1815</v>
      </c>
      <c r="D90" s="180" t="s">
        <v>1832</v>
      </c>
      <c r="E90" s="180" t="s">
        <v>2036</v>
      </c>
      <c r="F90" s="16" t="s">
        <v>1402</v>
      </c>
      <c r="G90" s="180" t="s">
        <v>255</v>
      </c>
      <c r="H90" s="18">
        <v>2306</v>
      </c>
      <c r="I90" s="18">
        <v>551.94000000000005</v>
      </c>
      <c r="J90" s="18">
        <v>158</v>
      </c>
      <c r="K90" s="7">
        <v>0</v>
      </c>
      <c r="L90" s="7">
        <f t="shared" si="2"/>
        <v>3015.94</v>
      </c>
    </row>
    <row r="91" spans="1:12" s="26" customFormat="1" ht="11.1" customHeight="1" x14ac:dyDescent="0.25">
      <c r="A91" s="16">
        <f t="shared" si="3"/>
        <v>87</v>
      </c>
      <c r="B91" s="180" t="s">
        <v>2347</v>
      </c>
      <c r="C91" s="180" t="s">
        <v>292</v>
      </c>
      <c r="D91" s="180" t="s">
        <v>1126</v>
      </c>
      <c r="E91" s="180" t="s">
        <v>1576</v>
      </c>
      <c r="F91" s="16" t="s">
        <v>1402</v>
      </c>
      <c r="G91" s="180" t="s">
        <v>264</v>
      </c>
      <c r="H91" s="18">
        <v>7901</v>
      </c>
      <c r="I91" s="18">
        <v>0</v>
      </c>
      <c r="J91" s="18">
        <v>900</v>
      </c>
      <c r="K91" s="7">
        <v>0</v>
      </c>
      <c r="L91" s="7">
        <f t="shared" si="2"/>
        <v>8801</v>
      </c>
    </row>
    <row r="92" spans="1:12" s="26" customFormat="1" ht="11.1" customHeight="1" x14ac:dyDescent="0.25">
      <c r="A92" s="16">
        <f t="shared" si="3"/>
        <v>88</v>
      </c>
      <c r="B92" s="180" t="s">
        <v>682</v>
      </c>
      <c r="C92" s="180" t="s">
        <v>427</v>
      </c>
      <c r="D92" s="180" t="s">
        <v>683</v>
      </c>
      <c r="E92" s="180" t="s">
        <v>2042</v>
      </c>
      <c r="F92" s="16" t="s">
        <v>1402</v>
      </c>
      <c r="G92" s="180" t="s">
        <v>255</v>
      </c>
      <c r="H92" s="18">
        <v>2306</v>
      </c>
      <c r="I92" s="18">
        <v>0</v>
      </c>
      <c r="J92" s="18">
        <v>158</v>
      </c>
      <c r="K92" s="7">
        <v>0</v>
      </c>
      <c r="L92" s="7">
        <f t="shared" si="2"/>
        <v>2464</v>
      </c>
    </row>
    <row r="93" spans="1:12" s="26" customFormat="1" ht="11.1" customHeight="1" x14ac:dyDescent="0.25">
      <c r="A93" s="16">
        <f t="shared" si="3"/>
        <v>89</v>
      </c>
      <c r="B93" s="180" t="s">
        <v>1972</v>
      </c>
      <c r="C93" s="180" t="s">
        <v>428</v>
      </c>
      <c r="D93" s="180" t="s">
        <v>684</v>
      </c>
      <c r="E93" s="180" t="s">
        <v>2067</v>
      </c>
      <c r="F93" s="16" t="s">
        <v>1402</v>
      </c>
      <c r="G93" s="180" t="s">
        <v>258</v>
      </c>
      <c r="H93" s="18">
        <v>1450.55</v>
      </c>
      <c r="I93" s="18">
        <v>0</v>
      </c>
      <c r="J93" s="18">
        <v>0</v>
      </c>
      <c r="K93" s="7">
        <v>3207.17</v>
      </c>
      <c r="L93" s="7">
        <f t="shared" si="2"/>
        <v>4657.72</v>
      </c>
    </row>
    <row r="94" spans="1:12" s="26" customFormat="1" ht="11.1" customHeight="1" x14ac:dyDescent="0.25">
      <c r="A94" s="16">
        <f t="shared" si="3"/>
        <v>90</v>
      </c>
      <c r="B94" s="180" t="s">
        <v>685</v>
      </c>
      <c r="C94" s="180" t="s">
        <v>429</v>
      </c>
      <c r="D94" s="180" t="s">
        <v>686</v>
      </c>
      <c r="E94" s="180" t="s">
        <v>2074</v>
      </c>
      <c r="F94" s="16" t="s">
        <v>1402</v>
      </c>
      <c r="G94" s="180" t="s">
        <v>255</v>
      </c>
      <c r="H94" s="18">
        <v>2306</v>
      </c>
      <c r="I94" s="18">
        <v>562.83000000000004</v>
      </c>
      <c r="J94" s="18">
        <v>158</v>
      </c>
      <c r="K94" s="7">
        <v>0</v>
      </c>
      <c r="L94" s="7">
        <f t="shared" si="2"/>
        <v>3026.83</v>
      </c>
    </row>
    <row r="95" spans="1:12" s="26" customFormat="1" ht="11.1" customHeight="1" x14ac:dyDescent="0.25">
      <c r="A95" s="16">
        <f t="shared" si="3"/>
        <v>91</v>
      </c>
      <c r="B95" s="180" t="s">
        <v>687</v>
      </c>
      <c r="C95" s="180" t="s">
        <v>1403</v>
      </c>
      <c r="D95" s="180" t="s">
        <v>688</v>
      </c>
      <c r="E95" s="180" t="s">
        <v>2042</v>
      </c>
      <c r="F95" s="16" t="s">
        <v>1402</v>
      </c>
      <c r="G95" s="180" t="s">
        <v>1297</v>
      </c>
      <c r="H95" s="18">
        <v>2287</v>
      </c>
      <c r="I95" s="18">
        <v>518.27</v>
      </c>
      <c r="J95" s="18">
        <v>158</v>
      </c>
      <c r="K95" s="7">
        <v>0</v>
      </c>
      <c r="L95" s="7">
        <f t="shared" si="2"/>
        <v>2963.27</v>
      </c>
    </row>
    <row r="96" spans="1:12" s="26" customFormat="1" ht="11.1" customHeight="1" x14ac:dyDescent="0.25">
      <c r="A96" s="16">
        <f t="shared" si="3"/>
        <v>92</v>
      </c>
      <c r="B96" s="180" t="s">
        <v>689</v>
      </c>
      <c r="C96" s="180" t="s">
        <v>430</v>
      </c>
      <c r="D96" s="180" t="s">
        <v>690</v>
      </c>
      <c r="E96" s="180" t="s">
        <v>2074</v>
      </c>
      <c r="F96" s="16" t="s">
        <v>1402</v>
      </c>
      <c r="G96" s="180" t="s">
        <v>255</v>
      </c>
      <c r="H96" s="18">
        <v>2306</v>
      </c>
      <c r="I96" s="18">
        <v>0</v>
      </c>
      <c r="J96" s="18">
        <v>158</v>
      </c>
      <c r="K96" s="7">
        <v>0</v>
      </c>
      <c r="L96" s="7">
        <f t="shared" si="2"/>
        <v>2464</v>
      </c>
    </row>
    <row r="97" spans="1:12" s="26" customFormat="1" ht="11.1" customHeight="1" x14ac:dyDescent="0.25">
      <c r="A97" s="16">
        <f t="shared" si="3"/>
        <v>93</v>
      </c>
      <c r="B97" s="180" t="s">
        <v>667</v>
      </c>
      <c r="C97" s="180" t="s">
        <v>637</v>
      </c>
      <c r="D97" s="180" t="s">
        <v>668</v>
      </c>
      <c r="E97" s="180" t="s">
        <v>2074</v>
      </c>
      <c r="F97" s="16" t="s">
        <v>1402</v>
      </c>
      <c r="G97" s="180" t="s">
        <v>697</v>
      </c>
      <c r="H97" s="18">
        <v>2250</v>
      </c>
      <c r="I97" s="18">
        <v>0</v>
      </c>
      <c r="J97" s="18">
        <v>158</v>
      </c>
      <c r="K97" s="7">
        <v>0</v>
      </c>
      <c r="L97" s="7">
        <f t="shared" si="2"/>
        <v>2408</v>
      </c>
    </row>
    <row r="98" spans="1:12" s="26" customFormat="1" ht="11.1" customHeight="1" x14ac:dyDescent="0.25">
      <c r="A98" s="16">
        <f t="shared" si="3"/>
        <v>94</v>
      </c>
      <c r="B98" s="180" t="s">
        <v>691</v>
      </c>
      <c r="C98" s="180" t="s">
        <v>431</v>
      </c>
      <c r="D98" s="180" t="s">
        <v>692</v>
      </c>
      <c r="E98" s="180" t="s">
        <v>1585</v>
      </c>
      <c r="F98" s="16" t="s">
        <v>1402</v>
      </c>
      <c r="G98" s="180" t="s">
        <v>255</v>
      </c>
      <c r="H98" s="18">
        <v>872.09999999999991</v>
      </c>
      <c r="I98" s="18">
        <v>0</v>
      </c>
      <c r="J98" s="18">
        <v>0</v>
      </c>
      <c r="K98" s="7">
        <v>1370</v>
      </c>
      <c r="L98" s="7">
        <f t="shared" si="2"/>
        <v>2242.1</v>
      </c>
    </row>
    <row r="99" spans="1:12" s="26" customFormat="1" ht="11.1" customHeight="1" x14ac:dyDescent="0.25">
      <c r="A99" s="16">
        <f t="shared" si="3"/>
        <v>95</v>
      </c>
      <c r="B99" s="180" t="s">
        <v>1691</v>
      </c>
      <c r="C99" s="180" t="s">
        <v>1692</v>
      </c>
      <c r="D99" s="180" t="s">
        <v>1693</v>
      </c>
      <c r="E99" s="180" t="s">
        <v>1916</v>
      </c>
      <c r="F99" s="16" t="s">
        <v>1402</v>
      </c>
      <c r="G99" s="180" t="s">
        <v>1339</v>
      </c>
      <c r="H99" s="18">
        <v>2235</v>
      </c>
      <c r="I99" s="18">
        <v>517.27</v>
      </c>
      <c r="J99" s="18">
        <v>158</v>
      </c>
      <c r="K99" s="7">
        <v>0</v>
      </c>
      <c r="L99" s="7">
        <f t="shared" si="2"/>
        <v>2910.27</v>
      </c>
    </row>
    <row r="100" spans="1:12" s="26" customFormat="1" ht="11.1" customHeight="1" x14ac:dyDescent="0.25">
      <c r="A100" s="16">
        <f t="shared" si="3"/>
        <v>96</v>
      </c>
      <c r="B100" s="180" t="s">
        <v>2083</v>
      </c>
      <c r="C100" s="180" t="s">
        <v>2244</v>
      </c>
      <c r="D100" s="180" t="s">
        <v>2264</v>
      </c>
      <c r="E100" s="180" t="s">
        <v>2059</v>
      </c>
      <c r="F100" s="16" t="s">
        <v>1402</v>
      </c>
      <c r="G100" s="180" t="s">
        <v>1303</v>
      </c>
      <c r="H100" s="18">
        <v>1340.19</v>
      </c>
      <c r="I100" s="18">
        <v>0</v>
      </c>
      <c r="J100" s="18">
        <v>0</v>
      </c>
      <c r="K100" s="7">
        <v>3707.17</v>
      </c>
      <c r="L100" s="7">
        <f t="shared" si="2"/>
        <v>5047.3600000000006</v>
      </c>
    </row>
    <row r="101" spans="1:12" s="26" customFormat="1" ht="11.1" customHeight="1" x14ac:dyDescent="0.25">
      <c r="A101" s="16">
        <f t="shared" si="3"/>
        <v>97</v>
      </c>
      <c r="B101" s="180" t="s">
        <v>693</v>
      </c>
      <c r="C101" s="180" t="s">
        <v>432</v>
      </c>
      <c r="D101" s="180" t="s">
        <v>694</v>
      </c>
      <c r="E101" s="180" t="s">
        <v>2042</v>
      </c>
      <c r="F101" s="16" t="s">
        <v>1402</v>
      </c>
      <c r="G101" s="180" t="s">
        <v>255</v>
      </c>
      <c r="H101" s="18">
        <v>2306</v>
      </c>
      <c r="I101" s="18">
        <v>551.94000000000005</v>
      </c>
      <c r="J101" s="18">
        <v>308</v>
      </c>
      <c r="K101" s="7">
        <v>0</v>
      </c>
      <c r="L101" s="7">
        <f t="shared" si="2"/>
        <v>3165.94</v>
      </c>
    </row>
    <row r="102" spans="1:12" s="26" customFormat="1" ht="11.1" customHeight="1" x14ac:dyDescent="0.25">
      <c r="A102" s="16">
        <f t="shared" si="3"/>
        <v>98</v>
      </c>
      <c r="B102" s="180" t="s">
        <v>1409</v>
      </c>
      <c r="C102" s="180" t="s">
        <v>641</v>
      </c>
      <c r="D102" s="180" t="s">
        <v>1595</v>
      </c>
      <c r="E102" s="180" t="s">
        <v>2048</v>
      </c>
      <c r="F102" s="16" t="s">
        <v>1402</v>
      </c>
      <c r="G102" s="180" t="s">
        <v>265</v>
      </c>
      <c r="H102" s="18">
        <v>4792</v>
      </c>
      <c r="I102" s="18">
        <v>0</v>
      </c>
      <c r="J102" s="18">
        <v>0</v>
      </c>
      <c r="K102" s="7">
        <v>0</v>
      </c>
      <c r="L102" s="7">
        <f t="shared" si="2"/>
        <v>4792</v>
      </c>
    </row>
    <row r="103" spans="1:12" s="26" customFormat="1" ht="11.1" customHeight="1" x14ac:dyDescent="0.25">
      <c r="A103" s="16">
        <f t="shared" si="3"/>
        <v>99</v>
      </c>
      <c r="B103" s="180" t="s">
        <v>695</v>
      </c>
      <c r="C103" s="180" t="s">
        <v>433</v>
      </c>
      <c r="D103" s="180" t="s">
        <v>696</v>
      </c>
      <c r="E103" s="180" t="s">
        <v>2036</v>
      </c>
      <c r="F103" s="16" t="s">
        <v>1402</v>
      </c>
      <c r="G103" s="180" t="s">
        <v>697</v>
      </c>
      <c r="H103" s="18">
        <v>2250</v>
      </c>
      <c r="I103" s="18">
        <v>551.94000000000005</v>
      </c>
      <c r="J103" s="18">
        <v>308</v>
      </c>
      <c r="K103" s="7">
        <v>0</v>
      </c>
      <c r="L103" s="7">
        <f t="shared" si="2"/>
        <v>3109.94</v>
      </c>
    </row>
    <row r="104" spans="1:12" s="26" customFormat="1" ht="11.1" customHeight="1" x14ac:dyDescent="0.25">
      <c r="A104" s="16">
        <f t="shared" si="3"/>
        <v>100</v>
      </c>
      <c r="B104" s="180" t="s">
        <v>1127</v>
      </c>
      <c r="C104" s="180" t="s">
        <v>293</v>
      </c>
      <c r="D104" s="180" t="s">
        <v>1128</v>
      </c>
      <c r="E104" s="180" t="s">
        <v>1584</v>
      </c>
      <c r="F104" s="16" t="s">
        <v>1402</v>
      </c>
      <c r="G104" s="180" t="s">
        <v>1097</v>
      </c>
      <c r="H104" s="18">
        <v>3782</v>
      </c>
      <c r="I104" s="18">
        <v>1256.3499999999999</v>
      </c>
      <c r="J104" s="18">
        <v>450</v>
      </c>
      <c r="K104" s="7">
        <v>0</v>
      </c>
      <c r="L104" s="7">
        <f t="shared" si="2"/>
        <v>5488.35</v>
      </c>
    </row>
    <row r="105" spans="1:12" s="26" customFormat="1" ht="11.1" customHeight="1" x14ac:dyDescent="0.25">
      <c r="A105" s="16">
        <f t="shared" si="3"/>
        <v>101</v>
      </c>
      <c r="B105" s="180" t="s">
        <v>1129</v>
      </c>
      <c r="C105" s="180" t="s">
        <v>294</v>
      </c>
      <c r="D105" s="180" t="s">
        <v>1130</v>
      </c>
      <c r="E105" s="180" t="s">
        <v>1584</v>
      </c>
      <c r="F105" s="16" t="s">
        <v>1402</v>
      </c>
      <c r="G105" s="180" t="s">
        <v>1131</v>
      </c>
      <c r="H105" s="18">
        <v>4182</v>
      </c>
      <c r="I105" s="18">
        <v>0</v>
      </c>
      <c r="J105" s="18">
        <v>450</v>
      </c>
      <c r="K105" s="7">
        <v>0</v>
      </c>
      <c r="L105" s="7">
        <f t="shared" si="2"/>
        <v>4632</v>
      </c>
    </row>
    <row r="106" spans="1:12" s="26" customFormat="1" ht="11.1" customHeight="1" x14ac:dyDescent="0.25">
      <c r="A106" s="16">
        <f t="shared" si="3"/>
        <v>102</v>
      </c>
      <c r="B106" s="180" t="s">
        <v>698</v>
      </c>
      <c r="C106" s="180" t="s">
        <v>434</v>
      </c>
      <c r="D106" s="180" t="s">
        <v>699</v>
      </c>
      <c r="E106" s="180" t="s">
        <v>1585</v>
      </c>
      <c r="F106" s="16" t="s">
        <v>1402</v>
      </c>
      <c r="G106" s="180" t="s">
        <v>255</v>
      </c>
      <c r="H106" s="18">
        <v>880.2</v>
      </c>
      <c r="I106" s="18">
        <v>0</v>
      </c>
      <c r="J106" s="18">
        <v>0</v>
      </c>
      <c r="K106" s="7">
        <v>1370</v>
      </c>
      <c r="L106" s="7">
        <f t="shared" si="2"/>
        <v>2250.1999999999998</v>
      </c>
    </row>
    <row r="107" spans="1:12" s="26" customFormat="1" ht="11.1" customHeight="1" x14ac:dyDescent="0.25">
      <c r="A107" s="16">
        <f t="shared" si="3"/>
        <v>103</v>
      </c>
      <c r="B107" s="180" t="s">
        <v>700</v>
      </c>
      <c r="C107" s="180" t="s">
        <v>435</v>
      </c>
      <c r="D107" s="180" t="s">
        <v>701</v>
      </c>
      <c r="E107" s="180" t="s">
        <v>2058</v>
      </c>
      <c r="F107" s="16" t="s">
        <v>1402</v>
      </c>
      <c r="G107" s="180" t="s">
        <v>255</v>
      </c>
      <c r="H107" s="18">
        <v>1082.3400000000001</v>
      </c>
      <c r="I107" s="18">
        <v>0</v>
      </c>
      <c r="J107" s="18">
        <v>0</v>
      </c>
      <c r="K107" s="7">
        <v>1370</v>
      </c>
      <c r="L107" s="7">
        <f t="shared" si="2"/>
        <v>2452.34</v>
      </c>
    </row>
    <row r="108" spans="1:12" s="26" customFormat="1" ht="11.1" customHeight="1" x14ac:dyDescent="0.25">
      <c r="A108" s="16">
        <f t="shared" si="3"/>
        <v>104</v>
      </c>
      <c r="B108" s="180" t="s">
        <v>1132</v>
      </c>
      <c r="C108" s="180" t="s">
        <v>295</v>
      </c>
      <c r="D108" s="180" t="s">
        <v>1133</v>
      </c>
      <c r="E108" s="180" t="s">
        <v>1584</v>
      </c>
      <c r="F108" s="16" t="s">
        <v>1402</v>
      </c>
      <c r="G108" s="180" t="s">
        <v>266</v>
      </c>
      <c r="H108" s="18">
        <v>5175</v>
      </c>
      <c r="I108" s="18">
        <v>0</v>
      </c>
      <c r="J108" s="18">
        <v>450</v>
      </c>
      <c r="K108" s="7">
        <v>0</v>
      </c>
      <c r="L108" s="7">
        <f t="shared" si="2"/>
        <v>5625</v>
      </c>
    </row>
    <row r="109" spans="1:12" s="26" customFormat="1" ht="11.1" customHeight="1" x14ac:dyDescent="0.25">
      <c r="A109" s="16">
        <f t="shared" si="3"/>
        <v>105</v>
      </c>
      <c r="B109" s="180" t="s">
        <v>702</v>
      </c>
      <c r="C109" s="180" t="s">
        <v>436</v>
      </c>
      <c r="D109" s="180" t="s">
        <v>703</v>
      </c>
      <c r="E109" s="180" t="s">
        <v>2074</v>
      </c>
      <c r="F109" s="16" t="s">
        <v>1402</v>
      </c>
      <c r="G109" s="180" t="s">
        <v>255</v>
      </c>
      <c r="H109" s="18">
        <v>2306</v>
      </c>
      <c r="I109" s="18">
        <v>551.94000000000005</v>
      </c>
      <c r="J109" s="18">
        <v>158</v>
      </c>
      <c r="K109" s="7">
        <v>0</v>
      </c>
      <c r="L109" s="7">
        <f t="shared" si="2"/>
        <v>3015.94</v>
      </c>
    </row>
    <row r="110" spans="1:12" s="26" customFormat="1" ht="11.1" customHeight="1" x14ac:dyDescent="0.25">
      <c r="A110" s="16">
        <f t="shared" si="3"/>
        <v>106</v>
      </c>
      <c r="B110" s="180" t="s">
        <v>1135</v>
      </c>
      <c r="C110" s="180" t="s">
        <v>296</v>
      </c>
      <c r="D110" s="180" t="s">
        <v>1136</v>
      </c>
      <c r="E110" s="180" t="s">
        <v>2039</v>
      </c>
      <c r="F110" s="16" t="s">
        <v>1402</v>
      </c>
      <c r="G110" s="180" t="s">
        <v>260</v>
      </c>
      <c r="H110" s="18">
        <v>6758</v>
      </c>
      <c r="I110" s="18">
        <v>1442.77</v>
      </c>
      <c r="J110" s="18">
        <v>1350</v>
      </c>
      <c r="K110" s="7">
        <v>0</v>
      </c>
      <c r="L110" s="7">
        <f t="shared" si="2"/>
        <v>9550.77</v>
      </c>
    </row>
    <row r="111" spans="1:12" s="26" customFormat="1" ht="11.1" customHeight="1" x14ac:dyDescent="0.25">
      <c r="A111" s="16">
        <f t="shared" si="3"/>
        <v>107</v>
      </c>
      <c r="B111" s="180" t="s">
        <v>704</v>
      </c>
      <c r="C111" s="180" t="s">
        <v>437</v>
      </c>
      <c r="D111" s="180" t="s">
        <v>705</v>
      </c>
      <c r="E111" s="180" t="s">
        <v>2074</v>
      </c>
      <c r="F111" s="16" t="s">
        <v>1402</v>
      </c>
      <c r="G111" s="180" t="s">
        <v>1302</v>
      </c>
      <c r="H111" s="18">
        <v>2267</v>
      </c>
      <c r="I111" s="18">
        <v>528.16</v>
      </c>
      <c r="J111" s="18">
        <v>158</v>
      </c>
      <c r="K111" s="7">
        <v>0</v>
      </c>
      <c r="L111" s="7">
        <f t="shared" si="2"/>
        <v>2953.16</v>
      </c>
    </row>
    <row r="112" spans="1:12" s="26" customFormat="1" ht="11.1" customHeight="1" x14ac:dyDescent="0.25">
      <c r="A112" s="16">
        <f t="shared" si="3"/>
        <v>108</v>
      </c>
      <c r="B112" s="180" t="s">
        <v>706</v>
      </c>
      <c r="C112" s="180" t="s">
        <v>438</v>
      </c>
      <c r="D112" s="180" t="s">
        <v>707</v>
      </c>
      <c r="E112" s="180" t="s">
        <v>2034</v>
      </c>
      <c r="F112" s="16" t="s">
        <v>1402</v>
      </c>
      <c r="G112" s="180" t="s">
        <v>1339</v>
      </c>
      <c r="H112" s="18">
        <v>853</v>
      </c>
      <c r="I112" s="18">
        <v>0</v>
      </c>
      <c r="J112" s="18">
        <v>0</v>
      </c>
      <c r="K112" s="7">
        <v>3207.17</v>
      </c>
      <c r="L112" s="7">
        <f t="shared" si="2"/>
        <v>4060.17</v>
      </c>
    </row>
    <row r="113" spans="1:12" s="26" customFormat="1" ht="11.1" customHeight="1" x14ac:dyDescent="0.25">
      <c r="A113" s="16">
        <f t="shared" si="3"/>
        <v>109</v>
      </c>
      <c r="B113" s="180" t="s">
        <v>1137</v>
      </c>
      <c r="C113" s="180" t="s">
        <v>297</v>
      </c>
      <c r="D113" s="180" t="s">
        <v>1138</v>
      </c>
      <c r="E113" s="180" t="s">
        <v>1584</v>
      </c>
      <c r="F113" s="16" t="s">
        <v>1402</v>
      </c>
      <c r="G113" s="180" t="s">
        <v>1097</v>
      </c>
      <c r="H113" s="18">
        <v>3782</v>
      </c>
      <c r="I113" s="18">
        <v>1320.75</v>
      </c>
      <c r="J113" s="18">
        <v>0</v>
      </c>
      <c r="K113" s="7">
        <v>0</v>
      </c>
      <c r="L113" s="7">
        <f t="shared" si="2"/>
        <v>5102.75</v>
      </c>
    </row>
    <row r="114" spans="1:12" s="26" customFormat="1" ht="11.1" customHeight="1" x14ac:dyDescent="0.25">
      <c r="A114" s="16">
        <f t="shared" si="3"/>
        <v>110</v>
      </c>
      <c r="B114" s="180" t="s">
        <v>1139</v>
      </c>
      <c r="C114" s="180" t="s">
        <v>298</v>
      </c>
      <c r="D114" s="180" t="s">
        <v>1140</v>
      </c>
      <c r="E114" s="180" t="s">
        <v>2056</v>
      </c>
      <c r="F114" s="16" t="s">
        <v>1402</v>
      </c>
      <c r="G114" s="180" t="s">
        <v>266</v>
      </c>
      <c r="H114" s="18">
        <v>5175</v>
      </c>
      <c r="I114" s="18">
        <v>1087.47</v>
      </c>
      <c r="J114" s="18">
        <v>450</v>
      </c>
      <c r="K114" s="7">
        <v>0</v>
      </c>
      <c r="L114" s="7">
        <f t="shared" si="2"/>
        <v>6712.47</v>
      </c>
    </row>
    <row r="115" spans="1:12" s="26" customFormat="1" ht="11.1" customHeight="1" x14ac:dyDescent="0.25">
      <c r="A115" s="16">
        <f t="shared" si="3"/>
        <v>111</v>
      </c>
      <c r="B115" s="180" t="s">
        <v>708</v>
      </c>
      <c r="C115" s="180" t="s">
        <v>439</v>
      </c>
      <c r="D115" s="180" t="s">
        <v>709</v>
      </c>
      <c r="E115" s="180" t="s">
        <v>2035</v>
      </c>
      <c r="F115" s="16" t="s">
        <v>1402</v>
      </c>
      <c r="G115" s="180" t="s">
        <v>255</v>
      </c>
      <c r="H115" s="18">
        <v>867.45999999999992</v>
      </c>
      <c r="I115" s="18">
        <v>0</v>
      </c>
      <c r="J115" s="18">
        <v>0</v>
      </c>
      <c r="K115" s="7">
        <v>1370</v>
      </c>
      <c r="L115" s="7">
        <f t="shared" si="2"/>
        <v>2237.46</v>
      </c>
    </row>
    <row r="116" spans="1:12" s="26" customFormat="1" ht="11.1" customHeight="1" x14ac:dyDescent="0.25">
      <c r="A116" s="16">
        <f t="shared" si="3"/>
        <v>112</v>
      </c>
      <c r="B116" s="180" t="s">
        <v>1141</v>
      </c>
      <c r="C116" s="180" t="s">
        <v>299</v>
      </c>
      <c r="D116" s="180" t="s">
        <v>1142</v>
      </c>
      <c r="E116" s="180" t="s">
        <v>1883</v>
      </c>
      <c r="F116" s="16" t="s">
        <v>1402</v>
      </c>
      <c r="G116" s="180" t="s">
        <v>1134</v>
      </c>
      <c r="H116" s="18">
        <v>3782</v>
      </c>
      <c r="I116" s="18">
        <v>0</v>
      </c>
      <c r="J116" s="18">
        <v>0</v>
      </c>
      <c r="K116" s="7">
        <v>0</v>
      </c>
      <c r="L116" s="7">
        <f t="shared" si="2"/>
        <v>3782</v>
      </c>
    </row>
    <row r="117" spans="1:12" s="26" customFormat="1" ht="11.1" customHeight="1" x14ac:dyDescent="0.25">
      <c r="A117" s="16">
        <f t="shared" si="3"/>
        <v>113</v>
      </c>
      <c r="B117" s="180" t="s">
        <v>710</v>
      </c>
      <c r="C117" s="180" t="s">
        <v>440</v>
      </c>
      <c r="D117" s="180" t="s">
        <v>711</v>
      </c>
      <c r="E117" s="180" t="s">
        <v>2023</v>
      </c>
      <c r="F117" s="16" t="s">
        <v>1402</v>
      </c>
      <c r="G117" s="180" t="s">
        <v>1300</v>
      </c>
      <c r="H117" s="18">
        <v>860.73</v>
      </c>
      <c r="I117" s="18">
        <v>0</v>
      </c>
      <c r="J117" s="18">
        <v>0</v>
      </c>
      <c r="K117" s="7">
        <v>1367.17</v>
      </c>
      <c r="L117" s="7">
        <f t="shared" si="2"/>
        <v>2227.9</v>
      </c>
    </row>
    <row r="118" spans="1:12" s="26" customFormat="1" ht="11.1" customHeight="1" x14ac:dyDescent="0.25">
      <c r="A118" s="16">
        <f t="shared" si="3"/>
        <v>114</v>
      </c>
      <c r="B118" s="180" t="s">
        <v>712</v>
      </c>
      <c r="C118" s="180" t="s">
        <v>441</v>
      </c>
      <c r="D118" s="180" t="s">
        <v>713</v>
      </c>
      <c r="E118" s="180" t="s">
        <v>2074</v>
      </c>
      <c r="F118" s="16" t="s">
        <v>1402</v>
      </c>
      <c r="G118" s="180" t="s">
        <v>697</v>
      </c>
      <c r="H118" s="18">
        <v>2250</v>
      </c>
      <c r="I118" s="18">
        <v>0</v>
      </c>
      <c r="J118" s="18">
        <v>158</v>
      </c>
      <c r="K118" s="7">
        <v>0</v>
      </c>
      <c r="L118" s="7">
        <f t="shared" si="2"/>
        <v>2408</v>
      </c>
    </row>
    <row r="119" spans="1:12" s="26" customFormat="1" ht="11.1" customHeight="1" x14ac:dyDescent="0.25">
      <c r="A119" s="16">
        <f t="shared" si="3"/>
        <v>115</v>
      </c>
      <c r="B119" s="180" t="s">
        <v>1143</v>
      </c>
      <c r="C119" s="180" t="s">
        <v>300</v>
      </c>
      <c r="D119" s="180" t="s">
        <v>1144</v>
      </c>
      <c r="E119" s="180" t="s">
        <v>2048</v>
      </c>
      <c r="F119" s="16" t="s">
        <v>1402</v>
      </c>
      <c r="G119" s="180" t="s">
        <v>261</v>
      </c>
      <c r="H119" s="18">
        <v>4182</v>
      </c>
      <c r="I119" s="18">
        <v>0</v>
      </c>
      <c r="J119" s="18">
        <v>0</v>
      </c>
      <c r="K119" s="7">
        <v>0</v>
      </c>
      <c r="L119" s="7">
        <f t="shared" si="2"/>
        <v>4182</v>
      </c>
    </row>
    <row r="120" spans="1:12" s="26" customFormat="1" ht="11.1" customHeight="1" x14ac:dyDescent="0.25">
      <c r="A120" s="16">
        <f t="shared" si="3"/>
        <v>116</v>
      </c>
      <c r="B120" s="180" t="s">
        <v>1672</v>
      </c>
      <c r="C120" s="180" t="s">
        <v>1652</v>
      </c>
      <c r="D120" s="180" t="s">
        <v>1662</v>
      </c>
      <c r="E120" s="180" t="s">
        <v>2057</v>
      </c>
      <c r="F120" s="16" t="s">
        <v>1402</v>
      </c>
      <c r="G120" s="180" t="s">
        <v>1302</v>
      </c>
      <c r="H120" s="18">
        <v>855</v>
      </c>
      <c r="I120" s="18">
        <v>0</v>
      </c>
      <c r="J120" s="18">
        <v>0</v>
      </c>
      <c r="K120" s="7">
        <v>3207.17</v>
      </c>
      <c r="L120" s="7">
        <f t="shared" si="2"/>
        <v>4062.17</v>
      </c>
    </row>
    <row r="121" spans="1:12" s="26" customFormat="1" ht="11.1" customHeight="1" x14ac:dyDescent="0.25">
      <c r="A121" s="16">
        <f t="shared" si="3"/>
        <v>117</v>
      </c>
      <c r="B121" s="180" t="s">
        <v>714</v>
      </c>
      <c r="C121" s="180" t="s">
        <v>442</v>
      </c>
      <c r="D121" s="180" t="s">
        <v>715</v>
      </c>
      <c r="E121" s="180" t="s">
        <v>2042</v>
      </c>
      <c r="F121" s="16" t="s">
        <v>1402</v>
      </c>
      <c r="G121" s="180" t="s">
        <v>255</v>
      </c>
      <c r="H121" s="18">
        <v>2306</v>
      </c>
      <c r="I121" s="18">
        <v>529.16</v>
      </c>
      <c r="J121" s="18">
        <v>158</v>
      </c>
      <c r="K121" s="7">
        <v>0</v>
      </c>
      <c r="L121" s="7">
        <f t="shared" si="2"/>
        <v>2993.16</v>
      </c>
    </row>
    <row r="122" spans="1:12" s="26" customFormat="1" ht="11.1" customHeight="1" x14ac:dyDescent="0.25">
      <c r="A122" s="16">
        <f t="shared" si="3"/>
        <v>118</v>
      </c>
      <c r="B122" s="180" t="s">
        <v>1145</v>
      </c>
      <c r="C122" s="180" t="s">
        <v>301</v>
      </c>
      <c r="D122" s="180" t="s">
        <v>1146</v>
      </c>
      <c r="E122" s="180" t="s">
        <v>1584</v>
      </c>
      <c r="F122" s="16" t="s">
        <v>1402</v>
      </c>
      <c r="G122" s="180" t="s">
        <v>266</v>
      </c>
      <c r="H122" s="18">
        <v>5175</v>
      </c>
      <c r="I122" s="18">
        <v>0</v>
      </c>
      <c r="J122" s="18">
        <v>0</v>
      </c>
      <c r="K122" s="7">
        <v>0</v>
      </c>
      <c r="L122" s="7">
        <f t="shared" si="2"/>
        <v>5175</v>
      </c>
    </row>
    <row r="123" spans="1:12" s="26" customFormat="1" ht="11.1" customHeight="1" x14ac:dyDescent="0.25">
      <c r="A123" s="16">
        <f t="shared" si="3"/>
        <v>119</v>
      </c>
      <c r="B123" s="180" t="s">
        <v>1673</v>
      </c>
      <c r="C123" s="180" t="s">
        <v>1653</v>
      </c>
      <c r="D123" s="180" t="s">
        <v>1663</v>
      </c>
      <c r="E123" s="180" t="s">
        <v>2057</v>
      </c>
      <c r="F123" s="16" t="s">
        <v>1402</v>
      </c>
      <c r="G123" s="180" t="s">
        <v>1302</v>
      </c>
      <c r="H123" s="18">
        <v>855</v>
      </c>
      <c r="I123" s="18">
        <v>0</v>
      </c>
      <c r="J123" s="18">
        <v>0</v>
      </c>
      <c r="K123" s="7">
        <v>1370</v>
      </c>
      <c r="L123" s="7">
        <f t="shared" si="2"/>
        <v>2225</v>
      </c>
    </row>
    <row r="124" spans="1:12" s="26" customFormat="1" ht="11.1" customHeight="1" x14ac:dyDescent="0.25">
      <c r="A124" s="16">
        <f t="shared" si="3"/>
        <v>120</v>
      </c>
      <c r="B124" s="180" t="s">
        <v>1674</v>
      </c>
      <c r="C124" s="180" t="s">
        <v>1654</v>
      </c>
      <c r="D124" s="180" t="s">
        <v>1664</v>
      </c>
      <c r="E124" s="180" t="s">
        <v>2039</v>
      </c>
      <c r="F124" s="16" t="s">
        <v>1402</v>
      </c>
      <c r="G124" s="180" t="s">
        <v>264</v>
      </c>
      <c r="H124" s="18">
        <v>7901</v>
      </c>
      <c r="I124" s="18">
        <v>0</v>
      </c>
      <c r="J124" s="18">
        <v>0</v>
      </c>
      <c r="K124" s="7">
        <v>0</v>
      </c>
      <c r="L124" s="7">
        <f t="shared" si="2"/>
        <v>7901</v>
      </c>
    </row>
    <row r="125" spans="1:12" s="26" customFormat="1" ht="11.1" customHeight="1" x14ac:dyDescent="0.25">
      <c r="A125" s="16">
        <f t="shared" si="3"/>
        <v>121</v>
      </c>
      <c r="B125" s="180" t="s">
        <v>791</v>
      </c>
      <c r="C125" s="180" t="s">
        <v>2245</v>
      </c>
      <c r="D125" s="180" t="s">
        <v>2265</v>
      </c>
      <c r="E125" s="180" t="s">
        <v>2059</v>
      </c>
      <c r="F125" s="16" t="s">
        <v>1402</v>
      </c>
      <c r="G125" s="180" t="s">
        <v>1303</v>
      </c>
      <c r="H125" s="18">
        <v>1340.19</v>
      </c>
      <c r="I125" s="18">
        <v>0</v>
      </c>
      <c r="J125" s="18">
        <v>0</v>
      </c>
      <c r="K125" s="7">
        <v>3707.17</v>
      </c>
      <c r="L125" s="7">
        <f t="shared" si="2"/>
        <v>5047.3600000000006</v>
      </c>
    </row>
    <row r="126" spans="1:12" s="26" customFormat="1" ht="11.1" customHeight="1" x14ac:dyDescent="0.25">
      <c r="A126" s="16">
        <f t="shared" si="3"/>
        <v>122</v>
      </c>
      <c r="B126" s="180" t="s">
        <v>1147</v>
      </c>
      <c r="C126" s="180" t="s">
        <v>302</v>
      </c>
      <c r="D126" s="180" t="s">
        <v>1148</v>
      </c>
      <c r="E126" s="180" t="s">
        <v>1576</v>
      </c>
      <c r="F126" s="16" t="s">
        <v>1402</v>
      </c>
      <c r="G126" s="180" t="s">
        <v>260</v>
      </c>
      <c r="H126" s="18">
        <v>6758</v>
      </c>
      <c r="I126" s="18">
        <v>0</v>
      </c>
      <c r="J126" s="18">
        <v>900</v>
      </c>
      <c r="K126" s="7">
        <v>0</v>
      </c>
      <c r="L126" s="7">
        <f t="shared" si="2"/>
        <v>7658</v>
      </c>
    </row>
    <row r="127" spans="1:12" s="26" customFormat="1" ht="11.1" customHeight="1" x14ac:dyDescent="0.25">
      <c r="A127" s="16">
        <f t="shared" si="3"/>
        <v>123</v>
      </c>
      <c r="B127" s="180" t="s">
        <v>1149</v>
      </c>
      <c r="C127" s="180" t="s">
        <v>303</v>
      </c>
      <c r="D127" s="180" t="s">
        <v>1150</v>
      </c>
      <c r="E127" s="180" t="s">
        <v>2040</v>
      </c>
      <c r="F127" s="16" t="s">
        <v>1402</v>
      </c>
      <c r="G127" s="180" t="s">
        <v>1083</v>
      </c>
      <c r="H127" s="18">
        <v>3782</v>
      </c>
      <c r="I127" s="18">
        <v>0</v>
      </c>
      <c r="J127" s="18">
        <v>0</v>
      </c>
      <c r="K127" s="7">
        <v>0</v>
      </c>
      <c r="L127" s="7">
        <f t="shared" si="2"/>
        <v>3782</v>
      </c>
    </row>
    <row r="128" spans="1:12" s="26" customFormat="1" ht="11.1" customHeight="1" x14ac:dyDescent="0.25">
      <c r="A128" s="16">
        <f t="shared" si="3"/>
        <v>124</v>
      </c>
      <c r="B128" s="180" t="s">
        <v>1637</v>
      </c>
      <c r="C128" s="180" t="s">
        <v>1636</v>
      </c>
      <c r="D128" s="180" t="s">
        <v>1640</v>
      </c>
      <c r="E128" s="180" t="s">
        <v>2039</v>
      </c>
      <c r="F128" s="16" t="s">
        <v>1402</v>
      </c>
      <c r="G128" s="180" t="s">
        <v>268</v>
      </c>
      <c r="H128" s="18">
        <v>7320</v>
      </c>
      <c r="I128" s="18">
        <v>0</v>
      </c>
      <c r="J128" s="18">
        <v>900</v>
      </c>
      <c r="K128" s="7">
        <v>0</v>
      </c>
      <c r="L128" s="7">
        <f t="shared" si="2"/>
        <v>8220</v>
      </c>
    </row>
    <row r="129" spans="1:12" s="26" customFormat="1" ht="11.1" customHeight="1" x14ac:dyDescent="0.25">
      <c r="A129" s="16">
        <f t="shared" si="3"/>
        <v>125</v>
      </c>
      <c r="B129" s="180" t="s">
        <v>716</v>
      </c>
      <c r="C129" s="180" t="s">
        <v>443</v>
      </c>
      <c r="D129" s="180" t="s">
        <v>717</v>
      </c>
      <c r="E129" s="180" t="s">
        <v>2074</v>
      </c>
      <c r="F129" s="16" t="s">
        <v>1402</v>
      </c>
      <c r="G129" s="180" t="s">
        <v>1297</v>
      </c>
      <c r="H129" s="18">
        <v>2287</v>
      </c>
      <c r="I129" s="18">
        <v>551.94000000000005</v>
      </c>
      <c r="J129" s="18">
        <v>158</v>
      </c>
      <c r="K129" s="7">
        <v>0</v>
      </c>
      <c r="L129" s="7">
        <f t="shared" si="2"/>
        <v>2996.94</v>
      </c>
    </row>
    <row r="130" spans="1:12" s="26" customFormat="1" ht="11.1" customHeight="1" x14ac:dyDescent="0.25">
      <c r="A130" s="16">
        <f t="shared" si="3"/>
        <v>126</v>
      </c>
      <c r="B130" s="180" t="s">
        <v>718</v>
      </c>
      <c r="C130" s="180" t="s">
        <v>444</v>
      </c>
      <c r="D130" s="180" t="s">
        <v>719</v>
      </c>
      <c r="E130" s="180" t="s">
        <v>2061</v>
      </c>
      <c r="F130" s="16" t="s">
        <v>1402</v>
      </c>
      <c r="G130" s="180" t="s">
        <v>1297</v>
      </c>
      <c r="H130" s="18">
        <v>859.71</v>
      </c>
      <c r="I130" s="18">
        <v>0</v>
      </c>
      <c r="J130" s="18">
        <v>0</v>
      </c>
      <c r="K130" s="7">
        <v>1370</v>
      </c>
      <c r="L130" s="7">
        <f t="shared" si="2"/>
        <v>2229.71</v>
      </c>
    </row>
    <row r="131" spans="1:12" s="26" customFormat="1" ht="11.1" customHeight="1" x14ac:dyDescent="0.25">
      <c r="A131" s="16">
        <f t="shared" si="3"/>
        <v>127</v>
      </c>
      <c r="B131" s="180" t="s">
        <v>720</v>
      </c>
      <c r="C131" s="180" t="s">
        <v>445</v>
      </c>
      <c r="D131" s="180" t="s">
        <v>721</v>
      </c>
      <c r="E131" s="180" t="s">
        <v>2023</v>
      </c>
      <c r="F131" s="16" t="s">
        <v>1402</v>
      </c>
      <c r="G131" s="180" t="s">
        <v>1300</v>
      </c>
      <c r="H131" s="18">
        <v>813.05</v>
      </c>
      <c r="I131" s="18">
        <v>0</v>
      </c>
      <c r="J131" s="18">
        <v>0</v>
      </c>
      <c r="K131" s="7">
        <v>1367.17</v>
      </c>
      <c r="L131" s="7">
        <f t="shared" si="2"/>
        <v>2180.2200000000003</v>
      </c>
    </row>
    <row r="132" spans="1:12" s="26" customFormat="1" ht="11.1" customHeight="1" x14ac:dyDescent="0.25">
      <c r="A132" s="16">
        <f t="shared" si="3"/>
        <v>128</v>
      </c>
      <c r="B132" s="180" t="s">
        <v>1151</v>
      </c>
      <c r="C132" s="180" t="s">
        <v>304</v>
      </c>
      <c r="D132" s="180" t="s">
        <v>1152</v>
      </c>
      <c r="E132" s="180" t="s">
        <v>1584</v>
      </c>
      <c r="F132" s="16" t="s">
        <v>1402</v>
      </c>
      <c r="G132" s="180" t="s">
        <v>263</v>
      </c>
      <c r="H132" s="18">
        <v>4466</v>
      </c>
      <c r="I132" s="18">
        <v>0</v>
      </c>
      <c r="J132" s="18">
        <v>0</v>
      </c>
      <c r="K132" s="7">
        <v>0</v>
      </c>
      <c r="L132" s="7">
        <f t="shared" si="2"/>
        <v>4466</v>
      </c>
    </row>
    <row r="133" spans="1:12" s="26" customFormat="1" ht="11.1" customHeight="1" x14ac:dyDescent="0.25">
      <c r="A133" s="16">
        <f t="shared" si="3"/>
        <v>129</v>
      </c>
      <c r="B133" s="180" t="s">
        <v>722</v>
      </c>
      <c r="C133" s="180" t="s">
        <v>446</v>
      </c>
      <c r="D133" s="180" t="s">
        <v>723</v>
      </c>
      <c r="E133" s="180" t="s">
        <v>2036</v>
      </c>
      <c r="F133" s="16" t="s">
        <v>1402</v>
      </c>
      <c r="G133" s="180" t="s">
        <v>1297</v>
      </c>
      <c r="H133" s="18">
        <v>2287</v>
      </c>
      <c r="I133" s="18">
        <v>551.94000000000005</v>
      </c>
      <c r="J133" s="18">
        <v>158</v>
      </c>
      <c r="K133" s="7">
        <v>0</v>
      </c>
      <c r="L133" s="7">
        <f t="shared" ref="L133:L196" si="4">SUM(H133:K133)</f>
        <v>2996.94</v>
      </c>
    </row>
    <row r="134" spans="1:12" s="26" customFormat="1" ht="11.1" customHeight="1" x14ac:dyDescent="0.25">
      <c r="A134" s="16">
        <f t="shared" si="3"/>
        <v>130</v>
      </c>
      <c r="B134" s="180" t="s">
        <v>724</v>
      </c>
      <c r="C134" s="180" t="s">
        <v>447</v>
      </c>
      <c r="D134" s="180" t="s">
        <v>725</v>
      </c>
      <c r="E134" s="180" t="s">
        <v>2057</v>
      </c>
      <c r="F134" s="16" t="s">
        <v>1402</v>
      </c>
      <c r="G134" s="180" t="s">
        <v>1297</v>
      </c>
      <c r="H134" s="18">
        <v>884.81</v>
      </c>
      <c r="I134" s="18">
        <v>0</v>
      </c>
      <c r="J134" s="18">
        <v>0</v>
      </c>
      <c r="K134" s="7">
        <v>1370</v>
      </c>
      <c r="L134" s="7">
        <f t="shared" si="4"/>
        <v>2254.81</v>
      </c>
    </row>
    <row r="135" spans="1:12" s="26" customFormat="1" ht="11.1" customHeight="1" x14ac:dyDescent="0.25">
      <c r="A135" s="16">
        <f t="shared" si="3"/>
        <v>131</v>
      </c>
      <c r="B135" s="180" t="s">
        <v>1153</v>
      </c>
      <c r="C135" s="180" t="s">
        <v>1816</v>
      </c>
      <c r="D135" s="180" t="s">
        <v>1154</v>
      </c>
      <c r="E135" s="180" t="s">
        <v>2048</v>
      </c>
      <c r="F135" s="16" t="s">
        <v>1402</v>
      </c>
      <c r="G135" s="180" t="s">
        <v>261</v>
      </c>
      <c r="H135" s="18">
        <v>4182</v>
      </c>
      <c r="I135" s="18">
        <v>0</v>
      </c>
      <c r="J135" s="18">
        <v>0</v>
      </c>
      <c r="K135" s="7">
        <v>0</v>
      </c>
      <c r="L135" s="7">
        <f t="shared" si="4"/>
        <v>4182</v>
      </c>
    </row>
    <row r="136" spans="1:12" s="26" customFormat="1" ht="11.1" customHeight="1" x14ac:dyDescent="0.25">
      <c r="A136" s="16">
        <f t="shared" ref="A136:A199" si="5">+A135+1</f>
        <v>132</v>
      </c>
      <c r="B136" s="180" t="s">
        <v>726</v>
      </c>
      <c r="C136" s="180" t="s">
        <v>448</v>
      </c>
      <c r="D136" s="180" t="s">
        <v>727</v>
      </c>
      <c r="E136" s="180" t="s">
        <v>2062</v>
      </c>
      <c r="F136" s="16" t="s">
        <v>1402</v>
      </c>
      <c r="G136" s="180" t="s">
        <v>1302</v>
      </c>
      <c r="H136" s="18">
        <v>855</v>
      </c>
      <c r="I136" s="18">
        <v>0</v>
      </c>
      <c r="J136" s="18">
        <v>0</v>
      </c>
      <c r="K136" s="7">
        <v>1370</v>
      </c>
      <c r="L136" s="7">
        <f t="shared" si="4"/>
        <v>2225</v>
      </c>
    </row>
    <row r="137" spans="1:12" s="26" customFormat="1" ht="11.1" customHeight="1" x14ac:dyDescent="0.25">
      <c r="A137" s="16">
        <f t="shared" si="5"/>
        <v>133</v>
      </c>
      <c r="B137" s="180" t="s">
        <v>2025</v>
      </c>
      <c r="C137" s="180" t="s">
        <v>1908</v>
      </c>
      <c r="D137" s="180" t="s">
        <v>1155</v>
      </c>
      <c r="E137" s="180" t="s">
        <v>2048</v>
      </c>
      <c r="F137" s="16" t="s">
        <v>1402</v>
      </c>
      <c r="G137" s="180" t="s">
        <v>1080</v>
      </c>
      <c r="H137" s="18">
        <v>5175</v>
      </c>
      <c r="I137" s="18">
        <v>0</v>
      </c>
      <c r="J137" s="18">
        <v>0</v>
      </c>
      <c r="K137" s="7">
        <v>0</v>
      </c>
      <c r="L137" s="7">
        <f t="shared" si="4"/>
        <v>5175</v>
      </c>
    </row>
    <row r="138" spans="1:12" s="26" customFormat="1" ht="11.1" customHeight="1" x14ac:dyDescent="0.25">
      <c r="A138" s="16">
        <f t="shared" si="5"/>
        <v>134</v>
      </c>
      <c r="B138" s="180" t="s">
        <v>728</v>
      </c>
      <c r="C138" s="180" t="s">
        <v>449</v>
      </c>
      <c r="D138" s="180" t="s">
        <v>729</v>
      </c>
      <c r="E138" s="180" t="s">
        <v>2036</v>
      </c>
      <c r="F138" s="16" t="s">
        <v>1402</v>
      </c>
      <c r="G138" s="180" t="s">
        <v>1297</v>
      </c>
      <c r="H138" s="18">
        <v>2287</v>
      </c>
      <c r="I138" s="18">
        <v>0</v>
      </c>
      <c r="J138" s="18">
        <v>158</v>
      </c>
      <c r="K138" s="7">
        <v>0</v>
      </c>
      <c r="L138" s="7">
        <f t="shared" si="4"/>
        <v>2445</v>
      </c>
    </row>
    <row r="139" spans="1:12" s="26" customFormat="1" ht="11.1" customHeight="1" x14ac:dyDescent="0.25">
      <c r="A139" s="16">
        <f t="shared" si="5"/>
        <v>135</v>
      </c>
      <c r="B139" s="180" t="s">
        <v>1156</v>
      </c>
      <c r="C139" s="180" t="s">
        <v>305</v>
      </c>
      <c r="D139" s="180" t="s">
        <v>1157</v>
      </c>
      <c r="E139" s="180" t="s">
        <v>1584</v>
      </c>
      <c r="F139" s="16" t="s">
        <v>1402</v>
      </c>
      <c r="G139" s="180" t="s">
        <v>1097</v>
      </c>
      <c r="H139" s="18">
        <v>3782</v>
      </c>
      <c r="I139" s="18">
        <v>0</v>
      </c>
      <c r="J139" s="18">
        <v>450</v>
      </c>
      <c r="K139" s="7">
        <v>0</v>
      </c>
      <c r="L139" s="7">
        <f t="shared" si="4"/>
        <v>4232</v>
      </c>
    </row>
    <row r="140" spans="1:12" s="26" customFormat="1" ht="11.1" customHeight="1" x14ac:dyDescent="0.25">
      <c r="A140" s="16">
        <f t="shared" si="5"/>
        <v>136</v>
      </c>
      <c r="B140" s="180" t="s">
        <v>1158</v>
      </c>
      <c r="C140" s="180" t="s">
        <v>306</v>
      </c>
      <c r="D140" s="180" t="s">
        <v>1159</v>
      </c>
      <c r="E140" s="180" t="s">
        <v>1579</v>
      </c>
      <c r="F140" s="16" t="s">
        <v>1402</v>
      </c>
      <c r="G140" s="180" t="s">
        <v>1160</v>
      </c>
      <c r="H140" s="18">
        <v>4466</v>
      </c>
      <c r="I140" s="18">
        <v>0</v>
      </c>
      <c r="J140" s="18">
        <v>0</v>
      </c>
      <c r="K140" s="7">
        <v>0</v>
      </c>
      <c r="L140" s="7">
        <f t="shared" si="4"/>
        <v>4466</v>
      </c>
    </row>
    <row r="141" spans="1:12" s="26" customFormat="1" ht="11.1" customHeight="1" x14ac:dyDescent="0.25">
      <c r="A141" s="16">
        <f t="shared" si="5"/>
        <v>137</v>
      </c>
      <c r="B141" s="180" t="s">
        <v>1161</v>
      </c>
      <c r="C141" s="180" t="s">
        <v>307</v>
      </c>
      <c r="D141" s="180" t="s">
        <v>1162</v>
      </c>
      <c r="E141" s="180" t="s">
        <v>1584</v>
      </c>
      <c r="F141" s="16" t="s">
        <v>1402</v>
      </c>
      <c r="G141" s="180" t="s">
        <v>266</v>
      </c>
      <c r="H141" s="18">
        <v>5175</v>
      </c>
      <c r="I141" s="18">
        <v>0</v>
      </c>
      <c r="J141" s="18">
        <v>450</v>
      </c>
      <c r="K141" s="7">
        <v>0</v>
      </c>
      <c r="L141" s="7">
        <f t="shared" si="4"/>
        <v>5625</v>
      </c>
    </row>
    <row r="142" spans="1:12" s="26" customFormat="1" ht="11.1" customHeight="1" x14ac:dyDescent="0.25">
      <c r="A142" s="16">
        <f t="shared" si="5"/>
        <v>138</v>
      </c>
      <c r="B142" s="180" t="s">
        <v>730</v>
      </c>
      <c r="C142" s="180" t="s">
        <v>450</v>
      </c>
      <c r="D142" s="180" t="s">
        <v>731</v>
      </c>
      <c r="E142" s="180" t="s">
        <v>2041</v>
      </c>
      <c r="F142" s="16" t="s">
        <v>1402</v>
      </c>
      <c r="G142" s="180" t="s">
        <v>255</v>
      </c>
      <c r="H142" s="18">
        <v>2306</v>
      </c>
      <c r="I142" s="18">
        <v>241.8</v>
      </c>
      <c r="J142" s="18">
        <v>158</v>
      </c>
      <c r="K142" s="7">
        <v>0</v>
      </c>
      <c r="L142" s="7">
        <f t="shared" si="4"/>
        <v>2705.8</v>
      </c>
    </row>
    <row r="143" spans="1:12" s="26" customFormat="1" ht="11.1" customHeight="1" x14ac:dyDescent="0.25">
      <c r="A143" s="16">
        <f t="shared" si="5"/>
        <v>139</v>
      </c>
      <c r="B143" s="180" t="s">
        <v>2250</v>
      </c>
      <c r="C143" s="180" t="s">
        <v>1435</v>
      </c>
      <c r="D143" s="180" t="s">
        <v>1530</v>
      </c>
      <c r="E143" s="180" t="s">
        <v>2040</v>
      </c>
      <c r="F143" s="16" t="s">
        <v>1402</v>
      </c>
      <c r="G143" s="180" t="s">
        <v>1083</v>
      </c>
      <c r="H143" s="18">
        <v>3782</v>
      </c>
      <c r="I143" s="18">
        <v>0</v>
      </c>
      <c r="J143" s="18">
        <v>0</v>
      </c>
      <c r="K143" s="7">
        <v>0</v>
      </c>
      <c r="L143" s="7">
        <f t="shared" si="4"/>
        <v>3782</v>
      </c>
    </row>
    <row r="144" spans="1:12" s="26" customFormat="1" ht="11.1" customHeight="1" x14ac:dyDescent="0.25">
      <c r="A144" s="16">
        <f t="shared" si="5"/>
        <v>140</v>
      </c>
      <c r="B144" s="180" t="s">
        <v>732</v>
      </c>
      <c r="C144" s="180" t="s">
        <v>451</v>
      </c>
      <c r="D144" s="180" t="s">
        <v>733</v>
      </c>
      <c r="E144" s="180" t="s">
        <v>2042</v>
      </c>
      <c r="F144" s="16" t="s">
        <v>1402</v>
      </c>
      <c r="G144" s="180" t="s">
        <v>255</v>
      </c>
      <c r="H144" s="18">
        <v>2306</v>
      </c>
      <c r="I144" s="18">
        <v>529.16</v>
      </c>
      <c r="J144" s="18">
        <v>308</v>
      </c>
      <c r="K144" s="7">
        <v>0</v>
      </c>
      <c r="L144" s="7">
        <f t="shared" si="4"/>
        <v>3143.16</v>
      </c>
    </row>
    <row r="145" spans="1:12" s="26" customFormat="1" ht="11.1" customHeight="1" x14ac:dyDescent="0.25">
      <c r="A145" s="16">
        <f t="shared" si="5"/>
        <v>141</v>
      </c>
      <c r="B145" s="180" t="s">
        <v>734</v>
      </c>
      <c r="C145" s="180" t="s">
        <v>452</v>
      </c>
      <c r="D145" s="180" t="s">
        <v>735</v>
      </c>
      <c r="E145" s="180" t="s">
        <v>2058</v>
      </c>
      <c r="F145" s="16" t="s">
        <v>1402</v>
      </c>
      <c r="G145" s="180" t="s">
        <v>255</v>
      </c>
      <c r="H145" s="18">
        <v>1082.6100000000001</v>
      </c>
      <c r="I145" s="18">
        <v>0</v>
      </c>
      <c r="J145" s="18">
        <v>0</v>
      </c>
      <c r="K145" s="7">
        <v>1370</v>
      </c>
      <c r="L145" s="7">
        <f t="shared" si="4"/>
        <v>2452.61</v>
      </c>
    </row>
    <row r="146" spans="1:12" s="26" customFormat="1" ht="11.1" customHeight="1" x14ac:dyDescent="0.25">
      <c r="A146" s="16">
        <f t="shared" si="5"/>
        <v>142</v>
      </c>
      <c r="B146" s="180" t="s">
        <v>736</v>
      </c>
      <c r="C146" s="180" t="s">
        <v>453</v>
      </c>
      <c r="D146" s="180" t="s">
        <v>737</v>
      </c>
      <c r="E146" s="180" t="s">
        <v>2042</v>
      </c>
      <c r="F146" s="16" t="s">
        <v>1402</v>
      </c>
      <c r="G146" s="180" t="s">
        <v>255</v>
      </c>
      <c r="H146" s="18">
        <v>2306</v>
      </c>
      <c r="I146" s="18">
        <v>551.94000000000005</v>
      </c>
      <c r="J146" s="18">
        <v>158</v>
      </c>
      <c r="K146" s="7">
        <v>0</v>
      </c>
      <c r="L146" s="7">
        <f t="shared" si="4"/>
        <v>3015.94</v>
      </c>
    </row>
    <row r="147" spans="1:12" s="26" customFormat="1" ht="11.1" customHeight="1" x14ac:dyDescent="0.25">
      <c r="A147" s="16">
        <f t="shared" si="5"/>
        <v>143</v>
      </c>
      <c r="B147" s="180" t="s">
        <v>1694</v>
      </c>
      <c r="C147" s="180" t="s">
        <v>1436</v>
      </c>
      <c r="D147" s="180" t="s">
        <v>1531</v>
      </c>
      <c r="E147" s="180" t="s">
        <v>1584</v>
      </c>
      <c r="F147" s="16" t="s">
        <v>1402</v>
      </c>
      <c r="G147" s="180" t="s">
        <v>1097</v>
      </c>
      <c r="H147" s="18">
        <v>3782</v>
      </c>
      <c r="I147" s="18">
        <v>1168.69</v>
      </c>
      <c r="J147" s="18">
        <v>450</v>
      </c>
      <c r="K147" s="7">
        <v>0</v>
      </c>
      <c r="L147" s="7">
        <f t="shared" si="4"/>
        <v>5400.6900000000005</v>
      </c>
    </row>
    <row r="148" spans="1:12" s="26" customFormat="1" ht="11.1" customHeight="1" x14ac:dyDescent="0.25">
      <c r="A148" s="16">
        <f t="shared" si="5"/>
        <v>144</v>
      </c>
      <c r="B148" s="180" t="s">
        <v>738</v>
      </c>
      <c r="C148" s="180" t="s">
        <v>454</v>
      </c>
      <c r="D148" s="180" t="s">
        <v>739</v>
      </c>
      <c r="E148" s="180" t="s">
        <v>2050</v>
      </c>
      <c r="F148" s="16" t="s">
        <v>1402</v>
      </c>
      <c r="G148" s="180" t="s">
        <v>1358</v>
      </c>
      <c r="H148" s="18">
        <v>2232</v>
      </c>
      <c r="I148" s="18">
        <v>462.8</v>
      </c>
      <c r="J148" s="18">
        <v>158</v>
      </c>
      <c r="K148" s="7">
        <v>0</v>
      </c>
      <c r="L148" s="7">
        <f t="shared" si="4"/>
        <v>2852.8</v>
      </c>
    </row>
    <row r="149" spans="1:12" s="26" customFormat="1" ht="11.1" customHeight="1" x14ac:dyDescent="0.25">
      <c r="A149" s="16">
        <f t="shared" si="5"/>
        <v>145</v>
      </c>
      <c r="B149" s="180" t="s">
        <v>740</v>
      </c>
      <c r="C149" s="180" t="s">
        <v>455</v>
      </c>
      <c r="D149" s="180" t="s">
        <v>741</v>
      </c>
      <c r="E149" s="180" t="s">
        <v>2055</v>
      </c>
      <c r="F149" s="16" t="s">
        <v>1402</v>
      </c>
      <c r="G149" s="180" t="s">
        <v>253</v>
      </c>
      <c r="H149" s="18">
        <v>1076.53</v>
      </c>
      <c r="I149" s="18">
        <v>0</v>
      </c>
      <c r="J149" s="18">
        <v>0</v>
      </c>
      <c r="K149" s="7">
        <v>1370</v>
      </c>
      <c r="L149" s="7">
        <f t="shared" si="4"/>
        <v>2446.5299999999997</v>
      </c>
    </row>
    <row r="150" spans="1:12" s="26" customFormat="1" ht="11.1" customHeight="1" x14ac:dyDescent="0.25">
      <c r="A150" s="16">
        <f t="shared" si="5"/>
        <v>146</v>
      </c>
      <c r="B150" s="180" t="s">
        <v>742</v>
      </c>
      <c r="C150" s="180" t="s">
        <v>456</v>
      </c>
      <c r="D150" s="180" t="s">
        <v>743</v>
      </c>
      <c r="E150" s="180" t="s">
        <v>2057</v>
      </c>
      <c r="F150" s="16" t="s">
        <v>1402</v>
      </c>
      <c r="G150" s="180" t="s">
        <v>255</v>
      </c>
      <c r="H150" s="18">
        <v>867.4899999999999</v>
      </c>
      <c r="I150" s="18">
        <v>0</v>
      </c>
      <c r="J150" s="18">
        <v>0</v>
      </c>
      <c r="K150" s="7">
        <v>1370</v>
      </c>
      <c r="L150" s="7">
        <f t="shared" si="4"/>
        <v>2237.4899999999998</v>
      </c>
    </row>
    <row r="151" spans="1:12" s="26" customFormat="1" ht="11.1" customHeight="1" x14ac:dyDescent="0.25">
      <c r="A151" s="16">
        <f t="shared" si="5"/>
        <v>147</v>
      </c>
      <c r="B151" s="180" t="s">
        <v>1163</v>
      </c>
      <c r="C151" s="180" t="s">
        <v>308</v>
      </c>
      <c r="D151" s="180" t="s">
        <v>1164</v>
      </c>
      <c r="E151" s="180" t="s">
        <v>1584</v>
      </c>
      <c r="F151" s="16" t="s">
        <v>1402</v>
      </c>
      <c r="G151" s="180" t="s">
        <v>266</v>
      </c>
      <c r="H151" s="18">
        <v>5175</v>
      </c>
      <c r="I151" s="18">
        <v>1515.66</v>
      </c>
      <c r="J151" s="18">
        <v>450</v>
      </c>
      <c r="K151" s="7">
        <v>0</v>
      </c>
      <c r="L151" s="7">
        <f t="shared" si="4"/>
        <v>7140.66</v>
      </c>
    </row>
    <row r="152" spans="1:12" s="26" customFormat="1" ht="11.1" customHeight="1" x14ac:dyDescent="0.25">
      <c r="A152" s="16">
        <f t="shared" si="5"/>
        <v>148</v>
      </c>
      <c r="B152" s="180" t="s">
        <v>744</v>
      </c>
      <c r="C152" s="180" t="s">
        <v>457</v>
      </c>
      <c r="D152" s="180" t="s">
        <v>745</v>
      </c>
      <c r="E152" s="180" t="s">
        <v>2064</v>
      </c>
      <c r="F152" s="16" t="s">
        <v>1402</v>
      </c>
      <c r="G152" s="180" t="s">
        <v>1375</v>
      </c>
      <c r="H152" s="18">
        <v>907.45999999999992</v>
      </c>
      <c r="I152" s="18">
        <v>0</v>
      </c>
      <c r="J152" s="18">
        <v>0</v>
      </c>
      <c r="K152" s="7">
        <v>1430</v>
      </c>
      <c r="L152" s="7">
        <f t="shared" si="4"/>
        <v>2337.46</v>
      </c>
    </row>
    <row r="153" spans="1:12" s="26" customFormat="1" ht="11.1" customHeight="1" x14ac:dyDescent="0.25">
      <c r="A153" s="16">
        <f t="shared" si="5"/>
        <v>149</v>
      </c>
      <c r="B153" s="180" t="s">
        <v>746</v>
      </c>
      <c r="C153" s="180" t="s">
        <v>458</v>
      </c>
      <c r="D153" s="180" t="s">
        <v>747</v>
      </c>
      <c r="E153" s="180" t="s">
        <v>2046</v>
      </c>
      <c r="F153" s="16" t="s">
        <v>1402</v>
      </c>
      <c r="G153" s="180" t="s">
        <v>255</v>
      </c>
      <c r="H153" s="18">
        <v>2306</v>
      </c>
      <c r="I153" s="18">
        <v>485.6</v>
      </c>
      <c r="J153" s="18">
        <v>158</v>
      </c>
      <c r="K153" s="7">
        <v>0</v>
      </c>
      <c r="L153" s="7">
        <f t="shared" si="4"/>
        <v>2949.6</v>
      </c>
    </row>
    <row r="154" spans="1:12" s="26" customFormat="1" ht="11.1" customHeight="1" x14ac:dyDescent="0.25">
      <c r="A154" s="16">
        <f t="shared" si="5"/>
        <v>150</v>
      </c>
      <c r="B154" s="180" t="s">
        <v>1165</v>
      </c>
      <c r="C154" s="180" t="s">
        <v>309</v>
      </c>
      <c r="D154" s="180" t="s">
        <v>1166</v>
      </c>
      <c r="E154" s="180" t="s">
        <v>1586</v>
      </c>
      <c r="F154" s="16" t="s">
        <v>1402</v>
      </c>
      <c r="G154" s="180" t="s">
        <v>1080</v>
      </c>
      <c r="H154" s="18">
        <v>5175</v>
      </c>
      <c r="I154" s="18">
        <v>0</v>
      </c>
      <c r="J154" s="18">
        <v>0</v>
      </c>
      <c r="K154" s="7">
        <v>0</v>
      </c>
      <c r="L154" s="7">
        <f t="shared" si="4"/>
        <v>5175</v>
      </c>
    </row>
    <row r="155" spans="1:12" s="26" customFormat="1" ht="11.1" customHeight="1" x14ac:dyDescent="0.25">
      <c r="A155" s="16">
        <f t="shared" si="5"/>
        <v>151</v>
      </c>
      <c r="B155" s="180" t="s">
        <v>748</v>
      </c>
      <c r="C155" s="180" t="s">
        <v>459</v>
      </c>
      <c r="D155" s="180" t="s">
        <v>749</v>
      </c>
      <c r="E155" s="180" t="s">
        <v>2074</v>
      </c>
      <c r="F155" s="16" t="s">
        <v>1402</v>
      </c>
      <c r="G155" s="180" t="s">
        <v>697</v>
      </c>
      <c r="H155" s="18">
        <v>2250</v>
      </c>
      <c r="I155" s="18">
        <v>0</v>
      </c>
      <c r="J155" s="18">
        <v>158</v>
      </c>
      <c r="K155" s="7">
        <v>0</v>
      </c>
      <c r="L155" s="7">
        <f t="shared" si="4"/>
        <v>2408</v>
      </c>
    </row>
    <row r="156" spans="1:12" s="26" customFormat="1" ht="11.1" customHeight="1" x14ac:dyDescent="0.25">
      <c r="A156" s="16">
        <f t="shared" si="5"/>
        <v>152</v>
      </c>
      <c r="B156" s="180" t="s">
        <v>2251</v>
      </c>
      <c r="C156" s="180" t="s">
        <v>460</v>
      </c>
      <c r="D156" s="180" t="s">
        <v>750</v>
      </c>
      <c r="E156" s="180" t="s">
        <v>2059</v>
      </c>
      <c r="F156" s="16" t="s">
        <v>1402</v>
      </c>
      <c r="G156" s="180" t="s">
        <v>1303</v>
      </c>
      <c r="H156" s="18">
        <v>1340.19</v>
      </c>
      <c r="I156" s="18">
        <v>0</v>
      </c>
      <c r="J156" s="18">
        <v>0</v>
      </c>
      <c r="K156" s="7">
        <v>3707.17</v>
      </c>
      <c r="L156" s="7">
        <f t="shared" si="4"/>
        <v>5047.3600000000006</v>
      </c>
    </row>
    <row r="157" spans="1:12" s="26" customFormat="1" ht="11.1" customHeight="1" x14ac:dyDescent="0.25">
      <c r="A157" s="16">
        <f t="shared" si="5"/>
        <v>153</v>
      </c>
      <c r="B157" s="180" t="s">
        <v>751</v>
      </c>
      <c r="C157" s="180" t="s">
        <v>461</v>
      </c>
      <c r="D157" s="180" t="s">
        <v>752</v>
      </c>
      <c r="E157" s="180" t="s">
        <v>2035</v>
      </c>
      <c r="F157" s="16" t="s">
        <v>1402</v>
      </c>
      <c r="G157" s="180" t="s">
        <v>255</v>
      </c>
      <c r="H157" s="18">
        <v>867.4899999999999</v>
      </c>
      <c r="I157" s="18">
        <v>0</v>
      </c>
      <c r="J157" s="18">
        <v>0</v>
      </c>
      <c r="K157" s="7">
        <v>1370</v>
      </c>
      <c r="L157" s="7">
        <f t="shared" si="4"/>
        <v>2237.4899999999998</v>
      </c>
    </row>
    <row r="158" spans="1:12" s="26" customFormat="1" ht="11.1" customHeight="1" x14ac:dyDescent="0.25">
      <c r="A158" s="16">
        <f t="shared" si="5"/>
        <v>154</v>
      </c>
      <c r="B158" s="180" t="s">
        <v>1973</v>
      </c>
      <c r="C158" s="180" t="s">
        <v>462</v>
      </c>
      <c r="D158" s="180" t="s">
        <v>753</v>
      </c>
      <c r="E158" s="180" t="s">
        <v>2065</v>
      </c>
      <c r="F158" s="16" t="s">
        <v>1402</v>
      </c>
      <c r="G158" s="180" t="s">
        <v>254</v>
      </c>
      <c r="H158" s="18">
        <v>955.41</v>
      </c>
      <c r="I158" s="18">
        <v>0</v>
      </c>
      <c r="J158" s="18">
        <v>0</v>
      </c>
      <c r="K158" s="7">
        <v>3207.17</v>
      </c>
      <c r="L158" s="7">
        <f t="shared" si="4"/>
        <v>4162.58</v>
      </c>
    </row>
    <row r="159" spans="1:12" s="26" customFormat="1" ht="11.1" customHeight="1" x14ac:dyDescent="0.25">
      <c r="A159" s="16">
        <f t="shared" si="5"/>
        <v>155</v>
      </c>
      <c r="B159" s="180" t="s">
        <v>755</v>
      </c>
      <c r="C159" s="180" t="s">
        <v>463</v>
      </c>
      <c r="D159" s="180" t="s">
        <v>756</v>
      </c>
      <c r="E159" s="180" t="s">
        <v>2042</v>
      </c>
      <c r="F159" s="16" t="s">
        <v>1402</v>
      </c>
      <c r="G159" s="180" t="s">
        <v>1297</v>
      </c>
      <c r="H159" s="18">
        <v>2287</v>
      </c>
      <c r="I159" s="18">
        <v>0</v>
      </c>
      <c r="J159" s="18">
        <v>158</v>
      </c>
      <c r="K159" s="7">
        <v>0</v>
      </c>
      <c r="L159" s="7">
        <f t="shared" si="4"/>
        <v>2445</v>
      </c>
    </row>
    <row r="160" spans="1:12" s="26" customFormat="1" ht="11.1" customHeight="1" x14ac:dyDescent="0.25">
      <c r="A160" s="16">
        <f t="shared" si="5"/>
        <v>156</v>
      </c>
      <c r="B160" s="180" t="s">
        <v>757</v>
      </c>
      <c r="C160" s="180" t="s">
        <v>464</v>
      </c>
      <c r="D160" s="180" t="s">
        <v>758</v>
      </c>
      <c r="E160" s="180" t="s">
        <v>2042</v>
      </c>
      <c r="F160" s="16" t="s">
        <v>1402</v>
      </c>
      <c r="G160" s="180" t="s">
        <v>255</v>
      </c>
      <c r="H160" s="18">
        <v>2420</v>
      </c>
      <c r="I160" s="18">
        <v>481.6</v>
      </c>
      <c r="J160" s="18">
        <v>158</v>
      </c>
      <c r="K160" s="7">
        <v>0</v>
      </c>
      <c r="L160" s="7">
        <f t="shared" si="4"/>
        <v>3059.6</v>
      </c>
    </row>
    <row r="161" spans="1:12" s="26" customFormat="1" ht="11.1" customHeight="1" x14ac:dyDescent="0.25">
      <c r="A161" s="16">
        <f t="shared" si="5"/>
        <v>157</v>
      </c>
      <c r="B161" s="180" t="s">
        <v>1968</v>
      </c>
      <c r="C161" s="180" t="s">
        <v>2246</v>
      </c>
      <c r="D161" s="180" t="s">
        <v>2266</v>
      </c>
      <c r="E161" s="180" t="s">
        <v>2059</v>
      </c>
      <c r="F161" s="16" t="s">
        <v>1402</v>
      </c>
      <c r="G161" s="180" t="s">
        <v>1303</v>
      </c>
      <c r="H161" s="18">
        <v>1340.19</v>
      </c>
      <c r="I161" s="18">
        <v>0</v>
      </c>
      <c r="J161" s="18">
        <v>0</v>
      </c>
      <c r="K161" s="7">
        <v>3707.17</v>
      </c>
      <c r="L161" s="7">
        <f t="shared" si="4"/>
        <v>5047.3600000000006</v>
      </c>
    </row>
    <row r="162" spans="1:12" s="26" customFormat="1" ht="11.1" customHeight="1" x14ac:dyDescent="0.25">
      <c r="A162" s="16">
        <f t="shared" si="5"/>
        <v>158</v>
      </c>
      <c r="B162" s="180" t="s">
        <v>1614</v>
      </c>
      <c r="C162" s="180" t="s">
        <v>1441</v>
      </c>
      <c r="D162" s="180" t="s">
        <v>1532</v>
      </c>
      <c r="E162" s="180" t="s">
        <v>2036</v>
      </c>
      <c r="F162" s="16" t="s">
        <v>1402</v>
      </c>
      <c r="G162" s="180" t="s">
        <v>1339</v>
      </c>
      <c r="H162" s="18">
        <v>2235</v>
      </c>
      <c r="I162" s="18">
        <v>551.94000000000005</v>
      </c>
      <c r="J162" s="18">
        <v>308</v>
      </c>
      <c r="K162" s="7">
        <v>0</v>
      </c>
      <c r="L162" s="7">
        <f t="shared" si="4"/>
        <v>3094.94</v>
      </c>
    </row>
    <row r="163" spans="1:12" s="26" customFormat="1" ht="11.1" customHeight="1" x14ac:dyDescent="0.25">
      <c r="A163" s="16">
        <f t="shared" si="5"/>
        <v>159</v>
      </c>
      <c r="B163" s="180" t="s">
        <v>1167</v>
      </c>
      <c r="C163" s="180" t="s">
        <v>310</v>
      </c>
      <c r="D163" s="180" t="s">
        <v>1168</v>
      </c>
      <c r="E163" s="180" t="s">
        <v>1584</v>
      </c>
      <c r="F163" s="16" t="s">
        <v>1402</v>
      </c>
      <c r="G163" s="180" t="s">
        <v>1131</v>
      </c>
      <c r="H163" s="18">
        <v>4182</v>
      </c>
      <c r="I163" s="18">
        <v>1290.72</v>
      </c>
      <c r="J163" s="18">
        <v>450</v>
      </c>
      <c r="K163" s="7">
        <v>0</v>
      </c>
      <c r="L163" s="7">
        <f t="shared" si="4"/>
        <v>5922.72</v>
      </c>
    </row>
    <row r="164" spans="1:12" s="26" customFormat="1" ht="11.1" customHeight="1" x14ac:dyDescent="0.25">
      <c r="A164" s="16">
        <f t="shared" si="5"/>
        <v>160</v>
      </c>
      <c r="B164" s="180" t="s">
        <v>759</v>
      </c>
      <c r="C164" s="180" t="s">
        <v>465</v>
      </c>
      <c r="D164" s="180" t="s">
        <v>760</v>
      </c>
      <c r="E164" s="180" t="s">
        <v>2042</v>
      </c>
      <c r="F164" s="16" t="s">
        <v>1402</v>
      </c>
      <c r="G164" s="180" t="s">
        <v>255</v>
      </c>
      <c r="H164" s="18">
        <v>2306</v>
      </c>
      <c r="I164" s="18">
        <v>496.49</v>
      </c>
      <c r="J164" s="18">
        <v>158</v>
      </c>
      <c r="K164" s="7">
        <v>0</v>
      </c>
      <c r="L164" s="7">
        <f t="shared" si="4"/>
        <v>2960.49</v>
      </c>
    </row>
    <row r="165" spans="1:12" s="26" customFormat="1" ht="11.1" customHeight="1" x14ac:dyDescent="0.25">
      <c r="A165" s="16">
        <f t="shared" si="5"/>
        <v>161</v>
      </c>
      <c r="B165" s="180" t="s">
        <v>1169</v>
      </c>
      <c r="C165" s="180" t="s">
        <v>311</v>
      </c>
      <c r="D165" s="180" t="s">
        <v>1170</v>
      </c>
      <c r="E165" s="180" t="s">
        <v>1584</v>
      </c>
      <c r="F165" s="16" t="s">
        <v>1402</v>
      </c>
      <c r="G165" s="180" t="s">
        <v>266</v>
      </c>
      <c r="H165" s="18">
        <v>5175</v>
      </c>
      <c r="I165" s="18">
        <v>1383.36</v>
      </c>
      <c r="J165" s="18">
        <v>450</v>
      </c>
      <c r="K165" s="7">
        <v>0</v>
      </c>
      <c r="L165" s="7">
        <f t="shared" si="4"/>
        <v>7008.36</v>
      </c>
    </row>
    <row r="166" spans="1:12" s="26" customFormat="1" ht="11.1" customHeight="1" x14ac:dyDescent="0.25">
      <c r="A166" s="16">
        <f t="shared" si="5"/>
        <v>162</v>
      </c>
      <c r="B166" s="180" t="s">
        <v>761</v>
      </c>
      <c r="C166" s="180" t="s">
        <v>466</v>
      </c>
      <c r="D166" s="180" t="s">
        <v>762</v>
      </c>
      <c r="E166" s="180" t="s">
        <v>2038</v>
      </c>
      <c r="F166" s="16" t="s">
        <v>1402</v>
      </c>
      <c r="G166" s="180" t="s">
        <v>255</v>
      </c>
      <c r="H166" s="18">
        <v>1082.6100000000001</v>
      </c>
      <c r="I166" s="18">
        <v>0</v>
      </c>
      <c r="J166" s="18">
        <v>0</v>
      </c>
      <c r="K166" s="7">
        <v>1370</v>
      </c>
      <c r="L166" s="7">
        <f t="shared" si="4"/>
        <v>2452.61</v>
      </c>
    </row>
    <row r="167" spans="1:12" s="26" customFormat="1" ht="11.1" customHeight="1" x14ac:dyDescent="0.25">
      <c r="A167" s="16">
        <f t="shared" si="5"/>
        <v>163</v>
      </c>
      <c r="B167" s="180" t="s">
        <v>763</v>
      </c>
      <c r="C167" s="180" t="s">
        <v>467</v>
      </c>
      <c r="D167" s="180" t="s">
        <v>764</v>
      </c>
      <c r="E167" s="180" t="s">
        <v>2066</v>
      </c>
      <c r="F167" s="16" t="s">
        <v>1402</v>
      </c>
      <c r="G167" s="180" t="s">
        <v>697</v>
      </c>
      <c r="H167" s="18">
        <v>854</v>
      </c>
      <c r="I167" s="18">
        <v>0</v>
      </c>
      <c r="J167" s="18">
        <v>0</v>
      </c>
      <c r="K167" s="7">
        <v>1370</v>
      </c>
      <c r="L167" s="7">
        <f t="shared" si="4"/>
        <v>2224</v>
      </c>
    </row>
    <row r="168" spans="1:12" s="26" customFormat="1" ht="11.1" customHeight="1" x14ac:dyDescent="0.25">
      <c r="A168" s="16">
        <f t="shared" si="5"/>
        <v>164</v>
      </c>
      <c r="B168" s="180" t="s">
        <v>765</v>
      </c>
      <c r="C168" s="180" t="s">
        <v>468</v>
      </c>
      <c r="D168" s="180" t="s">
        <v>766</v>
      </c>
      <c r="E168" s="180" t="s">
        <v>2042</v>
      </c>
      <c r="F168" s="16" t="s">
        <v>1402</v>
      </c>
      <c r="G168" s="180" t="s">
        <v>255</v>
      </c>
      <c r="H168" s="18">
        <v>2306</v>
      </c>
      <c r="I168" s="18">
        <v>551.94000000000005</v>
      </c>
      <c r="J168" s="18">
        <v>158</v>
      </c>
      <c r="K168" s="7">
        <v>0</v>
      </c>
      <c r="L168" s="7">
        <f t="shared" si="4"/>
        <v>3015.94</v>
      </c>
    </row>
    <row r="169" spans="1:12" s="26" customFormat="1" ht="11.1" customHeight="1" x14ac:dyDescent="0.25">
      <c r="A169" s="16">
        <f t="shared" si="5"/>
        <v>165</v>
      </c>
      <c r="B169" s="180" t="s">
        <v>767</v>
      </c>
      <c r="C169" s="180" t="s">
        <v>469</v>
      </c>
      <c r="D169" s="180" t="s">
        <v>768</v>
      </c>
      <c r="E169" s="180" t="s">
        <v>2036</v>
      </c>
      <c r="F169" s="16" t="s">
        <v>1402</v>
      </c>
      <c r="G169" s="180" t="s">
        <v>1297</v>
      </c>
      <c r="H169" s="18">
        <v>2287</v>
      </c>
      <c r="I169" s="18">
        <v>574.72</v>
      </c>
      <c r="J169" s="18">
        <v>158</v>
      </c>
      <c r="K169" s="7">
        <v>0</v>
      </c>
      <c r="L169" s="7">
        <f t="shared" si="4"/>
        <v>3019.7200000000003</v>
      </c>
    </row>
    <row r="170" spans="1:12" s="26" customFormat="1" ht="11.1" customHeight="1" x14ac:dyDescent="0.25">
      <c r="A170" s="16">
        <f t="shared" si="5"/>
        <v>166</v>
      </c>
      <c r="B170" s="180" t="s">
        <v>769</v>
      </c>
      <c r="C170" s="180" t="s">
        <v>470</v>
      </c>
      <c r="D170" s="180" t="s">
        <v>770</v>
      </c>
      <c r="E170" s="180" t="s">
        <v>2041</v>
      </c>
      <c r="F170" s="16" t="s">
        <v>1402</v>
      </c>
      <c r="G170" s="180" t="s">
        <v>1302</v>
      </c>
      <c r="H170" s="18">
        <v>2267</v>
      </c>
      <c r="I170" s="18">
        <v>551.94000000000005</v>
      </c>
      <c r="J170" s="18">
        <v>158</v>
      </c>
      <c r="K170" s="7">
        <v>0</v>
      </c>
      <c r="L170" s="7">
        <f t="shared" si="4"/>
        <v>2976.94</v>
      </c>
    </row>
    <row r="171" spans="1:12" s="26" customFormat="1" ht="11.1" customHeight="1" x14ac:dyDescent="0.25">
      <c r="A171" s="16">
        <f t="shared" si="5"/>
        <v>167</v>
      </c>
      <c r="B171" s="180" t="s">
        <v>771</v>
      </c>
      <c r="C171" s="180" t="s">
        <v>471</v>
      </c>
      <c r="D171" s="180" t="s">
        <v>772</v>
      </c>
      <c r="E171" s="180" t="s">
        <v>2036</v>
      </c>
      <c r="F171" s="16" t="s">
        <v>1402</v>
      </c>
      <c r="G171" s="180" t="s">
        <v>1297</v>
      </c>
      <c r="H171" s="18">
        <v>2287</v>
      </c>
      <c r="I171" s="18">
        <v>528.16</v>
      </c>
      <c r="J171" s="18">
        <v>158</v>
      </c>
      <c r="K171" s="7">
        <v>0</v>
      </c>
      <c r="L171" s="7">
        <f t="shared" si="4"/>
        <v>2973.16</v>
      </c>
    </row>
    <row r="172" spans="1:12" s="26" customFormat="1" ht="11.1" customHeight="1" x14ac:dyDescent="0.25">
      <c r="A172" s="16">
        <f t="shared" si="5"/>
        <v>168</v>
      </c>
      <c r="B172" s="180" t="s">
        <v>773</v>
      </c>
      <c r="C172" s="180" t="s">
        <v>472</v>
      </c>
      <c r="D172" s="180" t="s">
        <v>774</v>
      </c>
      <c r="E172" s="180" t="s">
        <v>2074</v>
      </c>
      <c r="F172" s="16" t="s">
        <v>1402</v>
      </c>
      <c r="G172" s="180" t="s">
        <v>255</v>
      </c>
      <c r="H172" s="18">
        <v>2306</v>
      </c>
      <c r="I172" s="18">
        <v>529.16</v>
      </c>
      <c r="J172" s="18">
        <v>158</v>
      </c>
      <c r="K172" s="7">
        <v>0</v>
      </c>
      <c r="L172" s="7">
        <f t="shared" si="4"/>
        <v>2993.16</v>
      </c>
    </row>
    <row r="173" spans="1:12" s="26" customFormat="1" ht="11.1" customHeight="1" x14ac:dyDescent="0.25">
      <c r="A173" s="16">
        <f t="shared" si="5"/>
        <v>169</v>
      </c>
      <c r="B173" s="180" t="s">
        <v>775</v>
      </c>
      <c r="C173" s="180" t="s">
        <v>473</v>
      </c>
      <c r="D173" s="180" t="s">
        <v>776</v>
      </c>
      <c r="E173" s="180" t="s">
        <v>1585</v>
      </c>
      <c r="F173" s="16" t="s">
        <v>1402</v>
      </c>
      <c r="G173" s="180" t="s">
        <v>255</v>
      </c>
      <c r="H173" s="18">
        <v>867.49</v>
      </c>
      <c r="I173" s="18">
        <v>0</v>
      </c>
      <c r="J173" s="18">
        <v>0</v>
      </c>
      <c r="K173" s="7">
        <v>3207.17</v>
      </c>
      <c r="L173" s="7">
        <f t="shared" si="4"/>
        <v>4074.66</v>
      </c>
    </row>
    <row r="174" spans="1:12" s="26" customFormat="1" ht="11.1" customHeight="1" x14ac:dyDescent="0.25">
      <c r="A174" s="16">
        <f t="shared" si="5"/>
        <v>170</v>
      </c>
      <c r="B174" s="180" t="s">
        <v>1171</v>
      </c>
      <c r="C174" s="180" t="s">
        <v>312</v>
      </c>
      <c r="D174" s="180" t="s">
        <v>1172</v>
      </c>
      <c r="E174" s="180" t="s">
        <v>1579</v>
      </c>
      <c r="F174" s="16" t="s">
        <v>1402</v>
      </c>
      <c r="G174" s="180" t="s">
        <v>1088</v>
      </c>
      <c r="H174" s="18">
        <v>5175</v>
      </c>
      <c r="I174" s="18">
        <v>0</v>
      </c>
      <c r="J174" s="18">
        <v>0</v>
      </c>
      <c r="K174" s="7">
        <v>0</v>
      </c>
      <c r="L174" s="7">
        <f t="shared" si="4"/>
        <v>5175</v>
      </c>
    </row>
    <row r="175" spans="1:12" s="26" customFormat="1" ht="11.1" customHeight="1" x14ac:dyDescent="0.25">
      <c r="A175" s="16">
        <f t="shared" si="5"/>
        <v>171</v>
      </c>
      <c r="B175" s="180" t="s">
        <v>777</v>
      </c>
      <c r="C175" s="180" t="s">
        <v>474</v>
      </c>
      <c r="D175" s="180" t="s">
        <v>778</v>
      </c>
      <c r="E175" s="180" t="s">
        <v>2050</v>
      </c>
      <c r="F175" s="16" t="s">
        <v>1402</v>
      </c>
      <c r="G175" s="180" t="s">
        <v>1300</v>
      </c>
      <c r="H175" s="18">
        <v>2212</v>
      </c>
      <c r="I175" s="18">
        <v>555.36</v>
      </c>
      <c r="J175" s="18">
        <v>158</v>
      </c>
      <c r="K175" s="7">
        <v>0</v>
      </c>
      <c r="L175" s="7">
        <f t="shared" si="4"/>
        <v>2925.36</v>
      </c>
    </row>
    <row r="176" spans="1:12" s="26" customFormat="1" ht="11.1" customHeight="1" x14ac:dyDescent="0.25">
      <c r="A176" s="16">
        <f t="shared" si="5"/>
        <v>172</v>
      </c>
      <c r="B176" s="180" t="s">
        <v>779</v>
      </c>
      <c r="C176" s="180" t="s">
        <v>475</v>
      </c>
      <c r="D176" s="180" t="s">
        <v>780</v>
      </c>
      <c r="E176" s="180" t="s">
        <v>2042</v>
      </c>
      <c r="F176" s="16" t="s">
        <v>1402</v>
      </c>
      <c r="G176" s="180" t="s">
        <v>255</v>
      </c>
      <c r="H176" s="18">
        <v>2306</v>
      </c>
      <c r="I176" s="18">
        <v>0</v>
      </c>
      <c r="J176" s="18">
        <v>158</v>
      </c>
      <c r="K176" s="7">
        <v>0</v>
      </c>
      <c r="L176" s="7">
        <f t="shared" si="4"/>
        <v>2464</v>
      </c>
    </row>
    <row r="177" spans="1:12" s="26" customFormat="1" ht="11.1" customHeight="1" x14ac:dyDescent="0.25">
      <c r="A177" s="16">
        <f t="shared" si="5"/>
        <v>173</v>
      </c>
      <c r="B177" s="180" t="s">
        <v>781</v>
      </c>
      <c r="C177" s="180" t="s">
        <v>476</v>
      </c>
      <c r="D177" s="180" t="s">
        <v>782</v>
      </c>
      <c r="E177" s="180" t="s">
        <v>2057</v>
      </c>
      <c r="F177" s="16" t="s">
        <v>1402</v>
      </c>
      <c r="G177" s="180" t="s">
        <v>255</v>
      </c>
      <c r="H177" s="18">
        <v>895.27</v>
      </c>
      <c r="I177" s="18">
        <v>0</v>
      </c>
      <c r="J177" s="18">
        <v>0</v>
      </c>
      <c r="K177" s="7">
        <v>1370</v>
      </c>
      <c r="L177" s="7">
        <f t="shared" si="4"/>
        <v>2265.27</v>
      </c>
    </row>
    <row r="178" spans="1:12" s="26" customFormat="1" ht="11.1" customHeight="1" x14ac:dyDescent="0.25">
      <c r="A178" s="16">
        <f t="shared" si="5"/>
        <v>174</v>
      </c>
      <c r="B178" s="180" t="s">
        <v>783</v>
      </c>
      <c r="C178" s="180" t="s">
        <v>477</v>
      </c>
      <c r="D178" s="180" t="s">
        <v>784</v>
      </c>
      <c r="E178" s="180" t="s">
        <v>2035</v>
      </c>
      <c r="F178" s="16" t="s">
        <v>1402</v>
      </c>
      <c r="G178" s="180" t="s">
        <v>255</v>
      </c>
      <c r="H178" s="18">
        <v>895.27</v>
      </c>
      <c r="I178" s="18">
        <v>0</v>
      </c>
      <c r="J178" s="18">
        <v>0</v>
      </c>
      <c r="K178" s="7">
        <v>1370</v>
      </c>
      <c r="L178" s="7">
        <f t="shared" si="4"/>
        <v>2265.27</v>
      </c>
    </row>
    <row r="179" spans="1:12" s="26" customFormat="1" ht="11.1" customHeight="1" x14ac:dyDescent="0.25">
      <c r="A179" s="16">
        <f t="shared" si="5"/>
        <v>175</v>
      </c>
      <c r="B179" s="180" t="s">
        <v>785</v>
      </c>
      <c r="C179" s="180" t="s">
        <v>478</v>
      </c>
      <c r="D179" s="180" t="s">
        <v>786</v>
      </c>
      <c r="E179" s="180" t="s">
        <v>2038</v>
      </c>
      <c r="F179" s="16" t="s">
        <v>1402</v>
      </c>
      <c r="G179" s="180" t="s">
        <v>255</v>
      </c>
      <c r="H179" s="18">
        <v>921.03</v>
      </c>
      <c r="I179" s="18">
        <v>0</v>
      </c>
      <c r="J179" s="18">
        <v>0</v>
      </c>
      <c r="K179" s="7">
        <v>1370</v>
      </c>
      <c r="L179" s="7">
        <f t="shared" si="4"/>
        <v>2291.0299999999997</v>
      </c>
    </row>
    <row r="180" spans="1:12" s="26" customFormat="1" ht="11.1" customHeight="1" x14ac:dyDescent="0.25">
      <c r="A180" s="16">
        <f t="shared" si="5"/>
        <v>176</v>
      </c>
      <c r="B180" s="180" t="s">
        <v>1695</v>
      </c>
      <c r="C180" s="180" t="s">
        <v>1449</v>
      </c>
      <c r="D180" s="180" t="s">
        <v>1534</v>
      </c>
      <c r="E180" s="180" t="s">
        <v>1584</v>
      </c>
      <c r="F180" s="16" t="s">
        <v>1402</v>
      </c>
      <c r="G180" s="180" t="s">
        <v>1097</v>
      </c>
      <c r="H180" s="18">
        <v>3782</v>
      </c>
      <c r="I180" s="18">
        <v>1285.56</v>
      </c>
      <c r="J180" s="18">
        <v>450</v>
      </c>
      <c r="K180" s="7">
        <v>0</v>
      </c>
      <c r="L180" s="7">
        <f t="shared" si="4"/>
        <v>5517.5599999999995</v>
      </c>
    </row>
    <row r="181" spans="1:12" s="26" customFormat="1" ht="11.1" customHeight="1" x14ac:dyDescent="0.25">
      <c r="A181" s="16">
        <f t="shared" si="5"/>
        <v>177</v>
      </c>
      <c r="B181" s="180" t="s">
        <v>2026</v>
      </c>
      <c r="C181" s="180" t="s">
        <v>313</v>
      </c>
      <c r="D181" s="180" t="s">
        <v>1173</v>
      </c>
      <c r="E181" s="180" t="s">
        <v>2039</v>
      </c>
      <c r="F181" s="16" t="s">
        <v>1402</v>
      </c>
      <c r="G181" s="180" t="s">
        <v>264</v>
      </c>
      <c r="H181" s="18">
        <v>7901</v>
      </c>
      <c r="I181" s="18">
        <v>0</v>
      </c>
      <c r="J181" s="18">
        <v>900</v>
      </c>
      <c r="K181" s="7">
        <v>0</v>
      </c>
      <c r="L181" s="7">
        <f t="shared" si="4"/>
        <v>8801</v>
      </c>
    </row>
    <row r="182" spans="1:12" s="26" customFormat="1" ht="11.1" customHeight="1" x14ac:dyDescent="0.25">
      <c r="A182" s="16">
        <f t="shared" si="5"/>
        <v>178</v>
      </c>
      <c r="B182" s="180" t="s">
        <v>1174</v>
      </c>
      <c r="C182" s="180" t="s">
        <v>314</v>
      </c>
      <c r="D182" s="180" t="s">
        <v>1175</v>
      </c>
      <c r="E182" s="180" t="s">
        <v>1584</v>
      </c>
      <c r="F182" s="16" t="s">
        <v>1402</v>
      </c>
      <c r="G182" s="180" t="s">
        <v>266</v>
      </c>
      <c r="H182" s="18">
        <v>5175</v>
      </c>
      <c r="I182" s="18">
        <v>0</v>
      </c>
      <c r="J182" s="18">
        <v>450</v>
      </c>
      <c r="K182" s="7">
        <v>0</v>
      </c>
      <c r="L182" s="7">
        <f t="shared" si="4"/>
        <v>5625</v>
      </c>
    </row>
    <row r="183" spans="1:12" s="26" customFormat="1" ht="11.1" customHeight="1" x14ac:dyDescent="0.25">
      <c r="A183" s="16">
        <f t="shared" si="5"/>
        <v>179</v>
      </c>
      <c r="B183" s="180" t="s">
        <v>787</v>
      </c>
      <c r="C183" s="180" t="s">
        <v>479</v>
      </c>
      <c r="D183" s="180" t="s">
        <v>788</v>
      </c>
      <c r="E183" s="180" t="s">
        <v>2074</v>
      </c>
      <c r="F183" s="16" t="s">
        <v>1402</v>
      </c>
      <c r="G183" s="180" t="s">
        <v>253</v>
      </c>
      <c r="H183" s="18">
        <v>2325</v>
      </c>
      <c r="I183" s="18">
        <v>440.04</v>
      </c>
      <c r="J183" s="18">
        <v>158</v>
      </c>
      <c r="K183" s="7">
        <v>0</v>
      </c>
      <c r="L183" s="7">
        <f t="shared" si="4"/>
        <v>2923.04</v>
      </c>
    </row>
    <row r="184" spans="1:12" s="26" customFormat="1" ht="11.1" customHeight="1" x14ac:dyDescent="0.25">
      <c r="A184" s="16">
        <f t="shared" si="5"/>
        <v>180</v>
      </c>
      <c r="B184" s="180" t="s">
        <v>789</v>
      </c>
      <c r="C184" s="180" t="s">
        <v>480</v>
      </c>
      <c r="D184" s="180" t="s">
        <v>790</v>
      </c>
      <c r="E184" s="180" t="s">
        <v>1584</v>
      </c>
      <c r="F184" s="16" t="s">
        <v>1402</v>
      </c>
      <c r="G184" s="180" t="s">
        <v>1097</v>
      </c>
      <c r="H184" s="18">
        <v>3782</v>
      </c>
      <c r="I184" s="18">
        <v>467.48</v>
      </c>
      <c r="J184" s="18">
        <v>450</v>
      </c>
      <c r="K184" s="7">
        <v>0</v>
      </c>
      <c r="L184" s="7">
        <f t="shared" si="4"/>
        <v>4699.4799999999996</v>
      </c>
    </row>
    <row r="185" spans="1:12" s="26" customFormat="1" ht="11.1" customHeight="1" x14ac:dyDescent="0.25">
      <c r="A185" s="16">
        <f t="shared" si="5"/>
        <v>181</v>
      </c>
      <c r="B185" s="180" t="s">
        <v>2253</v>
      </c>
      <c r="C185" s="180" t="s">
        <v>482</v>
      </c>
      <c r="D185" s="180" t="s">
        <v>794</v>
      </c>
      <c r="E185" s="180" t="s">
        <v>1584</v>
      </c>
      <c r="F185" s="16" t="s">
        <v>1402</v>
      </c>
      <c r="G185" s="180" t="s">
        <v>1097</v>
      </c>
      <c r="H185" s="18">
        <v>3782</v>
      </c>
      <c r="I185" s="18">
        <v>1256.3399999999999</v>
      </c>
      <c r="J185" s="18">
        <v>0</v>
      </c>
      <c r="K185" s="7">
        <v>0</v>
      </c>
      <c r="L185" s="7">
        <f t="shared" si="4"/>
        <v>5038.34</v>
      </c>
    </row>
    <row r="186" spans="1:12" s="26" customFormat="1" ht="11.1" customHeight="1" x14ac:dyDescent="0.25">
      <c r="A186" s="16">
        <f t="shared" si="5"/>
        <v>182</v>
      </c>
      <c r="B186" s="180" t="s">
        <v>1696</v>
      </c>
      <c r="C186" s="180" t="s">
        <v>1450</v>
      </c>
      <c r="D186" s="180" t="s">
        <v>1535</v>
      </c>
      <c r="E186" s="180" t="s">
        <v>1576</v>
      </c>
      <c r="F186" s="16" t="s">
        <v>1402</v>
      </c>
      <c r="G186" s="180" t="s">
        <v>1079</v>
      </c>
      <c r="H186" s="18">
        <v>5831</v>
      </c>
      <c r="I186" s="18">
        <v>0</v>
      </c>
      <c r="J186" s="18">
        <v>900</v>
      </c>
      <c r="K186" s="7">
        <v>0</v>
      </c>
      <c r="L186" s="7">
        <f t="shared" si="4"/>
        <v>6731</v>
      </c>
    </row>
    <row r="187" spans="1:12" s="26" customFormat="1" ht="11.1" customHeight="1" x14ac:dyDescent="0.25">
      <c r="A187" s="16">
        <f t="shared" si="5"/>
        <v>183</v>
      </c>
      <c r="B187" s="180" t="s">
        <v>1717</v>
      </c>
      <c r="C187" s="180" t="s">
        <v>483</v>
      </c>
      <c r="D187" s="180" t="s">
        <v>795</v>
      </c>
      <c r="E187" s="180" t="s">
        <v>2071</v>
      </c>
      <c r="F187" s="16" t="s">
        <v>1402</v>
      </c>
      <c r="G187" s="180" t="s">
        <v>1304</v>
      </c>
      <c r="H187" s="18">
        <v>1399.6</v>
      </c>
      <c r="I187" s="18">
        <v>0</v>
      </c>
      <c r="J187" s="18">
        <v>0</v>
      </c>
      <c r="K187" s="7">
        <v>5707.17</v>
      </c>
      <c r="L187" s="7">
        <f t="shared" si="4"/>
        <v>7106.77</v>
      </c>
    </row>
    <row r="188" spans="1:12" s="26" customFormat="1" ht="11.1" customHeight="1" x14ac:dyDescent="0.25">
      <c r="A188" s="16">
        <f t="shared" si="5"/>
        <v>184</v>
      </c>
      <c r="B188" s="180" t="s">
        <v>1176</v>
      </c>
      <c r="C188" s="180" t="s">
        <v>315</v>
      </c>
      <c r="D188" s="180" t="s">
        <v>1177</v>
      </c>
      <c r="E188" s="180" t="s">
        <v>1576</v>
      </c>
      <c r="F188" s="16" t="s">
        <v>1402</v>
      </c>
      <c r="G188" s="180" t="s">
        <v>264</v>
      </c>
      <c r="H188" s="18">
        <v>7901</v>
      </c>
      <c r="I188" s="18">
        <v>0</v>
      </c>
      <c r="J188" s="18">
        <v>900</v>
      </c>
      <c r="K188" s="7">
        <v>0</v>
      </c>
      <c r="L188" s="7">
        <f t="shared" si="4"/>
        <v>8801</v>
      </c>
    </row>
    <row r="189" spans="1:12" s="26" customFormat="1" ht="11.1" customHeight="1" x14ac:dyDescent="0.25">
      <c r="A189" s="16">
        <f t="shared" si="5"/>
        <v>185</v>
      </c>
      <c r="B189" s="180" t="s">
        <v>1178</v>
      </c>
      <c r="C189" s="180" t="s">
        <v>316</v>
      </c>
      <c r="D189" s="180" t="s">
        <v>1179</v>
      </c>
      <c r="E189" s="180" t="s">
        <v>2048</v>
      </c>
      <c r="F189" s="16" t="s">
        <v>1402</v>
      </c>
      <c r="G189" s="180" t="s">
        <v>1080</v>
      </c>
      <c r="H189" s="18">
        <v>5175</v>
      </c>
      <c r="I189" s="18">
        <v>1233.8599999999999</v>
      </c>
      <c r="J189" s="18">
        <v>300</v>
      </c>
      <c r="K189" s="7">
        <v>0</v>
      </c>
      <c r="L189" s="7">
        <f t="shared" si="4"/>
        <v>6708.86</v>
      </c>
    </row>
    <row r="190" spans="1:12" s="26" customFormat="1" ht="11.1" customHeight="1" x14ac:dyDescent="0.25">
      <c r="A190" s="16">
        <f t="shared" si="5"/>
        <v>186</v>
      </c>
      <c r="B190" s="180" t="s">
        <v>1180</v>
      </c>
      <c r="C190" s="180" t="s">
        <v>317</v>
      </c>
      <c r="D190" s="180" t="s">
        <v>1181</v>
      </c>
      <c r="E190" s="180" t="s">
        <v>2048</v>
      </c>
      <c r="F190" s="16" t="s">
        <v>1402</v>
      </c>
      <c r="G190" s="180" t="s">
        <v>1182</v>
      </c>
      <c r="H190" s="18">
        <v>4466</v>
      </c>
      <c r="I190" s="18">
        <v>0</v>
      </c>
      <c r="J190" s="18">
        <v>0</v>
      </c>
      <c r="K190" s="7">
        <v>0</v>
      </c>
      <c r="L190" s="7">
        <f t="shared" si="4"/>
        <v>4466</v>
      </c>
    </row>
    <row r="191" spans="1:12" s="26" customFormat="1" ht="11.1" customHeight="1" x14ac:dyDescent="0.25">
      <c r="A191" s="16">
        <f t="shared" si="5"/>
        <v>187</v>
      </c>
      <c r="B191" s="180" t="s">
        <v>796</v>
      </c>
      <c r="C191" s="180" t="s">
        <v>484</v>
      </c>
      <c r="D191" s="180" t="s">
        <v>797</v>
      </c>
      <c r="E191" s="180" t="s">
        <v>2074</v>
      </c>
      <c r="F191" s="16" t="s">
        <v>1402</v>
      </c>
      <c r="G191" s="180" t="s">
        <v>1339</v>
      </c>
      <c r="H191" s="18">
        <v>2235</v>
      </c>
      <c r="I191" s="18">
        <v>505.38</v>
      </c>
      <c r="J191" s="18">
        <v>158</v>
      </c>
      <c r="K191" s="7">
        <v>0</v>
      </c>
      <c r="L191" s="7">
        <f t="shared" si="4"/>
        <v>2898.38</v>
      </c>
    </row>
    <row r="192" spans="1:12" s="26" customFormat="1" ht="11.1" customHeight="1" x14ac:dyDescent="0.25">
      <c r="A192" s="16">
        <f t="shared" si="5"/>
        <v>188</v>
      </c>
      <c r="B192" s="180" t="s">
        <v>1697</v>
      </c>
      <c r="C192" s="180" t="s">
        <v>1453</v>
      </c>
      <c r="D192" s="180" t="s">
        <v>1537</v>
      </c>
      <c r="E192" s="180" t="s">
        <v>2040</v>
      </c>
      <c r="F192" s="16" t="s">
        <v>1402</v>
      </c>
      <c r="G192" s="180" t="s">
        <v>1083</v>
      </c>
      <c r="H192" s="18">
        <v>3782</v>
      </c>
      <c r="I192" s="18">
        <v>0</v>
      </c>
      <c r="J192" s="18">
        <v>450</v>
      </c>
      <c r="K192" s="7">
        <v>0</v>
      </c>
      <c r="L192" s="7">
        <f t="shared" si="4"/>
        <v>4232</v>
      </c>
    </row>
    <row r="193" spans="1:12" s="26" customFormat="1" ht="11.1" customHeight="1" x14ac:dyDescent="0.25">
      <c r="A193" s="16">
        <f t="shared" si="5"/>
        <v>189</v>
      </c>
      <c r="B193" s="180" t="s">
        <v>669</v>
      </c>
      <c r="C193" s="180" t="s">
        <v>638</v>
      </c>
      <c r="D193" s="180" t="s">
        <v>670</v>
      </c>
      <c r="E193" s="180" t="s">
        <v>2037</v>
      </c>
      <c r="F193" s="16" t="s">
        <v>1402</v>
      </c>
      <c r="G193" s="180" t="s">
        <v>1302</v>
      </c>
      <c r="H193" s="18">
        <v>855</v>
      </c>
      <c r="I193" s="18">
        <v>0</v>
      </c>
      <c r="J193" s="18">
        <v>0</v>
      </c>
      <c r="K193" s="7">
        <v>1370</v>
      </c>
      <c r="L193" s="7">
        <f t="shared" si="4"/>
        <v>2225</v>
      </c>
    </row>
    <row r="194" spans="1:12" s="26" customFormat="1" ht="11.1" customHeight="1" x14ac:dyDescent="0.25">
      <c r="A194" s="16">
        <f t="shared" si="5"/>
        <v>190</v>
      </c>
      <c r="B194" s="180" t="s">
        <v>1183</v>
      </c>
      <c r="C194" s="180" t="s">
        <v>318</v>
      </c>
      <c r="D194" s="180" t="s">
        <v>1184</v>
      </c>
      <c r="E194" s="180" t="s">
        <v>1584</v>
      </c>
      <c r="F194" s="16" t="s">
        <v>1402</v>
      </c>
      <c r="G194" s="180" t="s">
        <v>266</v>
      </c>
      <c r="H194" s="18">
        <v>5175</v>
      </c>
      <c r="I194" s="18">
        <v>592.87</v>
      </c>
      <c r="J194" s="18">
        <v>450</v>
      </c>
      <c r="K194" s="7">
        <v>0</v>
      </c>
      <c r="L194" s="7">
        <f t="shared" si="4"/>
        <v>6217.87</v>
      </c>
    </row>
    <row r="195" spans="1:12" s="26" customFormat="1" ht="11.1" customHeight="1" x14ac:dyDescent="0.25">
      <c r="A195" s="16">
        <f t="shared" si="5"/>
        <v>191</v>
      </c>
      <c r="B195" s="180" t="s">
        <v>1185</v>
      </c>
      <c r="C195" s="180" t="s">
        <v>319</v>
      </c>
      <c r="D195" s="180" t="s">
        <v>1186</v>
      </c>
      <c r="E195" s="180" t="s">
        <v>1584</v>
      </c>
      <c r="F195" s="16" t="s">
        <v>1402</v>
      </c>
      <c r="G195" s="180" t="s">
        <v>266</v>
      </c>
      <c r="H195" s="18">
        <v>5175</v>
      </c>
      <c r="I195" s="18">
        <v>0</v>
      </c>
      <c r="J195" s="18">
        <v>0</v>
      </c>
      <c r="K195" s="7">
        <v>0</v>
      </c>
      <c r="L195" s="7">
        <f t="shared" si="4"/>
        <v>5175</v>
      </c>
    </row>
    <row r="196" spans="1:12" s="26" customFormat="1" ht="11.1" customHeight="1" x14ac:dyDescent="0.25">
      <c r="A196" s="16">
        <f t="shared" si="5"/>
        <v>192</v>
      </c>
      <c r="B196" s="180" t="s">
        <v>1187</v>
      </c>
      <c r="C196" s="180" t="s">
        <v>320</v>
      </c>
      <c r="D196" s="180" t="s">
        <v>1188</v>
      </c>
      <c r="E196" s="180" t="s">
        <v>1584</v>
      </c>
      <c r="F196" s="16" t="s">
        <v>1402</v>
      </c>
      <c r="G196" s="180" t="s">
        <v>266</v>
      </c>
      <c r="H196" s="18">
        <v>5175</v>
      </c>
      <c r="I196" s="18">
        <v>0</v>
      </c>
      <c r="J196" s="18">
        <v>450</v>
      </c>
      <c r="K196" s="7">
        <v>0</v>
      </c>
      <c r="L196" s="7">
        <f t="shared" si="4"/>
        <v>5625</v>
      </c>
    </row>
    <row r="197" spans="1:12" s="26" customFormat="1" ht="11.1" customHeight="1" x14ac:dyDescent="0.25">
      <c r="A197" s="16">
        <f t="shared" si="5"/>
        <v>193</v>
      </c>
      <c r="B197" s="180" t="s">
        <v>1189</v>
      </c>
      <c r="C197" s="180" t="s">
        <v>321</v>
      </c>
      <c r="D197" s="180" t="s">
        <v>1190</v>
      </c>
      <c r="E197" s="180" t="s">
        <v>1584</v>
      </c>
      <c r="F197" s="16" t="s">
        <v>1402</v>
      </c>
      <c r="G197" s="180" t="s">
        <v>266</v>
      </c>
      <c r="H197" s="18">
        <v>5175</v>
      </c>
      <c r="I197" s="18">
        <v>1449.78</v>
      </c>
      <c r="J197" s="18">
        <v>0</v>
      </c>
      <c r="K197" s="7">
        <v>0</v>
      </c>
      <c r="L197" s="7">
        <f t="shared" ref="L197:L260" si="6">SUM(H197:K197)</f>
        <v>6624.78</v>
      </c>
    </row>
    <row r="198" spans="1:12" s="26" customFormat="1" ht="11.1" customHeight="1" x14ac:dyDescent="0.25">
      <c r="A198" s="16">
        <f t="shared" si="5"/>
        <v>194</v>
      </c>
      <c r="B198" s="180" t="s">
        <v>2330</v>
      </c>
      <c r="C198" s="180" t="s">
        <v>322</v>
      </c>
      <c r="D198" s="180" t="s">
        <v>1191</v>
      </c>
      <c r="E198" s="180" t="s">
        <v>2072</v>
      </c>
      <c r="F198" s="16" t="s">
        <v>1402</v>
      </c>
      <c r="G198" s="180" t="s">
        <v>1303</v>
      </c>
      <c r="H198" s="18">
        <v>1340.19</v>
      </c>
      <c r="I198" s="18">
        <v>0</v>
      </c>
      <c r="J198" s="18">
        <v>0</v>
      </c>
      <c r="K198" s="7">
        <v>3707.17</v>
      </c>
      <c r="L198" s="7">
        <f t="shared" si="6"/>
        <v>5047.3600000000006</v>
      </c>
    </row>
    <row r="199" spans="1:12" s="26" customFormat="1" ht="11.1" customHeight="1" x14ac:dyDescent="0.25">
      <c r="A199" s="16">
        <f t="shared" si="5"/>
        <v>195</v>
      </c>
      <c r="B199" s="180" t="s">
        <v>798</v>
      </c>
      <c r="C199" s="180" t="s">
        <v>485</v>
      </c>
      <c r="D199" s="180" t="s">
        <v>799</v>
      </c>
      <c r="E199" s="180" t="s">
        <v>2040</v>
      </c>
      <c r="F199" s="16" t="s">
        <v>1402</v>
      </c>
      <c r="G199" s="180" t="s">
        <v>1083</v>
      </c>
      <c r="H199" s="18">
        <v>3782</v>
      </c>
      <c r="I199" s="18">
        <v>0</v>
      </c>
      <c r="J199" s="18">
        <v>0</v>
      </c>
      <c r="K199" s="7">
        <v>0</v>
      </c>
      <c r="L199" s="7">
        <f t="shared" si="6"/>
        <v>3782</v>
      </c>
    </row>
    <row r="200" spans="1:12" s="26" customFormat="1" ht="11.1" customHeight="1" x14ac:dyDescent="0.25">
      <c r="A200" s="16">
        <f t="shared" ref="A200:A263" si="7">+A199+1</f>
        <v>196</v>
      </c>
      <c r="B200" s="180" t="s">
        <v>800</v>
      </c>
      <c r="C200" s="180" t="s">
        <v>486</v>
      </c>
      <c r="D200" s="180" t="s">
        <v>801</v>
      </c>
      <c r="E200" s="180" t="s">
        <v>2023</v>
      </c>
      <c r="F200" s="16" t="s">
        <v>1402</v>
      </c>
      <c r="G200" s="180" t="s">
        <v>1358</v>
      </c>
      <c r="H200" s="18">
        <v>828.6099999999999</v>
      </c>
      <c r="I200" s="18">
        <v>0</v>
      </c>
      <c r="J200" s="18">
        <v>0</v>
      </c>
      <c r="K200" s="7">
        <v>1367.17</v>
      </c>
      <c r="L200" s="7">
        <f t="shared" si="6"/>
        <v>2195.7799999999997</v>
      </c>
    </row>
    <row r="201" spans="1:12" s="26" customFormat="1" ht="11.1" customHeight="1" x14ac:dyDescent="0.25">
      <c r="A201" s="16">
        <f t="shared" si="7"/>
        <v>197</v>
      </c>
      <c r="B201" s="180" t="s">
        <v>2027</v>
      </c>
      <c r="C201" s="180" t="s">
        <v>2028</v>
      </c>
      <c r="D201" s="180" t="s">
        <v>1192</v>
      </c>
      <c r="E201" s="180" t="s">
        <v>2039</v>
      </c>
      <c r="F201" s="16" t="s">
        <v>1402</v>
      </c>
      <c r="G201" s="180" t="s">
        <v>264</v>
      </c>
      <c r="H201" s="18">
        <v>7901</v>
      </c>
      <c r="I201" s="18">
        <v>0</v>
      </c>
      <c r="J201" s="18">
        <v>900</v>
      </c>
      <c r="K201" s="7">
        <v>0</v>
      </c>
      <c r="L201" s="7">
        <f t="shared" si="6"/>
        <v>8801</v>
      </c>
    </row>
    <row r="202" spans="1:12" s="26" customFormat="1" ht="11.1" customHeight="1" x14ac:dyDescent="0.25">
      <c r="A202" s="16">
        <f t="shared" si="7"/>
        <v>198</v>
      </c>
      <c r="B202" s="180" t="s">
        <v>802</v>
      </c>
      <c r="C202" s="180" t="s">
        <v>487</v>
      </c>
      <c r="D202" s="180" t="s">
        <v>803</v>
      </c>
      <c r="E202" s="180" t="s">
        <v>2058</v>
      </c>
      <c r="F202" s="16" t="s">
        <v>1402</v>
      </c>
      <c r="G202" s="180" t="s">
        <v>253</v>
      </c>
      <c r="H202" s="18">
        <v>875.25</v>
      </c>
      <c r="I202" s="18">
        <v>0</v>
      </c>
      <c r="J202" s="18">
        <v>0</v>
      </c>
      <c r="K202" s="7">
        <v>1370</v>
      </c>
      <c r="L202" s="7">
        <f t="shared" si="6"/>
        <v>2245.25</v>
      </c>
    </row>
    <row r="203" spans="1:12" s="26" customFormat="1" ht="11.1" customHeight="1" x14ac:dyDescent="0.25">
      <c r="A203" s="16">
        <f t="shared" si="7"/>
        <v>199</v>
      </c>
      <c r="B203" s="180" t="s">
        <v>804</v>
      </c>
      <c r="C203" s="180" t="s">
        <v>488</v>
      </c>
      <c r="D203" s="180" t="s">
        <v>805</v>
      </c>
      <c r="E203" s="180" t="s">
        <v>2042</v>
      </c>
      <c r="F203" s="16" t="s">
        <v>1402</v>
      </c>
      <c r="G203" s="180" t="s">
        <v>255</v>
      </c>
      <c r="H203" s="18">
        <v>2306</v>
      </c>
      <c r="I203" s="18">
        <v>0</v>
      </c>
      <c r="J203" s="18">
        <v>158</v>
      </c>
      <c r="K203" s="7">
        <v>0</v>
      </c>
      <c r="L203" s="7">
        <f t="shared" si="6"/>
        <v>2464</v>
      </c>
    </row>
    <row r="204" spans="1:12" s="26" customFormat="1" ht="11.1" customHeight="1" x14ac:dyDescent="0.25">
      <c r="A204" s="16">
        <f t="shared" si="7"/>
        <v>200</v>
      </c>
      <c r="B204" s="180" t="s">
        <v>806</v>
      </c>
      <c r="C204" s="180" t="s">
        <v>489</v>
      </c>
      <c r="D204" s="180" t="s">
        <v>807</v>
      </c>
      <c r="E204" s="180" t="s">
        <v>2074</v>
      </c>
      <c r="F204" s="16" t="s">
        <v>1402</v>
      </c>
      <c r="G204" s="180" t="s">
        <v>255</v>
      </c>
      <c r="H204" s="18">
        <v>2306</v>
      </c>
      <c r="I204" s="18">
        <v>551.94000000000005</v>
      </c>
      <c r="J204" s="18">
        <v>158</v>
      </c>
      <c r="K204" s="7">
        <v>0</v>
      </c>
      <c r="L204" s="7">
        <f t="shared" si="6"/>
        <v>3015.94</v>
      </c>
    </row>
    <row r="205" spans="1:12" s="26" customFormat="1" ht="11.1" customHeight="1" x14ac:dyDescent="0.25">
      <c r="A205" s="16">
        <f t="shared" si="7"/>
        <v>201</v>
      </c>
      <c r="B205" s="180" t="s">
        <v>808</v>
      </c>
      <c r="C205" s="180" t="s">
        <v>490</v>
      </c>
      <c r="D205" s="180" t="s">
        <v>809</v>
      </c>
      <c r="E205" s="180" t="s">
        <v>2042</v>
      </c>
      <c r="F205" s="16" t="s">
        <v>1402</v>
      </c>
      <c r="G205" s="180" t="s">
        <v>255</v>
      </c>
      <c r="H205" s="18">
        <v>2306</v>
      </c>
      <c r="I205" s="18">
        <v>551.94000000000005</v>
      </c>
      <c r="J205" s="18">
        <v>158</v>
      </c>
      <c r="K205" s="7">
        <v>0</v>
      </c>
      <c r="L205" s="7">
        <f t="shared" si="6"/>
        <v>3015.94</v>
      </c>
    </row>
    <row r="206" spans="1:12" s="26" customFormat="1" ht="11.1" customHeight="1" x14ac:dyDescent="0.25">
      <c r="A206" s="16">
        <f t="shared" si="7"/>
        <v>202</v>
      </c>
      <c r="B206" s="180" t="s">
        <v>1193</v>
      </c>
      <c r="C206" s="180" t="s">
        <v>323</v>
      </c>
      <c r="D206" s="180" t="s">
        <v>1194</v>
      </c>
      <c r="E206" s="180" t="s">
        <v>1584</v>
      </c>
      <c r="F206" s="16" t="s">
        <v>1402</v>
      </c>
      <c r="G206" s="180" t="s">
        <v>266</v>
      </c>
      <c r="H206" s="18">
        <v>5175</v>
      </c>
      <c r="I206" s="18">
        <v>0</v>
      </c>
      <c r="J206" s="18">
        <v>450</v>
      </c>
      <c r="K206" s="7">
        <v>0</v>
      </c>
      <c r="L206" s="7">
        <f t="shared" si="6"/>
        <v>5625</v>
      </c>
    </row>
    <row r="207" spans="1:12" s="26" customFormat="1" ht="11.1" customHeight="1" x14ac:dyDescent="0.25">
      <c r="A207" s="16">
        <f t="shared" si="7"/>
        <v>203</v>
      </c>
      <c r="B207" s="180" t="s">
        <v>810</v>
      </c>
      <c r="C207" s="180" t="s">
        <v>491</v>
      </c>
      <c r="D207" s="180" t="s">
        <v>811</v>
      </c>
      <c r="E207" s="180" t="s">
        <v>2057</v>
      </c>
      <c r="F207" s="16" t="s">
        <v>1402</v>
      </c>
      <c r="G207" s="180" t="s">
        <v>1302</v>
      </c>
      <c r="H207" s="18">
        <v>855</v>
      </c>
      <c r="I207" s="18">
        <v>0</v>
      </c>
      <c r="J207" s="18">
        <v>0</v>
      </c>
      <c r="K207" s="7">
        <v>3207.17</v>
      </c>
      <c r="L207" s="7">
        <f t="shared" si="6"/>
        <v>4062.17</v>
      </c>
    </row>
    <row r="208" spans="1:12" s="26" customFormat="1" ht="11.1" customHeight="1" x14ac:dyDescent="0.25">
      <c r="A208" s="16">
        <f t="shared" si="7"/>
        <v>204</v>
      </c>
      <c r="B208" s="180" t="s">
        <v>812</v>
      </c>
      <c r="C208" s="180" t="s">
        <v>492</v>
      </c>
      <c r="D208" s="180" t="s">
        <v>813</v>
      </c>
      <c r="E208" s="180" t="s">
        <v>1585</v>
      </c>
      <c r="F208" s="16" t="s">
        <v>1402</v>
      </c>
      <c r="G208" s="180" t="s">
        <v>255</v>
      </c>
      <c r="H208" s="18">
        <v>899.31999999999994</v>
      </c>
      <c r="I208" s="18">
        <v>0</v>
      </c>
      <c r="J208" s="18">
        <v>0</v>
      </c>
      <c r="K208" s="7">
        <v>1370</v>
      </c>
      <c r="L208" s="7">
        <f t="shared" si="6"/>
        <v>2269.3199999999997</v>
      </c>
    </row>
    <row r="209" spans="1:12" s="26" customFormat="1" ht="11.1" customHeight="1" x14ac:dyDescent="0.25">
      <c r="A209" s="16">
        <f t="shared" si="7"/>
        <v>205</v>
      </c>
      <c r="B209" s="180" t="s">
        <v>814</v>
      </c>
      <c r="C209" s="180" t="s">
        <v>493</v>
      </c>
      <c r="D209" s="180" t="s">
        <v>815</v>
      </c>
      <c r="E209" s="180" t="s">
        <v>2042</v>
      </c>
      <c r="F209" s="16" t="s">
        <v>1402</v>
      </c>
      <c r="G209" s="180" t="s">
        <v>255</v>
      </c>
      <c r="H209" s="18">
        <v>2306</v>
      </c>
      <c r="I209" s="18">
        <v>529.16</v>
      </c>
      <c r="J209" s="18">
        <v>158</v>
      </c>
      <c r="K209" s="7">
        <v>0</v>
      </c>
      <c r="L209" s="7">
        <f t="shared" si="6"/>
        <v>2993.16</v>
      </c>
    </row>
    <row r="210" spans="1:12" s="26" customFormat="1" ht="11.1" customHeight="1" x14ac:dyDescent="0.25">
      <c r="A210" s="16">
        <f t="shared" si="7"/>
        <v>206</v>
      </c>
      <c r="B210" s="180" t="s">
        <v>1195</v>
      </c>
      <c r="C210" s="180" t="s">
        <v>324</v>
      </c>
      <c r="D210" s="180" t="s">
        <v>1196</v>
      </c>
      <c r="E210" s="180" t="s">
        <v>2040</v>
      </c>
      <c r="F210" s="16" t="s">
        <v>1402</v>
      </c>
      <c r="G210" s="180" t="s">
        <v>1083</v>
      </c>
      <c r="H210" s="18">
        <v>3782</v>
      </c>
      <c r="I210" s="18">
        <v>0</v>
      </c>
      <c r="J210" s="18">
        <v>0</v>
      </c>
      <c r="K210" s="7">
        <v>0</v>
      </c>
      <c r="L210" s="7">
        <f t="shared" si="6"/>
        <v>3782</v>
      </c>
    </row>
    <row r="211" spans="1:12" s="26" customFormat="1" ht="11.1" customHeight="1" x14ac:dyDescent="0.25">
      <c r="A211" s="16">
        <f t="shared" si="7"/>
        <v>207</v>
      </c>
      <c r="B211" s="180" t="s">
        <v>816</v>
      </c>
      <c r="C211" s="180" t="s">
        <v>494</v>
      </c>
      <c r="D211" s="180" t="s">
        <v>817</v>
      </c>
      <c r="E211" s="180" t="s">
        <v>2042</v>
      </c>
      <c r="F211" s="16" t="s">
        <v>1402</v>
      </c>
      <c r="G211" s="180" t="s">
        <v>1297</v>
      </c>
      <c r="H211" s="18">
        <v>2287</v>
      </c>
      <c r="I211" s="18">
        <v>0</v>
      </c>
      <c r="J211" s="18">
        <v>158</v>
      </c>
      <c r="K211" s="7">
        <v>0</v>
      </c>
      <c r="L211" s="7">
        <f t="shared" si="6"/>
        <v>2445</v>
      </c>
    </row>
    <row r="212" spans="1:12" s="26" customFormat="1" ht="11.1" customHeight="1" x14ac:dyDescent="0.25">
      <c r="A212" s="16">
        <f t="shared" si="7"/>
        <v>208</v>
      </c>
      <c r="B212" s="180" t="s">
        <v>818</v>
      </c>
      <c r="C212" s="180" t="s">
        <v>495</v>
      </c>
      <c r="D212" s="180" t="s">
        <v>819</v>
      </c>
      <c r="E212" s="180" t="s">
        <v>2042</v>
      </c>
      <c r="F212" s="16" t="s">
        <v>1402</v>
      </c>
      <c r="G212" s="180" t="s">
        <v>255</v>
      </c>
      <c r="H212" s="18">
        <v>2306</v>
      </c>
      <c r="I212" s="18">
        <v>504.38</v>
      </c>
      <c r="J212" s="18">
        <v>158</v>
      </c>
      <c r="K212" s="7">
        <v>0</v>
      </c>
      <c r="L212" s="7">
        <f t="shared" si="6"/>
        <v>2968.38</v>
      </c>
    </row>
    <row r="213" spans="1:12" s="26" customFormat="1" ht="11.1" customHeight="1" x14ac:dyDescent="0.25">
      <c r="A213" s="16">
        <f t="shared" si="7"/>
        <v>209</v>
      </c>
      <c r="B213" s="180" t="s">
        <v>1698</v>
      </c>
      <c r="C213" s="180" t="s">
        <v>1459</v>
      </c>
      <c r="D213" s="180" t="s">
        <v>1539</v>
      </c>
      <c r="E213" s="180" t="s">
        <v>1584</v>
      </c>
      <c r="F213" s="16" t="s">
        <v>1402</v>
      </c>
      <c r="G213" s="180" t="s">
        <v>1097</v>
      </c>
      <c r="H213" s="18">
        <v>3782</v>
      </c>
      <c r="I213" s="18">
        <v>1344</v>
      </c>
      <c r="J213" s="18">
        <v>450</v>
      </c>
      <c r="K213" s="7">
        <v>0</v>
      </c>
      <c r="L213" s="7">
        <f t="shared" si="6"/>
        <v>5576</v>
      </c>
    </row>
    <row r="214" spans="1:12" s="26" customFormat="1" ht="11.1" customHeight="1" x14ac:dyDescent="0.25">
      <c r="A214" s="16">
        <f t="shared" si="7"/>
        <v>210</v>
      </c>
      <c r="B214" s="180" t="s">
        <v>1197</v>
      </c>
      <c r="C214" s="180" t="s">
        <v>325</v>
      </c>
      <c r="D214" s="180" t="s">
        <v>1198</v>
      </c>
      <c r="E214" s="180" t="s">
        <v>1584</v>
      </c>
      <c r="F214" s="16" t="s">
        <v>1402</v>
      </c>
      <c r="G214" s="180" t="s">
        <v>1131</v>
      </c>
      <c r="H214" s="18">
        <v>4182</v>
      </c>
      <c r="I214" s="18">
        <v>1320.75</v>
      </c>
      <c r="J214" s="18">
        <v>450</v>
      </c>
      <c r="K214" s="7">
        <v>0</v>
      </c>
      <c r="L214" s="7">
        <f t="shared" si="6"/>
        <v>5952.75</v>
      </c>
    </row>
    <row r="215" spans="1:12" s="26" customFormat="1" ht="11.1" customHeight="1" x14ac:dyDescent="0.25">
      <c r="A215" s="16">
        <f t="shared" si="7"/>
        <v>211</v>
      </c>
      <c r="B215" s="180" t="s">
        <v>820</v>
      </c>
      <c r="C215" s="180" t="s">
        <v>496</v>
      </c>
      <c r="D215" s="180" t="s">
        <v>821</v>
      </c>
      <c r="E215" s="180" t="s">
        <v>1585</v>
      </c>
      <c r="F215" s="16" t="s">
        <v>1402</v>
      </c>
      <c r="G215" s="180" t="s">
        <v>1297</v>
      </c>
      <c r="H215" s="18">
        <v>864.96</v>
      </c>
      <c r="I215" s="18">
        <v>0</v>
      </c>
      <c r="J215" s="18">
        <v>0</v>
      </c>
      <c r="K215" s="7">
        <v>1370</v>
      </c>
      <c r="L215" s="7">
        <f t="shared" si="6"/>
        <v>2234.96</v>
      </c>
    </row>
    <row r="216" spans="1:12" s="26" customFormat="1" ht="11.1" customHeight="1" x14ac:dyDescent="0.25">
      <c r="A216" s="16">
        <f t="shared" si="7"/>
        <v>212</v>
      </c>
      <c r="B216" s="180" t="s">
        <v>822</v>
      </c>
      <c r="C216" s="180" t="s">
        <v>497</v>
      </c>
      <c r="D216" s="180" t="s">
        <v>823</v>
      </c>
      <c r="E216" s="180" t="s">
        <v>2042</v>
      </c>
      <c r="F216" s="16" t="s">
        <v>1402</v>
      </c>
      <c r="G216" s="180" t="s">
        <v>255</v>
      </c>
      <c r="H216" s="18">
        <v>2306</v>
      </c>
      <c r="I216" s="18">
        <v>380.59</v>
      </c>
      <c r="J216" s="18">
        <v>158</v>
      </c>
      <c r="K216" s="7">
        <v>0</v>
      </c>
      <c r="L216" s="7">
        <f t="shared" si="6"/>
        <v>2844.59</v>
      </c>
    </row>
    <row r="217" spans="1:12" s="26" customFormat="1" ht="11.1" customHeight="1" x14ac:dyDescent="0.25">
      <c r="A217" s="16">
        <f t="shared" si="7"/>
        <v>213</v>
      </c>
      <c r="B217" s="180" t="s">
        <v>824</v>
      </c>
      <c r="C217" s="180" t="s">
        <v>498</v>
      </c>
      <c r="D217" s="180" t="s">
        <v>825</v>
      </c>
      <c r="E217" s="180" t="s">
        <v>2042</v>
      </c>
      <c r="F217" s="16" t="s">
        <v>1402</v>
      </c>
      <c r="G217" s="180" t="s">
        <v>255</v>
      </c>
      <c r="H217" s="18">
        <v>1921.6599999999999</v>
      </c>
      <c r="I217" s="18">
        <v>0</v>
      </c>
      <c r="J217" s="18">
        <v>131.66999999999999</v>
      </c>
      <c r="K217" s="7">
        <v>0</v>
      </c>
      <c r="L217" s="7">
        <f t="shared" si="6"/>
        <v>2053.33</v>
      </c>
    </row>
    <row r="218" spans="1:12" s="26" customFormat="1" ht="11.1" customHeight="1" x14ac:dyDescent="0.25">
      <c r="A218" s="16">
        <f t="shared" si="7"/>
        <v>214</v>
      </c>
      <c r="B218" s="180" t="s">
        <v>826</v>
      </c>
      <c r="C218" s="180" t="s">
        <v>499</v>
      </c>
      <c r="D218" s="180" t="s">
        <v>827</v>
      </c>
      <c r="E218" s="180" t="s">
        <v>2036</v>
      </c>
      <c r="F218" s="16" t="s">
        <v>1402</v>
      </c>
      <c r="G218" s="180" t="s">
        <v>1297</v>
      </c>
      <c r="H218" s="18">
        <v>2287</v>
      </c>
      <c r="I218" s="18">
        <v>550.94000000000005</v>
      </c>
      <c r="J218" s="18">
        <v>158</v>
      </c>
      <c r="K218" s="7">
        <v>0</v>
      </c>
      <c r="L218" s="7">
        <f t="shared" si="6"/>
        <v>2995.94</v>
      </c>
    </row>
    <row r="219" spans="1:12" s="26" customFormat="1" ht="11.1" customHeight="1" x14ac:dyDescent="0.25">
      <c r="A219" s="16">
        <f t="shared" si="7"/>
        <v>215</v>
      </c>
      <c r="B219" s="180" t="s">
        <v>1699</v>
      </c>
      <c r="C219" s="180" t="s">
        <v>1460</v>
      </c>
      <c r="D219" s="180" t="s">
        <v>1540</v>
      </c>
      <c r="E219" s="180" t="s">
        <v>1576</v>
      </c>
      <c r="F219" s="16" t="s">
        <v>1402</v>
      </c>
      <c r="G219" s="180" t="s">
        <v>1079</v>
      </c>
      <c r="H219" s="18">
        <v>5831</v>
      </c>
      <c r="I219" s="18">
        <v>0</v>
      </c>
      <c r="J219" s="18">
        <v>1700</v>
      </c>
      <c r="K219" s="7">
        <v>0</v>
      </c>
      <c r="L219" s="7">
        <f t="shared" si="6"/>
        <v>7531</v>
      </c>
    </row>
    <row r="220" spans="1:12" s="26" customFormat="1" ht="11.1" customHeight="1" x14ac:dyDescent="0.25">
      <c r="A220" s="16">
        <f t="shared" si="7"/>
        <v>216</v>
      </c>
      <c r="B220" s="180" t="s">
        <v>1298</v>
      </c>
      <c r="C220" s="180" t="s">
        <v>1404</v>
      </c>
      <c r="D220" s="180" t="s">
        <v>1411</v>
      </c>
      <c r="E220" s="180" t="s">
        <v>2036</v>
      </c>
      <c r="F220" s="16" t="s">
        <v>1402</v>
      </c>
      <c r="G220" s="180" t="s">
        <v>255</v>
      </c>
      <c r="H220" s="18">
        <v>2306</v>
      </c>
      <c r="I220" s="18">
        <v>551.94000000000005</v>
      </c>
      <c r="J220" s="18">
        <v>158</v>
      </c>
      <c r="K220" s="7">
        <v>0</v>
      </c>
      <c r="L220" s="7">
        <f t="shared" si="6"/>
        <v>3015.94</v>
      </c>
    </row>
    <row r="221" spans="1:12" s="26" customFormat="1" ht="11.1" customHeight="1" x14ac:dyDescent="0.25">
      <c r="A221" s="16">
        <f t="shared" si="7"/>
        <v>217</v>
      </c>
      <c r="B221" s="180" t="s">
        <v>1675</v>
      </c>
      <c r="C221" s="180" t="s">
        <v>1655</v>
      </c>
      <c r="D221" s="180" t="s">
        <v>1665</v>
      </c>
      <c r="E221" s="180" t="s">
        <v>2057</v>
      </c>
      <c r="F221" s="16" t="s">
        <v>1402</v>
      </c>
      <c r="G221" s="180" t="s">
        <v>1302</v>
      </c>
      <c r="H221" s="18">
        <v>855</v>
      </c>
      <c r="I221" s="18">
        <v>0</v>
      </c>
      <c r="J221" s="18">
        <v>0</v>
      </c>
      <c r="K221" s="7">
        <v>1370</v>
      </c>
      <c r="L221" s="7">
        <f t="shared" si="6"/>
        <v>2225</v>
      </c>
    </row>
    <row r="222" spans="1:12" s="26" customFormat="1" ht="11.1" customHeight="1" x14ac:dyDescent="0.25">
      <c r="A222" s="16">
        <f t="shared" si="7"/>
        <v>218</v>
      </c>
      <c r="B222" s="180" t="s">
        <v>1199</v>
      </c>
      <c r="C222" s="180" t="s">
        <v>326</v>
      </c>
      <c r="D222" s="180" t="s">
        <v>1200</v>
      </c>
      <c r="E222" s="180" t="s">
        <v>1584</v>
      </c>
      <c r="F222" s="16" t="s">
        <v>1402</v>
      </c>
      <c r="G222" s="180" t="s">
        <v>1097</v>
      </c>
      <c r="H222" s="18">
        <v>3782</v>
      </c>
      <c r="I222" s="18">
        <v>1344</v>
      </c>
      <c r="J222" s="18">
        <v>450</v>
      </c>
      <c r="K222" s="7">
        <v>0</v>
      </c>
      <c r="L222" s="7">
        <f t="shared" si="6"/>
        <v>5576</v>
      </c>
    </row>
    <row r="223" spans="1:12" s="26" customFormat="1" ht="11.1" customHeight="1" x14ac:dyDescent="0.25">
      <c r="A223" s="16">
        <f t="shared" si="7"/>
        <v>219</v>
      </c>
      <c r="B223" s="180" t="s">
        <v>828</v>
      </c>
      <c r="C223" s="180" t="s">
        <v>500</v>
      </c>
      <c r="D223" s="180" t="s">
        <v>829</v>
      </c>
      <c r="E223" s="180" t="s">
        <v>2074</v>
      </c>
      <c r="F223" s="16" t="s">
        <v>1402</v>
      </c>
      <c r="G223" s="180" t="s">
        <v>1302</v>
      </c>
      <c r="H223" s="18">
        <v>2267</v>
      </c>
      <c r="I223" s="18">
        <v>529.16</v>
      </c>
      <c r="J223" s="18">
        <v>158</v>
      </c>
      <c r="K223" s="7">
        <v>0</v>
      </c>
      <c r="L223" s="7">
        <f t="shared" si="6"/>
        <v>2954.16</v>
      </c>
    </row>
    <row r="224" spans="1:12" s="26" customFormat="1" ht="11.1" customHeight="1" x14ac:dyDescent="0.25">
      <c r="A224" s="16">
        <f t="shared" si="7"/>
        <v>220</v>
      </c>
      <c r="B224" s="180" t="s">
        <v>830</v>
      </c>
      <c r="C224" s="180" t="s">
        <v>501</v>
      </c>
      <c r="D224" s="180" t="s">
        <v>831</v>
      </c>
      <c r="E224" s="180" t="s">
        <v>2058</v>
      </c>
      <c r="F224" s="16" t="s">
        <v>1402</v>
      </c>
      <c r="G224" s="180" t="s">
        <v>255</v>
      </c>
      <c r="H224" s="18">
        <v>867.4899999999999</v>
      </c>
      <c r="I224" s="18">
        <v>0</v>
      </c>
      <c r="J224" s="18">
        <v>0</v>
      </c>
      <c r="K224" s="7">
        <v>1370</v>
      </c>
      <c r="L224" s="7">
        <f t="shared" si="6"/>
        <v>2237.4899999999998</v>
      </c>
    </row>
    <row r="225" spans="1:12" s="26" customFormat="1" ht="11.1" customHeight="1" x14ac:dyDescent="0.25">
      <c r="A225" s="16">
        <f t="shared" si="7"/>
        <v>221</v>
      </c>
      <c r="B225" s="180" t="s">
        <v>1201</v>
      </c>
      <c r="C225" s="180" t="s">
        <v>327</v>
      </c>
      <c r="D225" s="180" t="s">
        <v>1202</v>
      </c>
      <c r="E225" s="180" t="s">
        <v>1576</v>
      </c>
      <c r="F225" s="16" t="s">
        <v>1402</v>
      </c>
      <c r="G225" s="180" t="s">
        <v>268</v>
      </c>
      <c r="H225" s="18">
        <v>7320</v>
      </c>
      <c r="I225" s="18">
        <v>0</v>
      </c>
      <c r="J225" s="18">
        <v>900</v>
      </c>
      <c r="K225" s="7">
        <v>0</v>
      </c>
      <c r="L225" s="7">
        <f t="shared" si="6"/>
        <v>8220</v>
      </c>
    </row>
    <row r="226" spans="1:12" s="26" customFormat="1" ht="11.1" customHeight="1" x14ac:dyDescent="0.25">
      <c r="A226" s="16">
        <f t="shared" si="7"/>
        <v>222</v>
      </c>
      <c r="B226" s="180" t="s">
        <v>1203</v>
      </c>
      <c r="C226" s="180" t="s">
        <v>328</v>
      </c>
      <c r="D226" s="180" t="s">
        <v>1204</v>
      </c>
      <c r="E226" s="180" t="s">
        <v>1576</v>
      </c>
      <c r="F226" s="16" t="s">
        <v>1402</v>
      </c>
      <c r="G226" s="180" t="s">
        <v>1079</v>
      </c>
      <c r="H226" s="18">
        <v>5831</v>
      </c>
      <c r="I226" s="18">
        <v>0</v>
      </c>
      <c r="J226" s="18">
        <v>900</v>
      </c>
      <c r="K226" s="7">
        <v>0</v>
      </c>
      <c r="L226" s="7">
        <f t="shared" si="6"/>
        <v>6731</v>
      </c>
    </row>
    <row r="227" spans="1:12" s="26" customFormat="1" ht="11.1" customHeight="1" x14ac:dyDescent="0.25">
      <c r="A227" s="16">
        <f t="shared" si="7"/>
        <v>223</v>
      </c>
      <c r="B227" s="180" t="s">
        <v>832</v>
      </c>
      <c r="C227" s="180" t="s">
        <v>502</v>
      </c>
      <c r="D227" s="180" t="s">
        <v>833</v>
      </c>
      <c r="E227" s="180" t="s">
        <v>2067</v>
      </c>
      <c r="F227" s="16" t="s">
        <v>1402</v>
      </c>
      <c r="G227" s="180" t="s">
        <v>1375</v>
      </c>
      <c r="H227" s="18">
        <v>1298.56</v>
      </c>
      <c r="I227" s="18">
        <v>0</v>
      </c>
      <c r="J227" s="18">
        <v>0</v>
      </c>
      <c r="K227" s="7">
        <v>3207.17</v>
      </c>
      <c r="L227" s="7">
        <f t="shared" si="6"/>
        <v>4505.7299999999996</v>
      </c>
    </row>
    <row r="228" spans="1:12" s="26" customFormat="1" ht="11.1" customHeight="1" x14ac:dyDescent="0.25">
      <c r="A228" s="16">
        <f t="shared" si="7"/>
        <v>224</v>
      </c>
      <c r="B228" s="180" t="s">
        <v>834</v>
      </c>
      <c r="C228" s="180" t="s">
        <v>503</v>
      </c>
      <c r="D228" s="180" t="s">
        <v>835</v>
      </c>
      <c r="E228" s="180" t="s">
        <v>2042</v>
      </c>
      <c r="F228" s="16" t="s">
        <v>1402</v>
      </c>
      <c r="G228" s="180" t="s">
        <v>1297</v>
      </c>
      <c r="H228" s="18">
        <v>2287</v>
      </c>
      <c r="I228" s="18">
        <v>0</v>
      </c>
      <c r="J228" s="18">
        <v>158</v>
      </c>
      <c r="K228" s="7">
        <v>0</v>
      </c>
      <c r="L228" s="7">
        <f t="shared" si="6"/>
        <v>2445</v>
      </c>
    </row>
    <row r="229" spans="1:12" s="26" customFormat="1" ht="11.1" customHeight="1" x14ac:dyDescent="0.25">
      <c r="A229" s="16">
        <f t="shared" si="7"/>
        <v>225</v>
      </c>
      <c r="B229" s="180" t="s">
        <v>1205</v>
      </c>
      <c r="C229" s="180" t="s">
        <v>329</v>
      </c>
      <c r="D229" s="180" t="s">
        <v>1206</v>
      </c>
      <c r="E229" s="180" t="s">
        <v>2048</v>
      </c>
      <c r="F229" s="16" t="s">
        <v>1402</v>
      </c>
      <c r="G229" s="180" t="s">
        <v>1080</v>
      </c>
      <c r="H229" s="18">
        <v>5175</v>
      </c>
      <c r="I229" s="18">
        <v>0</v>
      </c>
      <c r="J229" s="18">
        <v>0</v>
      </c>
      <c r="K229" s="7">
        <v>0</v>
      </c>
      <c r="L229" s="7">
        <f t="shared" si="6"/>
        <v>5175</v>
      </c>
    </row>
    <row r="230" spans="1:12" s="26" customFormat="1" ht="11.1" customHeight="1" x14ac:dyDescent="0.25">
      <c r="A230" s="16">
        <f t="shared" si="7"/>
        <v>226</v>
      </c>
      <c r="B230" s="180" t="s">
        <v>1207</v>
      </c>
      <c r="C230" s="180" t="s">
        <v>330</v>
      </c>
      <c r="D230" s="180" t="s">
        <v>1208</v>
      </c>
      <c r="E230" s="180" t="s">
        <v>2040</v>
      </c>
      <c r="F230" s="16" t="s">
        <v>1402</v>
      </c>
      <c r="G230" s="180" t="s">
        <v>1083</v>
      </c>
      <c r="H230" s="18">
        <v>3782</v>
      </c>
      <c r="I230" s="18">
        <v>0</v>
      </c>
      <c r="J230" s="18">
        <v>0</v>
      </c>
      <c r="K230" s="7">
        <v>0</v>
      </c>
      <c r="L230" s="7">
        <f t="shared" si="6"/>
        <v>3782</v>
      </c>
    </row>
    <row r="231" spans="1:12" s="26" customFormat="1" ht="11.1" customHeight="1" x14ac:dyDescent="0.25">
      <c r="A231" s="16">
        <f t="shared" si="7"/>
        <v>227</v>
      </c>
      <c r="B231" s="180" t="s">
        <v>793</v>
      </c>
      <c r="C231" s="180" t="s">
        <v>504</v>
      </c>
      <c r="D231" s="180" t="s">
        <v>837</v>
      </c>
      <c r="E231" s="180" t="s">
        <v>2036</v>
      </c>
      <c r="F231" s="16" t="s">
        <v>1402</v>
      </c>
      <c r="G231" s="180" t="s">
        <v>1339</v>
      </c>
      <c r="H231" s="18">
        <v>2235</v>
      </c>
      <c r="I231" s="18">
        <v>551.94000000000005</v>
      </c>
      <c r="J231" s="18">
        <v>158</v>
      </c>
      <c r="K231" s="7">
        <v>0</v>
      </c>
      <c r="L231" s="7">
        <f t="shared" si="6"/>
        <v>2944.94</v>
      </c>
    </row>
    <row r="232" spans="1:12" s="26" customFormat="1" ht="11.1" customHeight="1" x14ac:dyDescent="0.25">
      <c r="A232" s="16">
        <f t="shared" si="7"/>
        <v>228</v>
      </c>
      <c r="B232" s="180" t="s">
        <v>1209</v>
      </c>
      <c r="C232" s="180" t="s">
        <v>331</v>
      </c>
      <c r="D232" s="180" t="s">
        <v>1210</v>
      </c>
      <c r="E232" s="180" t="s">
        <v>2043</v>
      </c>
      <c r="F232" s="16" t="s">
        <v>1402</v>
      </c>
      <c r="G232" s="180" t="s">
        <v>1081</v>
      </c>
      <c r="H232" s="18">
        <v>5175</v>
      </c>
      <c r="I232" s="18">
        <v>0</v>
      </c>
      <c r="J232" s="18">
        <v>0</v>
      </c>
      <c r="K232" s="7">
        <v>0</v>
      </c>
      <c r="L232" s="7">
        <f t="shared" si="6"/>
        <v>5175</v>
      </c>
    </row>
    <row r="233" spans="1:12" s="26" customFormat="1" ht="11.1" customHeight="1" x14ac:dyDescent="0.25">
      <c r="A233" s="16">
        <f t="shared" si="7"/>
        <v>229</v>
      </c>
      <c r="B233" s="180" t="s">
        <v>1967</v>
      </c>
      <c r="C233" s="180" t="s">
        <v>505</v>
      </c>
      <c r="D233" s="180" t="s">
        <v>838</v>
      </c>
      <c r="E233" s="180" t="s">
        <v>2074</v>
      </c>
      <c r="F233" s="16" t="s">
        <v>1402</v>
      </c>
      <c r="G233" s="180" t="s">
        <v>255</v>
      </c>
      <c r="H233" s="18">
        <v>2306</v>
      </c>
      <c r="I233" s="18">
        <v>0</v>
      </c>
      <c r="J233" s="18">
        <v>158</v>
      </c>
      <c r="K233" s="7">
        <v>0</v>
      </c>
      <c r="L233" s="7">
        <f t="shared" si="6"/>
        <v>2464</v>
      </c>
    </row>
    <row r="234" spans="1:12" s="26" customFormat="1" ht="11.1" customHeight="1" x14ac:dyDescent="0.25">
      <c r="A234" s="16">
        <f t="shared" si="7"/>
        <v>230</v>
      </c>
      <c r="B234" s="180" t="s">
        <v>839</v>
      </c>
      <c r="C234" s="180" t="s">
        <v>506</v>
      </c>
      <c r="D234" s="180" t="s">
        <v>840</v>
      </c>
      <c r="E234" s="180" t="s">
        <v>2049</v>
      </c>
      <c r="F234" s="16" t="s">
        <v>1402</v>
      </c>
      <c r="G234" s="180" t="s">
        <v>754</v>
      </c>
      <c r="H234" s="18">
        <v>930.51</v>
      </c>
      <c r="I234" s="18">
        <v>0</v>
      </c>
      <c r="J234" s="18">
        <v>0</v>
      </c>
      <c r="K234" s="7">
        <v>1430</v>
      </c>
      <c r="L234" s="7">
        <f t="shared" si="6"/>
        <v>2360.5100000000002</v>
      </c>
    </row>
    <row r="235" spans="1:12" s="26" customFormat="1" ht="11.1" customHeight="1" x14ac:dyDescent="0.25">
      <c r="A235" s="16">
        <f t="shared" si="7"/>
        <v>231</v>
      </c>
      <c r="B235" s="180" t="s">
        <v>841</v>
      </c>
      <c r="C235" s="180" t="s">
        <v>507</v>
      </c>
      <c r="D235" s="180" t="s">
        <v>842</v>
      </c>
      <c r="E235" s="180" t="s">
        <v>1585</v>
      </c>
      <c r="F235" s="16" t="s">
        <v>1402</v>
      </c>
      <c r="G235" s="180" t="s">
        <v>253</v>
      </c>
      <c r="H235" s="18">
        <v>1090.4699999999998</v>
      </c>
      <c r="I235" s="18">
        <v>0</v>
      </c>
      <c r="J235" s="18">
        <v>0</v>
      </c>
      <c r="K235" s="7">
        <v>1370</v>
      </c>
      <c r="L235" s="7">
        <f t="shared" si="6"/>
        <v>2460.4699999999998</v>
      </c>
    </row>
    <row r="236" spans="1:12" s="26" customFormat="1" ht="11.1" customHeight="1" x14ac:dyDescent="0.25">
      <c r="A236" s="16">
        <f t="shared" si="7"/>
        <v>232</v>
      </c>
      <c r="B236" s="180" t="s">
        <v>1410</v>
      </c>
      <c r="C236" s="180" t="s">
        <v>1405</v>
      </c>
      <c r="D236" s="180" t="s">
        <v>1412</v>
      </c>
      <c r="E236" s="180" t="s">
        <v>2040</v>
      </c>
      <c r="F236" s="16" t="s">
        <v>1402</v>
      </c>
      <c r="G236" s="180" t="s">
        <v>1082</v>
      </c>
      <c r="H236" s="18">
        <v>4466</v>
      </c>
      <c r="I236" s="18">
        <v>863.7</v>
      </c>
      <c r="J236" s="18">
        <v>0</v>
      </c>
      <c r="K236" s="7">
        <v>0</v>
      </c>
      <c r="L236" s="7">
        <f t="shared" si="6"/>
        <v>5329.7</v>
      </c>
    </row>
    <row r="237" spans="1:12" s="26" customFormat="1" ht="11.1" customHeight="1" x14ac:dyDescent="0.25">
      <c r="A237" s="16">
        <f t="shared" si="7"/>
        <v>233</v>
      </c>
      <c r="B237" s="180" t="s">
        <v>843</v>
      </c>
      <c r="C237" s="180" t="s">
        <v>508</v>
      </c>
      <c r="D237" s="180" t="s">
        <v>844</v>
      </c>
      <c r="E237" s="180" t="s">
        <v>2042</v>
      </c>
      <c r="F237" s="16" t="s">
        <v>1402</v>
      </c>
      <c r="G237" s="180" t="s">
        <v>255</v>
      </c>
      <c r="H237" s="18">
        <v>2306</v>
      </c>
      <c r="I237" s="18">
        <v>0</v>
      </c>
      <c r="J237" s="18">
        <v>308</v>
      </c>
      <c r="K237" s="7">
        <v>0</v>
      </c>
      <c r="L237" s="7">
        <f t="shared" si="6"/>
        <v>2614</v>
      </c>
    </row>
    <row r="238" spans="1:12" s="26" customFormat="1" ht="11.1" customHeight="1" x14ac:dyDescent="0.25">
      <c r="A238" s="16">
        <f t="shared" si="7"/>
        <v>234</v>
      </c>
      <c r="B238" s="180" t="s">
        <v>845</v>
      </c>
      <c r="C238" s="180" t="s">
        <v>509</v>
      </c>
      <c r="D238" s="180" t="s">
        <v>846</v>
      </c>
      <c r="E238" s="180" t="s">
        <v>2074</v>
      </c>
      <c r="F238" s="16" t="s">
        <v>1402</v>
      </c>
      <c r="G238" s="180" t="s">
        <v>1297</v>
      </c>
      <c r="H238" s="18">
        <v>2287</v>
      </c>
      <c r="I238" s="18">
        <v>552.94000000000005</v>
      </c>
      <c r="J238" s="18">
        <v>158</v>
      </c>
      <c r="K238" s="7">
        <v>0</v>
      </c>
      <c r="L238" s="7">
        <f t="shared" si="6"/>
        <v>2997.94</v>
      </c>
    </row>
    <row r="239" spans="1:12" s="26" customFormat="1" ht="11.1" customHeight="1" x14ac:dyDescent="0.25">
      <c r="A239" s="16">
        <f t="shared" si="7"/>
        <v>235</v>
      </c>
      <c r="B239" s="180" t="s">
        <v>847</v>
      </c>
      <c r="C239" s="180" t="s">
        <v>510</v>
      </c>
      <c r="D239" s="180" t="s">
        <v>848</v>
      </c>
      <c r="E239" s="180" t="s">
        <v>2042</v>
      </c>
      <c r="F239" s="16" t="s">
        <v>1402</v>
      </c>
      <c r="G239" s="180" t="s">
        <v>255</v>
      </c>
      <c r="H239" s="18">
        <v>2306</v>
      </c>
      <c r="I239" s="18">
        <v>0</v>
      </c>
      <c r="J239" s="18">
        <v>158</v>
      </c>
      <c r="K239" s="7">
        <v>0</v>
      </c>
      <c r="L239" s="7">
        <f t="shared" si="6"/>
        <v>2464</v>
      </c>
    </row>
    <row r="240" spans="1:12" s="26" customFormat="1" ht="11.1" customHeight="1" x14ac:dyDescent="0.25">
      <c r="A240" s="16">
        <f t="shared" si="7"/>
        <v>236</v>
      </c>
      <c r="B240" s="180" t="s">
        <v>849</v>
      </c>
      <c r="C240" s="180" t="s">
        <v>511</v>
      </c>
      <c r="D240" s="180" t="s">
        <v>850</v>
      </c>
      <c r="E240" s="180" t="s">
        <v>2074</v>
      </c>
      <c r="F240" s="16" t="s">
        <v>1402</v>
      </c>
      <c r="G240" s="180" t="s">
        <v>697</v>
      </c>
      <c r="H240" s="18">
        <v>2250</v>
      </c>
      <c r="I240" s="18">
        <v>529.16</v>
      </c>
      <c r="J240" s="18">
        <v>158</v>
      </c>
      <c r="K240" s="7">
        <v>0</v>
      </c>
      <c r="L240" s="7">
        <f t="shared" si="6"/>
        <v>2937.16</v>
      </c>
    </row>
    <row r="241" spans="1:12" s="26" customFormat="1" ht="11.1" customHeight="1" x14ac:dyDescent="0.25">
      <c r="A241" s="16">
        <f t="shared" si="7"/>
        <v>237</v>
      </c>
      <c r="B241" s="180" t="s">
        <v>851</v>
      </c>
      <c r="C241" s="180" t="s">
        <v>512</v>
      </c>
      <c r="D241" s="180" t="s">
        <v>852</v>
      </c>
      <c r="E241" s="180" t="s">
        <v>2070</v>
      </c>
      <c r="F241" s="16" t="s">
        <v>1402</v>
      </c>
      <c r="G241" s="180" t="s">
        <v>254</v>
      </c>
      <c r="H241" s="18">
        <v>955.40999999999985</v>
      </c>
      <c r="I241" s="18">
        <v>0</v>
      </c>
      <c r="J241" s="18">
        <v>0</v>
      </c>
      <c r="K241" s="7">
        <v>3207.17</v>
      </c>
      <c r="L241" s="7">
        <f t="shared" si="6"/>
        <v>4162.58</v>
      </c>
    </row>
    <row r="242" spans="1:12" s="26" customFormat="1" ht="11.1" customHeight="1" x14ac:dyDescent="0.25">
      <c r="A242" s="16">
        <f t="shared" si="7"/>
        <v>238</v>
      </c>
      <c r="B242" s="180" t="s">
        <v>1211</v>
      </c>
      <c r="C242" s="180" t="s">
        <v>332</v>
      </c>
      <c r="D242" s="180" t="s">
        <v>1212</v>
      </c>
      <c r="E242" s="180" t="s">
        <v>1584</v>
      </c>
      <c r="F242" s="16" t="s">
        <v>1402</v>
      </c>
      <c r="G242" s="180" t="s">
        <v>1131</v>
      </c>
      <c r="H242" s="18">
        <v>4182</v>
      </c>
      <c r="I242" s="18">
        <v>1320.75</v>
      </c>
      <c r="J242" s="18">
        <v>450</v>
      </c>
      <c r="K242" s="7">
        <v>0</v>
      </c>
      <c r="L242" s="7">
        <f t="shared" si="6"/>
        <v>5952.75</v>
      </c>
    </row>
    <row r="243" spans="1:12" s="26" customFormat="1" ht="11.1" customHeight="1" x14ac:dyDescent="0.25">
      <c r="A243" s="16">
        <f t="shared" si="7"/>
        <v>239</v>
      </c>
      <c r="B243" s="180" t="s">
        <v>1615</v>
      </c>
      <c r="C243" s="180" t="s">
        <v>513</v>
      </c>
      <c r="D243" s="180" t="s">
        <v>853</v>
      </c>
      <c r="E243" s="180" t="s">
        <v>1584</v>
      </c>
      <c r="F243" s="16" t="s">
        <v>1402</v>
      </c>
      <c r="G243" s="180" t="s">
        <v>266</v>
      </c>
      <c r="H243" s="18">
        <v>5175</v>
      </c>
      <c r="I243" s="18">
        <v>0</v>
      </c>
      <c r="J243" s="18">
        <v>0</v>
      </c>
      <c r="K243" s="7">
        <v>0</v>
      </c>
      <c r="L243" s="7">
        <f t="shared" si="6"/>
        <v>5175</v>
      </c>
    </row>
    <row r="244" spans="1:12" s="26" customFormat="1" ht="11.1" customHeight="1" x14ac:dyDescent="0.25">
      <c r="A244" s="16">
        <f t="shared" si="7"/>
        <v>240</v>
      </c>
      <c r="B244" s="180" t="s">
        <v>1823</v>
      </c>
      <c r="C244" s="180" t="s">
        <v>1714</v>
      </c>
      <c r="D244" s="180" t="s">
        <v>1720</v>
      </c>
      <c r="E244" s="180" t="s">
        <v>2040</v>
      </c>
      <c r="F244" s="16" t="s">
        <v>1402</v>
      </c>
      <c r="G244" s="180" t="s">
        <v>1081</v>
      </c>
      <c r="H244" s="18">
        <v>5175</v>
      </c>
      <c r="I244" s="18">
        <v>0</v>
      </c>
      <c r="J244" s="18">
        <v>0</v>
      </c>
      <c r="K244" s="7">
        <v>0</v>
      </c>
      <c r="L244" s="7">
        <f t="shared" si="6"/>
        <v>5175</v>
      </c>
    </row>
    <row r="245" spans="1:12" s="26" customFormat="1" ht="11.1" customHeight="1" x14ac:dyDescent="0.25">
      <c r="A245" s="16">
        <f t="shared" si="7"/>
        <v>241</v>
      </c>
      <c r="B245" s="180" t="s">
        <v>1213</v>
      </c>
      <c r="C245" s="180" t="s">
        <v>333</v>
      </c>
      <c r="D245" s="180" t="s">
        <v>1214</v>
      </c>
      <c r="E245" s="180" t="s">
        <v>1584</v>
      </c>
      <c r="F245" s="16" t="s">
        <v>1402</v>
      </c>
      <c r="G245" s="180" t="s">
        <v>1097</v>
      </c>
      <c r="H245" s="18">
        <v>3782</v>
      </c>
      <c r="I245" s="18">
        <v>1344</v>
      </c>
      <c r="J245" s="18">
        <v>450</v>
      </c>
      <c r="K245" s="7">
        <v>0</v>
      </c>
      <c r="L245" s="7">
        <f t="shared" si="6"/>
        <v>5576</v>
      </c>
    </row>
    <row r="246" spans="1:12" s="26" customFormat="1" ht="11.1" customHeight="1" x14ac:dyDescent="0.25">
      <c r="A246" s="16">
        <f t="shared" si="7"/>
        <v>242</v>
      </c>
      <c r="B246" s="180" t="s">
        <v>2254</v>
      </c>
      <c r="C246" s="180" t="s">
        <v>334</v>
      </c>
      <c r="D246" s="180" t="s">
        <v>1215</v>
      </c>
      <c r="E246" s="180" t="s">
        <v>1576</v>
      </c>
      <c r="F246" s="16" t="s">
        <v>1402</v>
      </c>
      <c r="G246" s="180" t="s">
        <v>1079</v>
      </c>
      <c r="H246" s="18">
        <v>5831</v>
      </c>
      <c r="I246" s="18">
        <v>0</v>
      </c>
      <c r="J246" s="18">
        <v>0</v>
      </c>
      <c r="K246" s="7">
        <v>0</v>
      </c>
      <c r="L246" s="7">
        <f t="shared" si="6"/>
        <v>5831</v>
      </c>
    </row>
    <row r="247" spans="1:12" s="26" customFormat="1" ht="11.1" customHeight="1" x14ac:dyDescent="0.25">
      <c r="A247" s="16">
        <f t="shared" si="7"/>
        <v>243</v>
      </c>
      <c r="B247" s="180" t="s">
        <v>1700</v>
      </c>
      <c r="C247" s="180" t="s">
        <v>1472</v>
      </c>
      <c r="D247" s="180" t="s">
        <v>1544</v>
      </c>
      <c r="E247" s="180" t="s">
        <v>1916</v>
      </c>
      <c r="F247" s="16" t="s">
        <v>1402</v>
      </c>
      <c r="G247" s="180" t="s">
        <v>1339</v>
      </c>
      <c r="H247" s="18">
        <v>2235</v>
      </c>
      <c r="I247" s="18">
        <v>336.92</v>
      </c>
      <c r="J247" s="18">
        <v>308</v>
      </c>
      <c r="K247" s="7">
        <v>0</v>
      </c>
      <c r="L247" s="7">
        <f t="shared" si="6"/>
        <v>2879.92</v>
      </c>
    </row>
    <row r="248" spans="1:12" s="26" customFormat="1" ht="11.1" customHeight="1" x14ac:dyDescent="0.25">
      <c r="A248" s="16">
        <f t="shared" si="7"/>
        <v>244</v>
      </c>
      <c r="B248" s="180" t="s">
        <v>1216</v>
      </c>
      <c r="C248" s="180" t="s">
        <v>335</v>
      </c>
      <c r="D248" s="180" t="s">
        <v>1217</v>
      </c>
      <c r="E248" s="180" t="s">
        <v>1584</v>
      </c>
      <c r="F248" s="16" t="s">
        <v>1402</v>
      </c>
      <c r="G248" s="180" t="s">
        <v>266</v>
      </c>
      <c r="H248" s="18">
        <v>5175</v>
      </c>
      <c r="I248" s="18">
        <v>1482.72</v>
      </c>
      <c r="J248" s="18">
        <v>0</v>
      </c>
      <c r="K248" s="7">
        <v>0</v>
      </c>
      <c r="L248" s="7">
        <f t="shared" si="6"/>
        <v>6657.72</v>
      </c>
    </row>
    <row r="249" spans="1:12" s="26" customFormat="1" ht="11.1" customHeight="1" x14ac:dyDescent="0.25">
      <c r="A249" s="16">
        <f t="shared" si="7"/>
        <v>245</v>
      </c>
      <c r="B249" s="180" t="s">
        <v>854</v>
      </c>
      <c r="C249" s="180" t="s">
        <v>514</v>
      </c>
      <c r="D249" s="180" t="s">
        <v>855</v>
      </c>
      <c r="E249" s="180" t="s">
        <v>2042</v>
      </c>
      <c r="F249" s="16" t="s">
        <v>1402</v>
      </c>
      <c r="G249" s="180" t="s">
        <v>1297</v>
      </c>
      <c r="H249" s="18">
        <v>2287</v>
      </c>
      <c r="I249" s="18">
        <v>0</v>
      </c>
      <c r="J249" s="18">
        <v>158</v>
      </c>
      <c r="K249" s="7">
        <v>0</v>
      </c>
      <c r="L249" s="7">
        <f t="shared" si="6"/>
        <v>2445</v>
      </c>
    </row>
    <row r="250" spans="1:12" s="26" customFormat="1" ht="11.1" customHeight="1" x14ac:dyDescent="0.25">
      <c r="A250" s="16">
        <f t="shared" si="7"/>
        <v>246</v>
      </c>
      <c r="B250" s="180" t="s">
        <v>856</v>
      </c>
      <c r="C250" s="180" t="s">
        <v>515</v>
      </c>
      <c r="D250" s="180" t="s">
        <v>857</v>
      </c>
      <c r="E250" s="180" t="s">
        <v>1585</v>
      </c>
      <c r="F250" s="16" t="s">
        <v>1402</v>
      </c>
      <c r="G250" s="180" t="s">
        <v>1297</v>
      </c>
      <c r="H250" s="18">
        <v>856.71</v>
      </c>
      <c r="I250" s="18">
        <v>0</v>
      </c>
      <c r="J250" s="18">
        <v>0</v>
      </c>
      <c r="K250" s="7">
        <v>1370</v>
      </c>
      <c r="L250" s="7">
        <f t="shared" si="6"/>
        <v>2226.71</v>
      </c>
    </row>
    <row r="251" spans="1:12" s="26" customFormat="1" ht="11.1" customHeight="1" x14ac:dyDescent="0.25">
      <c r="A251" s="16">
        <f t="shared" si="7"/>
        <v>247</v>
      </c>
      <c r="B251" s="180" t="s">
        <v>1616</v>
      </c>
      <c r="C251" s="180" t="s">
        <v>1473</v>
      </c>
      <c r="D251" s="180" t="s">
        <v>1545</v>
      </c>
      <c r="E251" s="180" t="s">
        <v>1584</v>
      </c>
      <c r="F251" s="16" t="s">
        <v>1402</v>
      </c>
      <c r="G251" s="180" t="s">
        <v>1097</v>
      </c>
      <c r="H251" s="18">
        <v>3782</v>
      </c>
      <c r="I251" s="18">
        <v>1227.1199999999999</v>
      </c>
      <c r="J251" s="18">
        <v>750</v>
      </c>
      <c r="K251" s="7">
        <v>0</v>
      </c>
      <c r="L251" s="7">
        <f t="shared" si="6"/>
        <v>5759.12</v>
      </c>
    </row>
    <row r="252" spans="1:12" s="26" customFormat="1" ht="11.1" customHeight="1" x14ac:dyDescent="0.25">
      <c r="A252" s="16">
        <f t="shared" si="7"/>
        <v>248</v>
      </c>
      <c r="B252" s="180" t="s">
        <v>858</v>
      </c>
      <c r="C252" s="180" t="s">
        <v>516</v>
      </c>
      <c r="D252" s="180" t="s">
        <v>859</v>
      </c>
      <c r="E252" s="180" t="s">
        <v>2042</v>
      </c>
      <c r="F252" s="16" t="s">
        <v>1402</v>
      </c>
      <c r="G252" s="180" t="s">
        <v>255</v>
      </c>
      <c r="H252" s="18">
        <v>2306</v>
      </c>
      <c r="I252" s="18">
        <v>0</v>
      </c>
      <c r="J252" s="18">
        <v>158</v>
      </c>
      <c r="K252" s="7">
        <v>0</v>
      </c>
      <c r="L252" s="7">
        <f t="shared" si="6"/>
        <v>2464</v>
      </c>
    </row>
    <row r="253" spans="1:12" s="26" customFormat="1" ht="11.1" customHeight="1" x14ac:dyDescent="0.25">
      <c r="A253" s="16">
        <f t="shared" si="7"/>
        <v>249</v>
      </c>
      <c r="B253" s="180" t="s">
        <v>1218</v>
      </c>
      <c r="C253" s="180" t="s">
        <v>336</v>
      </c>
      <c r="D253" s="180" t="s">
        <v>1219</v>
      </c>
      <c r="E253" s="180" t="s">
        <v>2040</v>
      </c>
      <c r="F253" s="16" t="s">
        <v>1402</v>
      </c>
      <c r="G253" s="180" t="s">
        <v>1081</v>
      </c>
      <c r="H253" s="18">
        <v>5175</v>
      </c>
      <c r="I253" s="18">
        <v>0</v>
      </c>
      <c r="J253" s="18">
        <v>0</v>
      </c>
      <c r="K253" s="7">
        <v>0</v>
      </c>
      <c r="L253" s="7">
        <f t="shared" si="6"/>
        <v>5175</v>
      </c>
    </row>
    <row r="254" spans="1:12" s="26" customFormat="1" ht="11.1" customHeight="1" x14ac:dyDescent="0.25">
      <c r="A254" s="16">
        <f t="shared" si="7"/>
        <v>250</v>
      </c>
      <c r="B254" s="180" t="s">
        <v>1220</v>
      </c>
      <c r="C254" s="180" t="s">
        <v>1406</v>
      </c>
      <c r="D254" s="180" t="s">
        <v>1221</v>
      </c>
      <c r="E254" s="180" t="s">
        <v>1584</v>
      </c>
      <c r="F254" s="16" t="s">
        <v>1402</v>
      </c>
      <c r="G254" s="180" t="s">
        <v>1097</v>
      </c>
      <c r="H254" s="18">
        <v>3782</v>
      </c>
      <c r="I254" s="18">
        <v>1344</v>
      </c>
      <c r="J254" s="18">
        <v>450</v>
      </c>
      <c r="K254" s="7">
        <v>0</v>
      </c>
      <c r="L254" s="7">
        <f t="shared" si="6"/>
        <v>5576</v>
      </c>
    </row>
    <row r="255" spans="1:12" s="26" customFormat="1" ht="11.1" customHeight="1" x14ac:dyDescent="0.25">
      <c r="A255" s="16">
        <f t="shared" si="7"/>
        <v>251</v>
      </c>
      <c r="B255" s="180" t="s">
        <v>860</v>
      </c>
      <c r="C255" s="180" t="s">
        <v>517</v>
      </c>
      <c r="D255" s="180" t="s">
        <v>861</v>
      </c>
      <c r="E255" s="180" t="s">
        <v>2046</v>
      </c>
      <c r="F255" s="16" t="s">
        <v>1402</v>
      </c>
      <c r="G255" s="180" t="s">
        <v>255</v>
      </c>
      <c r="H255" s="18">
        <v>2306</v>
      </c>
      <c r="I255" s="18">
        <v>0</v>
      </c>
      <c r="J255" s="18">
        <v>158</v>
      </c>
      <c r="K255" s="7">
        <v>0</v>
      </c>
      <c r="L255" s="7">
        <f t="shared" si="6"/>
        <v>2464</v>
      </c>
    </row>
    <row r="256" spans="1:12" s="26" customFormat="1" ht="11.1" customHeight="1" x14ac:dyDescent="0.25">
      <c r="A256" s="16">
        <f t="shared" si="7"/>
        <v>252</v>
      </c>
      <c r="B256" s="180" t="s">
        <v>1676</v>
      </c>
      <c r="C256" s="180" t="s">
        <v>1656</v>
      </c>
      <c r="D256" s="180" t="s">
        <v>1666</v>
      </c>
      <c r="E256" s="180" t="s">
        <v>2057</v>
      </c>
      <c r="F256" s="16" t="s">
        <v>1402</v>
      </c>
      <c r="G256" s="180" t="s">
        <v>1302</v>
      </c>
      <c r="H256" s="18">
        <v>855</v>
      </c>
      <c r="I256" s="18">
        <v>0</v>
      </c>
      <c r="J256" s="18">
        <v>0</v>
      </c>
      <c r="K256" s="7">
        <v>1370</v>
      </c>
      <c r="L256" s="7">
        <f t="shared" si="6"/>
        <v>2225</v>
      </c>
    </row>
    <row r="257" spans="1:12" s="26" customFormat="1" ht="11.1" customHeight="1" x14ac:dyDescent="0.25">
      <c r="A257" s="16">
        <f t="shared" si="7"/>
        <v>253</v>
      </c>
      <c r="B257" s="180" t="s">
        <v>862</v>
      </c>
      <c r="C257" s="180" t="s">
        <v>518</v>
      </c>
      <c r="D257" s="180" t="s">
        <v>863</v>
      </c>
      <c r="E257" s="180" t="s">
        <v>2042</v>
      </c>
      <c r="F257" s="16" t="s">
        <v>1402</v>
      </c>
      <c r="G257" s="180" t="s">
        <v>255</v>
      </c>
      <c r="H257" s="18">
        <v>2306</v>
      </c>
      <c r="I257" s="18">
        <v>0</v>
      </c>
      <c r="J257" s="18">
        <v>158</v>
      </c>
      <c r="K257" s="7">
        <v>0</v>
      </c>
      <c r="L257" s="7">
        <f t="shared" si="6"/>
        <v>2464</v>
      </c>
    </row>
    <row r="258" spans="1:12" s="26" customFormat="1" ht="11.1" customHeight="1" x14ac:dyDescent="0.25">
      <c r="A258" s="16">
        <f t="shared" si="7"/>
        <v>254</v>
      </c>
      <c r="B258" s="180" t="s">
        <v>864</v>
      </c>
      <c r="C258" s="180" t="s">
        <v>519</v>
      </c>
      <c r="D258" s="180" t="s">
        <v>865</v>
      </c>
      <c r="E258" s="180" t="s">
        <v>2047</v>
      </c>
      <c r="F258" s="16" t="s">
        <v>1402</v>
      </c>
      <c r="G258" s="180" t="s">
        <v>254</v>
      </c>
      <c r="H258" s="18">
        <v>1581.5</v>
      </c>
      <c r="I258" s="18">
        <v>0</v>
      </c>
      <c r="J258" s="18">
        <v>0</v>
      </c>
      <c r="K258" s="7">
        <v>3207.17</v>
      </c>
      <c r="L258" s="7">
        <f t="shared" si="6"/>
        <v>4788.67</v>
      </c>
    </row>
    <row r="259" spans="1:12" s="26" customFormat="1" ht="11.1" customHeight="1" x14ac:dyDescent="0.25">
      <c r="A259" s="16">
        <f t="shared" si="7"/>
        <v>255</v>
      </c>
      <c r="B259" s="180" t="s">
        <v>866</v>
      </c>
      <c r="C259" s="180" t="s">
        <v>520</v>
      </c>
      <c r="D259" s="180" t="s">
        <v>867</v>
      </c>
      <c r="E259" s="180" t="s">
        <v>2074</v>
      </c>
      <c r="F259" s="16" t="s">
        <v>1402</v>
      </c>
      <c r="G259" s="180" t="s">
        <v>255</v>
      </c>
      <c r="H259" s="18">
        <v>2306</v>
      </c>
      <c r="I259" s="18">
        <v>0</v>
      </c>
      <c r="J259" s="18">
        <v>158</v>
      </c>
      <c r="K259" s="7">
        <v>0</v>
      </c>
      <c r="L259" s="7">
        <f t="shared" si="6"/>
        <v>2464</v>
      </c>
    </row>
    <row r="260" spans="1:12" s="26" customFormat="1" ht="11.1" customHeight="1" x14ac:dyDescent="0.25">
      <c r="A260" s="16">
        <f t="shared" si="7"/>
        <v>256</v>
      </c>
      <c r="B260" s="180" t="s">
        <v>1222</v>
      </c>
      <c r="C260" s="180" t="s">
        <v>337</v>
      </c>
      <c r="D260" s="180" t="s">
        <v>1223</v>
      </c>
      <c r="E260" s="180" t="s">
        <v>1584</v>
      </c>
      <c r="F260" s="16" t="s">
        <v>1402</v>
      </c>
      <c r="G260" s="180" t="s">
        <v>266</v>
      </c>
      <c r="H260" s="18">
        <v>5175</v>
      </c>
      <c r="I260" s="18">
        <v>1449.24</v>
      </c>
      <c r="J260" s="18">
        <v>450</v>
      </c>
      <c r="K260" s="7">
        <v>0</v>
      </c>
      <c r="L260" s="7">
        <f t="shared" si="6"/>
        <v>7074.24</v>
      </c>
    </row>
    <row r="261" spans="1:12" s="26" customFormat="1" ht="11.1" customHeight="1" x14ac:dyDescent="0.25">
      <c r="A261" s="16">
        <f t="shared" si="7"/>
        <v>257</v>
      </c>
      <c r="B261" s="180" t="s">
        <v>868</v>
      </c>
      <c r="C261" s="180" t="s">
        <v>521</v>
      </c>
      <c r="D261" s="180" t="s">
        <v>869</v>
      </c>
      <c r="E261" s="180" t="s">
        <v>2074</v>
      </c>
      <c r="F261" s="16" t="s">
        <v>1402</v>
      </c>
      <c r="G261" s="180" t="s">
        <v>253</v>
      </c>
      <c r="H261" s="18">
        <v>2325</v>
      </c>
      <c r="I261" s="18">
        <v>550.94000000000005</v>
      </c>
      <c r="J261" s="18">
        <v>158</v>
      </c>
      <c r="K261" s="7">
        <v>0</v>
      </c>
      <c r="L261" s="7">
        <f t="shared" ref="L261:L324" si="8">SUM(H261:K261)</f>
        <v>3033.94</v>
      </c>
    </row>
    <row r="262" spans="1:12" s="26" customFormat="1" ht="11.1" customHeight="1" x14ac:dyDescent="0.25">
      <c r="A262" s="16">
        <f t="shared" si="7"/>
        <v>258</v>
      </c>
      <c r="B262" s="180" t="s">
        <v>1617</v>
      </c>
      <c r="C262" s="180" t="s">
        <v>1476</v>
      </c>
      <c r="D262" s="180" t="s">
        <v>1547</v>
      </c>
      <c r="E262" s="180" t="s">
        <v>1576</v>
      </c>
      <c r="F262" s="16" t="s">
        <v>1402</v>
      </c>
      <c r="G262" s="180" t="s">
        <v>1079</v>
      </c>
      <c r="H262" s="18">
        <v>5831</v>
      </c>
      <c r="I262" s="18">
        <v>674.25</v>
      </c>
      <c r="J262" s="18">
        <v>1350</v>
      </c>
      <c r="K262" s="7">
        <v>0</v>
      </c>
      <c r="L262" s="7">
        <f t="shared" si="8"/>
        <v>7855.25</v>
      </c>
    </row>
    <row r="263" spans="1:12" s="26" customFormat="1" ht="11.1" customHeight="1" x14ac:dyDescent="0.25">
      <c r="A263" s="16">
        <f t="shared" si="7"/>
        <v>259</v>
      </c>
      <c r="B263" s="180" t="s">
        <v>870</v>
      </c>
      <c r="C263" s="180" t="s">
        <v>522</v>
      </c>
      <c r="D263" s="180" t="s">
        <v>871</v>
      </c>
      <c r="E263" s="180" t="s">
        <v>2074</v>
      </c>
      <c r="F263" s="16" t="s">
        <v>1402</v>
      </c>
      <c r="G263" s="180" t="s">
        <v>253</v>
      </c>
      <c r="H263" s="18">
        <v>2325</v>
      </c>
      <c r="I263" s="18">
        <v>528.16</v>
      </c>
      <c r="J263" s="18">
        <v>158</v>
      </c>
      <c r="K263" s="7">
        <v>0</v>
      </c>
      <c r="L263" s="7">
        <f t="shared" si="8"/>
        <v>3011.16</v>
      </c>
    </row>
    <row r="264" spans="1:12" s="26" customFormat="1" ht="11.1" customHeight="1" x14ac:dyDescent="0.25">
      <c r="A264" s="16">
        <f t="shared" ref="A264:A327" si="9">+A263+1</f>
        <v>260</v>
      </c>
      <c r="B264" s="180" t="s">
        <v>872</v>
      </c>
      <c r="C264" s="180" t="s">
        <v>523</v>
      </c>
      <c r="D264" s="180" t="s">
        <v>873</v>
      </c>
      <c r="E264" s="180" t="s">
        <v>2058</v>
      </c>
      <c r="F264" s="16" t="s">
        <v>1402</v>
      </c>
      <c r="G264" s="180" t="s">
        <v>253</v>
      </c>
      <c r="H264" s="18">
        <v>883.02999999999986</v>
      </c>
      <c r="I264" s="18">
        <v>0</v>
      </c>
      <c r="J264" s="18">
        <v>0</v>
      </c>
      <c r="K264" s="7">
        <v>1370</v>
      </c>
      <c r="L264" s="7">
        <f t="shared" si="8"/>
        <v>2253.0299999999997</v>
      </c>
    </row>
    <row r="265" spans="1:12" s="26" customFormat="1" ht="11.1" customHeight="1" x14ac:dyDescent="0.25">
      <c r="A265" s="16">
        <f t="shared" si="9"/>
        <v>261</v>
      </c>
      <c r="B265" s="180" t="s">
        <v>874</v>
      </c>
      <c r="C265" s="180" t="s">
        <v>524</v>
      </c>
      <c r="D265" s="180" t="s">
        <v>875</v>
      </c>
      <c r="E265" s="180" t="s">
        <v>2074</v>
      </c>
      <c r="F265" s="16" t="s">
        <v>1402</v>
      </c>
      <c r="G265" s="180" t="s">
        <v>255</v>
      </c>
      <c r="H265" s="18">
        <v>2306</v>
      </c>
      <c r="I265" s="18">
        <v>0</v>
      </c>
      <c r="J265" s="18">
        <v>158</v>
      </c>
      <c r="K265" s="7">
        <v>0</v>
      </c>
      <c r="L265" s="7">
        <f t="shared" si="8"/>
        <v>2464</v>
      </c>
    </row>
    <row r="266" spans="1:12" s="26" customFormat="1" ht="11.1" customHeight="1" x14ac:dyDescent="0.25">
      <c r="A266" s="16">
        <f t="shared" si="9"/>
        <v>262</v>
      </c>
      <c r="B266" s="180" t="s">
        <v>2255</v>
      </c>
      <c r="C266" s="180" t="s">
        <v>2359</v>
      </c>
      <c r="D266" s="180" t="s">
        <v>2360</v>
      </c>
      <c r="E266" s="180" t="s">
        <v>2059</v>
      </c>
      <c r="F266" s="16" t="s">
        <v>1402</v>
      </c>
      <c r="G266" s="180" t="s">
        <v>1303</v>
      </c>
      <c r="H266" s="18">
        <v>1340.19</v>
      </c>
      <c r="I266" s="18">
        <v>0</v>
      </c>
      <c r="J266" s="18">
        <v>0</v>
      </c>
      <c r="K266" s="7">
        <v>3707.17</v>
      </c>
      <c r="L266" s="7">
        <f t="shared" si="8"/>
        <v>5047.3600000000006</v>
      </c>
    </row>
    <row r="267" spans="1:12" s="26" customFormat="1" ht="11.1" customHeight="1" x14ac:dyDescent="0.25">
      <c r="A267" s="16">
        <f t="shared" si="9"/>
        <v>263</v>
      </c>
      <c r="B267" s="180" t="s">
        <v>1224</v>
      </c>
      <c r="C267" s="180" t="s">
        <v>338</v>
      </c>
      <c r="D267" s="180" t="s">
        <v>1225</v>
      </c>
      <c r="E267" s="180" t="s">
        <v>1584</v>
      </c>
      <c r="F267" s="16" t="s">
        <v>1402</v>
      </c>
      <c r="G267" s="180" t="s">
        <v>1131</v>
      </c>
      <c r="H267" s="18">
        <v>4182</v>
      </c>
      <c r="I267" s="18">
        <v>1380.78</v>
      </c>
      <c r="J267" s="18">
        <v>750</v>
      </c>
      <c r="K267" s="7">
        <v>0</v>
      </c>
      <c r="L267" s="7">
        <f t="shared" si="8"/>
        <v>6312.78</v>
      </c>
    </row>
    <row r="268" spans="1:12" s="26" customFormat="1" ht="11.1" customHeight="1" x14ac:dyDescent="0.25">
      <c r="A268" s="16">
        <f t="shared" si="9"/>
        <v>264</v>
      </c>
      <c r="B268" s="180" t="s">
        <v>876</v>
      </c>
      <c r="C268" s="180" t="s">
        <v>525</v>
      </c>
      <c r="D268" s="180" t="s">
        <v>877</v>
      </c>
      <c r="E268" s="180" t="s">
        <v>2042</v>
      </c>
      <c r="F268" s="16" t="s">
        <v>1402</v>
      </c>
      <c r="G268" s="180" t="s">
        <v>255</v>
      </c>
      <c r="H268" s="18">
        <v>2306</v>
      </c>
      <c r="I268" s="18">
        <v>470.71</v>
      </c>
      <c r="J268" s="18">
        <v>158</v>
      </c>
      <c r="K268" s="7">
        <v>0</v>
      </c>
      <c r="L268" s="7">
        <f t="shared" si="8"/>
        <v>2934.71</v>
      </c>
    </row>
    <row r="269" spans="1:12" s="26" customFormat="1" ht="11.1" customHeight="1" x14ac:dyDescent="0.25">
      <c r="A269" s="16">
        <f t="shared" si="9"/>
        <v>265</v>
      </c>
      <c r="B269" s="180" t="s">
        <v>878</v>
      </c>
      <c r="C269" s="180" t="s">
        <v>526</v>
      </c>
      <c r="D269" s="180" t="s">
        <v>879</v>
      </c>
      <c r="E269" s="180" t="s">
        <v>2064</v>
      </c>
      <c r="F269" s="16" t="s">
        <v>1402</v>
      </c>
      <c r="G269" s="180" t="s">
        <v>1375</v>
      </c>
      <c r="H269" s="18">
        <v>907.45999999999992</v>
      </c>
      <c r="I269" s="18">
        <v>0</v>
      </c>
      <c r="J269" s="18">
        <v>0</v>
      </c>
      <c r="K269" s="7">
        <v>1430</v>
      </c>
      <c r="L269" s="7">
        <f t="shared" si="8"/>
        <v>2337.46</v>
      </c>
    </row>
    <row r="270" spans="1:12" s="26" customFormat="1" ht="11.1" customHeight="1" x14ac:dyDescent="0.25">
      <c r="A270" s="16">
        <f t="shared" si="9"/>
        <v>266</v>
      </c>
      <c r="B270" s="180" t="s">
        <v>880</v>
      </c>
      <c r="C270" s="180" t="s">
        <v>527</v>
      </c>
      <c r="D270" s="180" t="s">
        <v>881</v>
      </c>
      <c r="E270" s="180" t="s">
        <v>2053</v>
      </c>
      <c r="F270" s="16" t="s">
        <v>1402</v>
      </c>
      <c r="G270" s="180" t="s">
        <v>1302</v>
      </c>
      <c r="H270" s="18">
        <v>2267</v>
      </c>
      <c r="I270" s="18">
        <v>574.72</v>
      </c>
      <c r="J270" s="18">
        <v>158</v>
      </c>
      <c r="K270" s="7">
        <v>0</v>
      </c>
      <c r="L270" s="7">
        <f t="shared" si="8"/>
        <v>2999.7200000000003</v>
      </c>
    </row>
    <row r="271" spans="1:12" s="26" customFormat="1" ht="11.1" customHeight="1" x14ac:dyDescent="0.25">
      <c r="A271" s="16">
        <f t="shared" si="9"/>
        <v>267</v>
      </c>
      <c r="B271" s="180" t="s">
        <v>1226</v>
      </c>
      <c r="C271" s="180" t="s">
        <v>339</v>
      </c>
      <c r="D271" s="180" t="s">
        <v>1227</v>
      </c>
      <c r="E271" s="180" t="s">
        <v>1579</v>
      </c>
      <c r="F271" s="16" t="s">
        <v>1402</v>
      </c>
      <c r="G271" s="180" t="s">
        <v>1088</v>
      </c>
      <c r="H271" s="18">
        <v>5175</v>
      </c>
      <c r="I271" s="18">
        <v>0</v>
      </c>
      <c r="J271" s="18">
        <v>0</v>
      </c>
      <c r="K271" s="7">
        <v>0</v>
      </c>
      <c r="L271" s="7">
        <f t="shared" si="8"/>
        <v>5175</v>
      </c>
    </row>
    <row r="272" spans="1:12" s="26" customFormat="1" ht="11.1" customHeight="1" x14ac:dyDescent="0.25">
      <c r="A272" s="16">
        <f t="shared" si="9"/>
        <v>268</v>
      </c>
      <c r="B272" s="180" t="s">
        <v>882</v>
      </c>
      <c r="C272" s="180" t="s">
        <v>528</v>
      </c>
      <c r="D272" s="180" t="s">
        <v>883</v>
      </c>
      <c r="E272" s="180" t="s">
        <v>2074</v>
      </c>
      <c r="F272" s="16" t="s">
        <v>1402</v>
      </c>
      <c r="G272" s="180" t="s">
        <v>255</v>
      </c>
      <c r="H272" s="18">
        <v>2306</v>
      </c>
      <c r="I272" s="18">
        <v>485.6</v>
      </c>
      <c r="J272" s="18">
        <v>158</v>
      </c>
      <c r="K272" s="7">
        <v>0</v>
      </c>
      <c r="L272" s="7">
        <f t="shared" si="8"/>
        <v>2949.6</v>
      </c>
    </row>
    <row r="273" spans="1:12" s="26" customFormat="1" ht="11.1" customHeight="1" x14ac:dyDescent="0.25">
      <c r="A273" s="16">
        <f t="shared" si="9"/>
        <v>269</v>
      </c>
      <c r="B273" s="180" t="s">
        <v>884</v>
      </c>
      <c r="C273" s="180" t="s">
        <v>529</v>
      </c>
      <c r="D273" s="180" t="s">
        <v>885</v>
      </c>
      <c r="E273" s="180" t="s">
        <v>2042</v>
      </c>
      <c r="F273" s="16" t="s">
        <v>1402</v>
      </c>
      <c r="G273" s="180" t="s">
        <v>255</v>
      </c>
      <c r="H273" s="18">
        <v>2306</v>
      </c>
      <c r="I273" s="18">
        <v>551.94000000000005</v>
      </c>
      <c r="J273" s="18">
        <v>158</v>
      </c>
      <c r="K273" s="7">
        <v>0</v>
      </c>
      <c r="L273" s="7">
        <f t="shared" si="8"/>
        <v>3015.94</v>
      </c>
    </row>
    <row r="274" spans="1:12" s="26" customFormat="1" ht="11.1" customHeight="1" x14ac:dyDescent="0.25">
      <c r="A274" s="16">
        <f t="shared" si="9"/>
        <v>270</v>
      </c>
      <c r="B274" s="180" t="s">
        <v>886</v>
      </c>
      <c r="C274" s="180" t="s">
        <v>530</v>
      </c>
      <c r="D274" s="180" t="s">
        <v>887</v>
      </c>
      <c r="E274" s="180" t="s">
        <v>2042</v>
      </c>
      <c r="F274" s="16" t="s">
        <v>1402</v>
      </c>
      <c r="G274" s="180" t="s">
        <v>255</v>
      </c>
      <c r="H274" s="18">
        <v>2306</v>
      </c>
      <c r="I274" s="18">
        <v>551.94000000000005</v>
      </c>
      <c r="J274" s="18">
        <v>308</v>
      </c>
      <c r="K274" s="7">
        <v>0</v>
      </c>
      <c r="L274" s="7">
        <f t="shared" si="8"/>
        <v>3165.94</v>
      </c>
    </row>
    <row r="275" spans="1:12" s="26" customFormat="1" ht="11.1" customHeight="1" x14ac:dyDescent="0.25">
      <c r="A275" s="16">
        <f t="shared" si="9"/>
        <v>271</v>
      </c>
      <c r="B275" s="180" t="s">
        <v>888</v>
      </c>
      <c r="C275" s="180" t="s">
        <v>531</v>
      </c>
      <c r="D275" s="180" t="s">
        <v>889</v>
      </c>
      <c r="E275" s="180" t="s">
        <v>2042</v>
      </c>
      <c r="F275" s="16" t="s">
        <v>1402</v>
      </c>
      <c r="G275" s="180" t="s">
        <v>255</v>
      </c>
      <c r="H275" s="18">
        <v>2306</v>
      </c>
      <c r="I275" s="18">
        <v>551.94000000000005</v>
      </c>
      <c r="J275" s="18">
        <v>158</v>
      </c>
      <c r="K275" s="7">
        <v>0</v>
      </c>
      <c r="L275" s="7">
        <f t="shared" si="8"/>
        <v>3015.94</v>
      </c>
    </row>
    <row r="276" spans="1:12" s="26" customFormat="1" ht="11.1" customHeight="1" x14ac:dyDescent="0.25">
      <c r="A276" s="16">
        <f t="shared" si="9"/>
        <v>272</v>
      </c>
      <c r="B276" s="180" t="s">
        <v>1228</v>
      </c>
      <c r="C276" s="180" t="s">
        <v>340</v>
      </c>
      <c r="D276" s="180" t="s">
        <v>1229</v>
      </c>
      <c r="E276" s="180" t="s">
        <v>2040</v>
      </c>
      <c r="F276" s="16" t="s">
        <v>1402</v>
      </c>
      <c r="G276" s="180" t="s">
        <v>1081</v>
      </c>
      <c r="H276" s="18">
        <v>5175</v>
      </c>
      <c r="I276" s="18">
        <v>0</v>
      </c>
      <c r="J276" s="18">
        <v>0</v>
      </c>
      <c r="K276" s="7">
        <v>0</v>
      </c>
      <c r="L276" s="7">
        <f t="shared" si="8"/>
        <v>5175</v>
      </c>
    </row>
    <row r="277" spans="1:12" s="26" customFormat="1" ht="11.1" customHeight="1" x14ac:dyDescent="0.25">
      <c r="A277" s="16">
        <f t="shared" si="9"/>
        <v>273</v>
      </c>
      <c r="B277" s="180" t="s">
        <v>1803</v>
      </c>
      <c r="C277" s="180" t="s">
        <v>1777</v>
      </c>
      <c r="D277" s="180" t="s">
        <v>1788</v>
      </c>
      <c r="E277" s="180" t="s">
        <v>1916</v>
      </c>
      <c r="F277" s="16" t="s">
        <v>1402</v>
      </c>
      <c r="G277" s="180" t="s">
        <v>1339</v>
      </c>
      <c r="H277" s="18">
        <v>2235</v>
      </c>
      <c r="I277" s="18">
        <v>575.72</v>
      </c>
      <c r="J277" s="18">
        <v>158</v>
      </c>
      <c r="K277" s="7">
        <v>0</v>
      </c>
      <c r="L277" s="7">
        <f t="shared" si="8"/>
        <v>2968.7200000000003</v>
      </c>
    </row>
    <row r="278" spans="1:12" s="26" customFormat="1" ht="11.1" customHeight="1" x14ac:dyDescent="0.25">
      <c r="A278" s="16">
        <f t="shared" si="9"/>
        <v>274</v>
      </c>
      <c r="B278" s="180" t="s">
        <v>1804</v>
      </c>
      <c r="C278" s="180" t="s">
        <v>1778</v>
      </c>
      <c r="D278" s="180" t="s">
        <v>1789</v>
      </c>
      <c r="E278" s="180" t="s">
        <v>1916</v>
      </c>
      <c r="F278" s="16" t="s">
        <v>1402</v>
      </c>
      <c r="G278" s="180" t="s">
        <v>1339</v>
      </c>
      <c r="H278" s="18">
        <v>2235</v>
      </c>
      <c r="I278" s="18">
        <v>0</v>
      </c>
      <c r="J278" s="18">
        <v>158</v>
      </c>
      <c r="K278" s="7">
        <v>0</v>
      </c>
      <c r="L278" s="7">
        <f t="shared" si="8"/>
        <v>2393</v>
      </c>
    </row>
    <row r="279" spans="1:12" s="26" customFormat="1" ht="11.1" customHeight="1" x14ac:dyDescent="0.25">
      <c r="A279" s="16">
        <f t="shared" si="9"/>
        <v>275</v>
      </c>
      <c r="B279" s="180" t="s">
        <v>890</v>
      </c>
      <c r="C279" s="180" t="s">
        <v>532</v>
      </c>
      <c r="D279" s="180" t="s">
        <v>891</v>
      </c>
      <c r="E279" s="180" t="s">
        <v>2042</v>
      </c>
      <c r="F279" s="16" t="s">
        <v>1402</v>
      </c>
      <c r="G279" s="180" t="s">
        <v>255</v>
      </c>
      <c r="H279" s="18">
        <v>2306</v>
      </c>
      <c r="I279" s="18">
        <v>528.16</v>
      </c>
      <c r="J279" s="18">
        <v>158</v>
      </c>
      <c r="K279" s="7">
        <v>0</v>
      </c>
      <c r="L279" s="7">
        <f t="shared" si="8"/>
        <v>2992.16</v>
      </c>
    </row>
    <row r="280" spans="1:12" s="26" customFormat="1" ht="11.1" customHeight="1" x14ac:dyDescent="0.25">
      <c r="A280" s="16">
        <f t="shared" si="9"/>
        <v>276</v>
      </c>
      <c r="B280" s="180" t="s">
        <v>892</v>
      </c>
      <c r="C280" s="180" t="s">
        <v>533</v>
      </c>
      <c r="D280" s="180" t="s">
        <v>893</v>
      </c>
      <c r="E280" s="180" t="s">
        <v>2046</v>
      </c>
      <c r="F280" s="16" t="s">
        <v>1402</v>
      </c>
      <c r="G280" s="180" t="s">
        <v>255</v>
      </c>
      <c r="H280" s="18">
        <v>2306</v>
      </c>
      <c r="I280" s="18">
        <v>485.6</v>
      </c>
      <c r="J280" s="18">
        <v>158</v>
      </c>
      <c r="K280" s="7">
        <v>0</v>
      </c>
      <c r="L280" s="7">
        <f t="shared" si="8"/>
        <v>2949.6</v>
      </c>
    </row>
    <row r="281" spans="1:12" s="26" customFormat="1" ht="11.1" customHeight="1" x14ac:dyDescent="0.25">
      <c r="A281" s="16">
        <f t="shared" si="9"/>
        <v>277</v>
      </c>
      <c r="B281" s="180" t="s">
        <v>1618</v>
      </c>
      <c r="C281" s="180" t="s">
        <v>1480</v>
      </c>
      <c r="D281" s="180" t="s">
        <v>1549</v>
      </c>
      <c r="E281" s="180" t="s">
        <v>2040</v>
      </c>
      <c r="F281" s="16" t="s">
        <v>1402</v>
      </c>
      <c r="G281" s="180" t="s">
        <v>1083</v>
      </c>
      <c r="H281" s="18">
        <v>3782</v>
      </c>
      <c r="I281" s="18">
        <v>0</v>
      </c>
      <c r="J281" s="18">
        <v>0</v>
      </c>
      <c r="K281" s="7">
        <v>0</v>
      </c>
      <c r="L281" s="7">
        <f t="shared" si="8"/>
        <v>3782</v>
      </c>
    </row>
    <row r="282" spans="1:12" s="26" customFormat="1" ht="11.1" customHeight="1" x14ac:dyDescent="0.25">
      <c r="A282" s="16">
        <f t="shared" si="9"/>
        <v>278</v>
      </c>
      <c r="B282" s="180" t="s">
        <v>894</v>
      </c>
      <c r="C282" s="180" t="s">
        <v>534</v>
      </c>
      <c r="D282" s="180" t="s">
        <v>895</v>
      </c>
      <c r="E282" s="180" t="s">
        <v>2046</v>
      </c>
      <c r="F282" s="16" t="s">
        <v>1402</v>
      </c>
      <c r="G282" s="180" t="s">
        <v>255</v>
      </c>
      <c r="H282" s="18">
        <v>2306</v>
      </c>
      <c r="I282" s="18">
        <v>0</v>
      </c>
      <c r="J282" s="18">
        <v>158</v>
      </c>
      <c r="K282" s="7">
        <v>0</v>
      </c>
      <c r="L282" s="7">
        <f t="shared" si="8"/>
        <v>2464</v>
      </c>
    </row>
    <row r="283" spans="1:12" s="26" customFormat="1" ht="11.1" customHeight="1" x14ac:dyDescent="0.25">
      <c r="A283" s="16">
        <f t="shared" si="9"/>
        <v>279</v>
      </c>
      <c r="B283" s="180" t="s">
        <v>896</v>
      </c>
      <c r="C283" s="180" t="s">
        <v>535</v>
      </c>
      <c r="D283" s="180" t="s">
        <v>897</v>
      </c>
      <c r="E283" s="180" t="s">
        <v>2042</v>
      </c>
      <c r="F283" s="16" t="s">
        <v>1402</v>
      </c>
      <c r="G283" s="180" t="s">
        <v>255</v>
      </c>
      <c r="H283" s="18">
        <v>2306</v>
      </c>
      <c r="I283" s="18">
        <v>0</v>
      </c>
      <c r="J283" s="18">
        <v>158</v>
      </c>
      <c r="K283" s="7">
        <v>0</v>
      </c>
      <c r="L283" s="7">
        <f t="shared" si="8"/>
        <v>2464</v>
      </c>
    </row>
    <row r="284" spans="1:12" s="26" customFormat="1" ht="11.1" customHeight="1" x14ac:dyDescent="0.25">
      <c r="A284" s="16">
        <f t="shared" si="9"/>
        <v>280</v>
      </c>
      <c r="B284" s="180" t="s">
        <v>1619</v>
      </c>
      <c r="C284" s="180" t="s">
        <v>1620</v>
      </c>
      <c r="D284" s="180" t="s">
        <v>1550</v>
      </c>
      <c r="E284" s="180" t="s">
        <v>1579</v>
      </c>
      <c r="F284" s="16" t="s">
        <v>1402</v>
      </c>
      <c r="G284" s="180" t="s">
        <v>270</v>
      </c>
      <c r="H284" s="18">
        <v>3782</v>
      </c>
      <c r="I284" s="18">
        <v>0</v>
      </c>
      <c r="J284" s="18">
        <v>0</v>
      </c>
      <c r="K284" s="7">
        <v>0</v>
      </c>
      <c r="L284" s="7">
        <f t="shared" si="8"/>
        <v>3782</v>
      </c>
    </row>
    <row r="285" spans="1:12" s="26" customFormat="1" ht="11.1" customHeight="1" x14ac:dyDescent="0.25">
      <c r="A285" s="16">
        <f t="shared" si="9"/>
        <v>281</v>
      </c>
      <c r="B285" s="180" t="s">
        <v>1326</v>
      </c>
      <c r="C285" s="180" t="s">
        <v>2247</v>
      </c>
      <c r="D285" s="180" t="s">
        <v>2267</v>
      </c>
      <c r="E285" s="180" t="s">
        <v>2071</v>
      </c>
      <c r="F285" s="16" t="s">
        <v>1402</v>
      </c>
      <c r="G285" s="180" t="s">
        <v>1304</v>
      </c>
      <c r="H285" s="18">
        <v>1399.6</v>
      </c>
      <c r="I285" s="18">
        <v>0</v>
      </c>
      <c r="J285" s="18">
        <v>0</v>
      </c>
      <c r="K285" s="7">
        <v>5707.17</v>
      </c>
      <c r="L285" s="7">
        <f t="shared" si="8"/>
        <v>7106.77</v>
      </c>
    </row>
    <row r="286" spans="1:12" s="26" customFormat="1" ht="11.1" customHeight="1" x14ac:dyDescent="0.25">
      <c r="A286" s="16">
        <f t="shared" si="9"/>
        <v>282</v>
      </c>
      <c r="B286" s="180" t="s">
        <v>898</v>
      </c>
      <c r="C286" s="180" t="s">
        <v>536</v>
      </c>
      <c r="D286" s="180" t="s">
        <v>899</v>
      </c>
      <c r="E286" s="180" t="s">
        <v>2065</v>
      </c>
      <c r="F286" s="16" t="s">
        <v>1402</v>
      </c>
      <c r="G286" s="180" t="s">
        <v>253</v>
      </c>
      <c r="H286" s="18">
        <v>1207.08</v>
      </c>
      <c r="I286" s="18">
        <v>0</v>
      </c>
      <c r="J286" s="18">
        <v>0</v>
      </c>
      <c r="K286" s="7">
        <v>3207.17</v>
      </c>
      <c r="L286" s="7">
        <f t="shared" si="8"/>
        <v>4414.25</v>
      </c>
    </row>
    <row r="287" spans="1:12" s="26" customFormat="1" ht="11.1" customHeight="1" x14ac:dyDescent="0.25">
      <c r="A287" s="16">
        <f t="shared" si="9"/>
        <v>283</v>
      </c>
      <c r="B287" s="180" t="s">
        <v>900</v>
      </c>
      <c r="C287" s="180" t="s">
        <v>537</v>
      </c>
      <c r="D287" s="180" t="s">
        <v>901</v>
      </c>
      <c r="E287" s="180" t="s">
        <v>2055</v>
      </c>
      <c r="F287" s="16" t="s">
        <v>1402</v>
      </c>
      <c r="G287" s="180" t="s">
        <v>253</v>
      </c>
      <c r="H287" s="18">
        <v>1106.29</v>
      </c>
      <c r="I287" s="18">
        <v>0</v>
      </c>
      <c r="J287" s="18">
        <v>0</v>
      </c>
      <c r="K287" s="7">
        <v>1370</v>
      </c>
      <c r="L287" s="7">
        <f t="shared" si="8"/>
        <v>2476.29</v>
      </c>
    </row>
    <row r="288" spans="1:12" s="26" customFormat="1" ht="11.1" customHeight="1" x14ac:dyDescent="0.25">
      <c r="A288" s="16">
        <f t="shared" si="9"/>
        <v>284</v>
      </c>
      <c r="B288" s="180" t="s">
        <v>902</v>
      </c>
      <c r="C288" s="180" t="s">
        <v>538</v>
      </c>
      <c r="D288" s="180" t="s">
        <v>903</v>
      </c>
      <c r="E288" s="180" t="s">
        <v>2042</v>
      </c>
      <c r="F288" s="16" t="s">
        <v>1402</v>
      </c>
      <c r="G288" s="180" t="s">
        <v>255</v>
      </c>
      <c r="H288" s="18">
        <v>2306</v>
      </c>
      <c r="I288" s="18">
        <v>0</v>
      </c>
      <c r="J288" s="18">
        <v>158</v>
      </c>
      <c r="K288" s="7">
        <v>0</v>
      </c>
      <c r="L288" s="7">
        <f t="shared" si="8"/>
        <v>2464</v>
      </c>
    </row>
    <row r="289" spans="1:12" s="26" customFormat="1" ht="11.1" customHeight="1" x14ac:dyDescent="0.25">
      <c r="A289" s="16">
        <f t="shared" si="9"/>
        <v>285</v>
      </c>
      <c r="B289" s="180" t="s">
        <v>904</v>
      </c>
      <c r="C289" s="180" t="s">
        <v>539</v>
      </c>
      <c r="D289" s="180" t="s">
        <v>905</v>
      </c>
      <c r="E289" s="180" t="s">
        <v>2074</v>
      </c>
      <c r="F289" s="16" t="s">
        <v>1402</v>
      </c>
      <c r="G289" s="180" t="s">
        <v>255</v>
      </c>
      <c r="H289" s="18">
        <v>2306</v>
      </c>
      <c r="I289" s="18">
        <v>0</v>
      </c>
      <c r="J289" s="18">
        <v>158</v>
      </c>
      <c r="K289" s="7">
        <v>0</v>
      </c>
      <c r="L289" s="7">
        <f t="shared" si="8"/>
        <v>2464</v>
      </c>
    </row>
    <row r="290" spans="1:12" s="26" customFormat="1" ht="11.1" customHeight="1" x14ac:dyDescent="0.25">
      <c r="A290" s="16">
        <f t="shared" si="9"/>
        <v>286</v>
      </c>
      <c r="B290" s="180" t="s">
        <v>906</v>
      </c>
      <c r="C290" s="180" t="s">
        <v>540</v>
      </c>
      <c r="D290" s="180" t="s">
        <v>907</v>
      </c>
      <c r="E290" s="180" t="s">
        <v>2042</v>
      </c>
      <c r="F290" s="16" t="s">
        <v>1402</v>
      </c>
      <c r="G290" s="180" t="s">
        <v>255</v>
      </c>
      <c r="H290" s="18">
        <v>2306</v>
      </c>
      <c r="I290" s="18">
        <v>528.16</v>
      </c>
      <c r="J290" s="18">
        <v>158</v>
      </c>
      <c r="K290" s="7">
        <v>0</v>
      </c>
      <c r="L290" s="7">
        <f t="shared" si="8"/>
        <v>2992.16</v>
      </c>
    </row>
    <row r="291" spans="1:12" s="26" customFormat="1" ht="11.1" customHeight="1" x14ac:dyDescent="0.25">
      <c r="A291" s="16">
        <f t="shared" si="9"/>
        <v>287</v>
      </c>
      <c r="B291" s="180" t="s">
        <v>908</v>
      </c>
      <c r="C291" s="180" t="s">
        <v>541</v>
      </c>
      <c r="D291" s="180" t="s">
        <v>909</v>
      </c>
      <c r="E291" s="180" t="s">
        <v>2072</v>
      </c>
      <c r="F291" s="16" t="s">
        <v>1402</v>
      </c>
      <c r="G291" s="180" t="s">
        <v>1303</v>
      </c>
      <c r="H291" s="18">
        <v>1340.19</v>
      </c>
      <c r="I291" s="18">
        <v>0</v>
      </c>
      <c r="J291" s="18">
        <v>0</v>
      </c>
      <c r="K291" s="7">
        <v>3707.17</v>
      </c>
      <c r="L291" s="7">
        <f t="shared" si="8"/>
        <v>5047.3600000000006</v>
      </c>
    </row>
    <row r="292" spans="1:12" s="26" customFormat="1" ht="11.1" customHeight="1" x14ac:dyDescent="0.25">
      <c r="A292" s="16">
        <f t="shared" si="9"/>
        <v>288</v>
      </c>
      <c r="B292" s="180" t="s">
        <v>1230</v>
      </c>
      <c r="C292" s="180" t="s">
        <v>341</v>
      </c>
      <c r="D292" s="180" t="s">
        <v>1231</v>
      </c>
      <c r="E292" s="180" t="s">
        <v>2039</v>
      </c>
      <c r="F292" s="16" t="s">
        <v>1402</v>
      </c>
      <c r="G292" s="180" t="s">
        <v>264</v>
      </c>
      <c r="H292" s="18">
        <v>7901</v>
      </c>
      <c r="I292" s="18">
        <v>0</v>
      </c>
      <c r="J292" s="18">
        <v>900</v>
      </c>
      <c r="K292" s="7">
        <v>0</v>
      </c>
      <c r="L292" s="7">
        <f t="shared" si="8"/>
        <v>8801</v>
      </c>
    </row>
    <row r="293" spans="1:12" s="26" customFormat="1" ht="11.1" customHeight="1" x14ac:dyDescent="0.25">
      <c r="A293" s="16">
        <f t="shared" si="9"/>
        <v>289</v>
      </c>
      <c r="B293" s="180" t="s">
        <v>910</v>
      </c>
      <c r="C293" s="180" t="s">
        <v>542</v>
      </c>
      <c r="D293" s="180" t="s">
        <v>911</v>
      </c>
      <c r="E293" s="180" t="s">
        <v>2042</v>
      </c>
      <c r="F293" s="16" t="s">
        <v>1402</v>
      </c>
      <c r="G293" s="180" t="s">
        <v>255</v>
      </c>
      <c r="H293" s="18">
        <v>2306</v>
      </c>
      <c r="I293" s="18">
        <v>0</v>
      </c>
      <c r="J293" s="18">
        <v>158</v>
      </c>
      <c r="K293" s="7">
        <v>0</v>
      </c>
      <c r="L293" s="7">
        <f t="shared" si="8"/>
        <v>2464</v>
      </c>
    </row>
    <row r="294" spans="1:12" s="26" customFormat="1" ht="11.1" customHeight="1" x14ac:dyDescent="0.25">
      <c r="A294" s="16">
        <f t="shared" si="9"/>
        <v>290</v>
      </c>
      <c r="B294" s="180" t="s">
        <v>1301</v>
      </c>
      <c r="C294" s="180" t="s">
        <v>1407</v>
      </c>
      <c r="D294" s="180" t="s">
        <v>1413</v>
      </c>
      <c r="E294" s="180" t="s">
        <v>1584</v>
      </c>
      <c r="F294" s="16" t="s">
        <v>1402</v>
      </c>
      <c r="G294" s="180" t="s">
        <v>1097</v>
      </c>
      <c r="H294" s="18">
        <v>3782</v>
      </c>
      <c r="I294" s="18">
        <v>613.55999999999995</v>
      </c>
      <c r="J294" s="18">
        <v>0</v>
      </c>
      <c r="K294" s="7">
        <v>0</v>
      </c>
      <c r="L294" s="7">
        <f t="shared" si="8"/>
        <v>4395.5599999999995</v>
      </c>
    </row>
    <row r="295" spans="1:12" s="26" customFormat="1" ht="11.1" customHeight="1" x14ac:dyDescent="0.25">
      <c r="A295" s="16">
        <f t="shared" si="9"/>
        <v>291</v>
      </c>
      <c r="B295" s="180" t="s">
        <v>1589</v>
      </c>
      <c r="C295" s="180" t="s">
        <v>1587</v>
      </c>
      <c r="D295" s="180" t="s">
        <v>1590</v>
      </c>
      <c r="E295" s="180" t="s">
        <v>2038</v>
      </c>
      <c r="F295" s="16" t="s">
        <v>1402</v>
      </c>
      <c r="G295" s="180" t="s">
        <v>1297</v>
      </c>
      <c r="H295" s="18">
        <v>859.71</v>
      </c>
      <c r="I295" s="18">
        <v>0</v>
      </c>
      <c r="J295" s="18">
        <v>0</v>
      </c>
      <c r="K295" s="7">
        <v>3207.17</v>
      </c>
      <c r="L295" s="7">
        <f t="shared" si="8"/>
        <v>4066.88</v>
      </c>
    </row>
    <row r="296" spans="1:12" s="26" customFormat="1" ht="11.1" customHeight="1" x14ac:dyDescent="0.25">
      <c r="A296" s="16">
        <f t="shared" si="9"/>
        <v>292</v>
      </c>
      <c r="B296" s="180" t="s">
        <v>1716</v>
      </c>
      <c r="C296" s="180" t="s">
        <v>543</v>
      </c>
      <c r="D296" s="180" t="s">
        <v>912</v>
      </c>
      <c r="E296" s="180" t="s">
        <v>1576</v>
      </c>
      <c r="F296" s="16" t="s">
        <v>1402</v>
      </c>
      <c r="G296" s="180" t="s">
        <v>264</v>
      </c>
      <c r="H296" s="18">
        <v>7901</v>
      </c>
      <c r="I296" s="18">
        <v>0</v>
      </c>
      <c r="J296" s="18">
        <v>800</v>
      </c>
      <c r="K296" s="7">
        <v>0</v>
      </c>
      <c r="L296" s="7">
        <f t="shared" si="8"/>
        <v>8701</v>
      </c>
    </row>
    <row r="297" spans="1:12" s="26" customFormat="1" ht="11.1" customHeight="1" x14ac:dyDescent="0.25">
      <c r="A297" s="16">
        <f t="shared" si="9"/>
        <v>293</v>
      </c>
      <c r="B297" s="180" t="s">
        <v>1232</v>
      </c>
      <c r="C297" s="180" t="s">
        <v>1621</v>
      </c>
      <c r="D297" s="180" t="s">
        <v>1233</v>
      </c>
      <c r="E297" s="180" t="s">
        <v>1584</v>
      </c>
      <c r="F297" s="16" t="s">
        <v>1402</v>
      </c>
      <c r="G297" s="180" t="s">
        <v>1097</v>
      </c>
      <c r="H297" s="18">
        <v>3782</v>
      </c>
      <c r="I297" s="18">
        <v>1285.56</v>
      </c>
      <c r="J297" s="18">
        <v>450</v>
      </c>
      <c r="K297" s="7">
        <v>0</v>
      </c>
      <c r="L297" s="7">
        <f t="shared" si="8"/>
        <v>5517.5599999999995</v>
      </c>
    </row>
    <row r="298" spans="1:12" s="26" customFormat="1" ht="11.1" customHeight="1" x14ac:dyDescent="0.25">
      <c r="A298" s="16">
        <f t="shared" si="9"/>
        <v>294</v>
      </c>
      <c r="B298" s="180" t="s">
        <v>913</v>
      </c>
      <c r="C298" s="180" t="s">
        <v>544</v>
      </c>
      <c r="D298" s="180" t="s">
        <v>914</v>
      </c>
      <c r="E298" s="180" t="s">
        <v>2050</v>
      </c>
      <c r="F298" s="16" t="s">
        <v>1402</v>
      </c>
      <c r="G298" s="180" t="s">
        <v>1300</v>
      </c>
      <c r="H298" s="18">
        <v>2212</v>
      </c>
      <c r="I298" s="18">
        <v>0</v>
      </c>
      <c r="J298" s="18">
        <v>158</v>
      </c>
      <c r="K298" s="7">
        <v>0</v>
      </c>
      <c r="L298" s="7">
        <f t="shared" si="8"/>
        <v>2370</v>
      </c>
    </row>
    <row r="299" spans="1:12" s="26" customFormat="1" ht="11.1" customHeight="1" x14ac:dyDescent="0.25">
      <c r="A299" s="16">
        <f t="shared" si="9"/>
        <v>295</v>
      </c>
      <c r="B299" s="180" t="s">
        <v>1793</v>
      </c>
      <c r="C299" s="180" t="s">
        <v>1779</v>
      </c>
      <c r="D299" s="180" t="s">
        <v>1790</v>
      </c>
      <c r="E299" s="180" t="s">
        <v>2040</v>
      </c>
      <c r="F299" s="16" t="s">
        <v>1402</v>
      </c>
      <c r="G299" s="180" t="s">
        <v>1083</v>
      </c>
      <c r="H299" s="18">
        <v>3782</v>
      </c>
      <c r="I299" s="18">
        <v>0</v>
      </c>
      <c r="J299" s="18">
        <v>450</v>
      </c>
      <c r="K299" s="7">
        <v>0</v>
      </c>
      <c r="L299" s="7">
        <f t="shared" si="8"/>
        <v>4232</v>
      </c>
    </row>
    <row r="300" spans="1:12" s="26" customFormat="1" ht="11.1" customHeight="1" x14ac:dyDescent="0.25">
      <c r="A300" s="16">
        <f t="shared" si="9"/>
        <v>296</v>
      </c>
      <c r="B300" s="180" t="s">
        <v>2174</v>
      </c>
      <c r="C300" s="180" t="s">
        <v>2175</v>
      </c>
      <c r="D300" s="180" t="s">
        <v>2176</v>
      </c>
      <c r="E300" s="180" t="s">
        <v>2023</v>
      </c>
      <c r="F300" s="16" t="s">
        <v>1402</v>
      </c>
      <c r="G300" s="180" t="s">
        <v>1339</v>
      </c>
      <c r="H300" s="18">
        <v>837.38999999999987</v>
      </c>
      <c r="I300" s="18">
        <v>0</v>
      </c>
      <c r="J300" s="18">
        <v>0</v>
      </c>
      <c r="K300" s="7">
        <v>3207.17</v>
      </c>
      <c r="L300" s="7">
        <f t="shared" si="8"/>
        <v>4044.56</v>
      </c>
    </row>
    <row r="301" spans="1:12" s="26" customFormat="1" ht="11.1" customHeight="1" x14ac:dyDescent="0.25">
      <c r="A301" s="16">
        <f t="shared" si="9"/>
        <v>297</v>
      </c>
      <c r="B301" s="180" t="s">
        <v>915</v>
      </c>
      <c r="C301" s="180" t="s">
        <v>545</v>
      </c>
      <c r="D301" s="180" t="s">
        <v>916</v>
      </c>
      <c r="E301" s="180" t="s">
        <v>2042</v>
      </c>
      <c r="F301" s="16" t="s">
        <v>1402</v>
      </c>
      <c r="G301" s="180" t="s">
        <v>255</v>
      </c>
      <c r="H301" s="18">
        <v>2306</v>
      </c>
      <c r="I301" s="18">
        <v>323.02999999999997</v>
      </c>
      <c r="J301" s="18">
        <v>158</v>
      </c>
      <c r="K301" s="7">
        <v>0</v>
      </c>
      <c r="L301" s="7">
        <f t="shared" si="8"/>
        <v>2787.0299999999997</v>
      </c>
    </row>
    <row r="302" spans="1:12" s="26" customFormat="1" ht="11.1" customHeight="1" x14ac:dyDescent="0.25">
      <c r="A302" s="16">
        <f t="shared" si="9"/>
        <v>298</v>
      </c>
      <c r="B302" s="180" t="s">
        <v>2256</v>
      </c>
      <c r="C302" s="180" t="s">
        <v>546</v>
      </c>
      <c r="D302" s="180" t="s">
        <v>917</v>
      </c>
      <c r="E302" s="180" t="s">
        <v>2067</v>
      </c>
      <c r="F302" s="16" t="s">
        <v>1402</v>
      </c>
      <c r="G302" s="180" t="s">
        <v>754</v>
      </c>
      <c r="H302" s="18">
        <v>1235.76</v>
      </c>
      <c r="I302" s="18">
        <v>0</v>
      </c>
      <c r="J302" s="18">
        <v>0</v>
      </c>
      <c r="K302" s="7">
        <v>1430</v>
      </c>
      <c r="L302" s="7">
        <f t="shared" si="8"/>
        <v>2665.76</v>
      </c>
    </row>
    <row r="303" spans="1:12" s="26" customFormat="1" ht="11.1" customHeight="1" x14ac:dyDescent="0.25">
      <c r="A303" s="16">
        <f t="shared" si="9"/>
        <v>299</v>
      </c>
      <c r="B303" s="180" t="s">
        <v>1792</v>
      </c>
      <c r="C303" s="180" t="s">
        <v>1780</v>
      </c>
      <c r="D303" s="180" t="s">
        <v>1791</v>
      </c>
      <c r="E303" s="180" t="s">
        <v>1916</v>
      </c>
      <c r="F303" s="16" t="s">
        <v>1402</v>
      </c>
      <c r="G303" s="180" t="s">
        <v>1339</v>
      </c>
      <c r="H303" s="18">
        <v>2235</v>
      </c>
      <c r="I303" s="18">
        <v>551.94000000000005</v>
      </c>
      <c r="J303" s="18">
        <v>158</v>
      </c>
      <c r="K303" s="7">
        <v>0</v>
      </c>
      <c r="L303" s="7">
        <f t="shared" si="8"/>
        <v>2944.94</v>
      </c>
    </row>
    <row r="304" spans="1:12" s="26" customFormat="1" ht="11.1" customHeight="1" x14ac:dyDescent="0.25">
      <c r="A304" s="16">
        <f t="shared" si="9"/>
        <v>300</v>
      </c>
      <c r="B304" s="180" t="s">
        <v>1677</v>
      </c>
      <c r="C304" s="180" t="s">
        <v>1657</v>
      </c>
      <c r="D304" s="180" t="s">
        <v>1667</v>
      </c>
      <c r="E304" s="180" t="s">
        <v>2058</v>
      </c>
      <c r="F304" s="16" t="s">
        <v>1402</v>
      </c>
      <c r="G304" s="180" t="s">
        <v>1302</v>
      </c>
      <c r="H304" s="18">
        <v>855</v>
      </c>
      <c r="I304" s="18">
        <v>0</v>
      </c>
      <c r="J304" s="18">
        <v>0</v>
      </c>
      <c r="K304" s="7">
        <v>1370</v>
      </c>
      <c r="L304" s="7">
        <f t="shared" si="8"/>
        <v>2225</v>
      </c>
    </row>
    <row r="305" spans="1:12" s="26" customFormat="1" ht="11.1" customHeight="1" x14ac:dyDescent="0.25">
      <c r="A305" s="16">
        <f t="shared" si="9"/>
        <v>301</v>
      </c>
      <c r="B305" s="180" t="s">
        <v>918</v>
      </c>
      <c r="C305" s="180" t="s">
        <v>547</v>
      </c>
      <c r="D305" s="180" t="s">
        <v>919</v>
      </c>
      <c r="E305" s="180" t="s">
        <v>2071</v>
      </c>
      <c r="F305" s="16" t="s">
        <v>1402</v>
      </c>
      <c r="G305" s="180" t="s">
        <v>1304</v>
      </c>
      <c r="H305" s="18">
        <v>1399.6</v>
      </c>
      <c r="I305" s="18">
        <v>0</v>
      </c>
      <c r="J305" s="18">
        <v>0</v>
      </c>
      <c r="K305" s="7">
        <v>5707.17</v>
      </c>
      <c r="L305" s="7">
        <f t="shared" si="8"/>
        <v>7106.77</v>
      </c>
    </row>
    <row r="306" spans="1:12" s="26" customFormat="1" ht="11.1" customHeight="1" x14ac:dyDescent="0.25">
      <c r="A306" s="16">
        <f t="shared" si="9"/>
        <v>302</v>
      </c>
      <c r="B306" s="180" t="s">
        <v>1234</v>
      </c>
      <c r="C306" s="180" t="s">
        <v>342</v>
      </c>
      <c r="D306" s="180" t="s">
        <v>1235</v>
      </c>
      <c r="E306" s="180" t="s">
        <v>2048</v>
      </c>
      <c r="F306" s="16" t="s">
        <v>1402</v>
      </c>
      <c r="G306" s="180" t="s">
        <v>1080</v>
      </c>
      <c r="H306" s="18">
        <v>5175</v>
      </c>
      <c r="I306" s="18">
        <v>987.09</v>
      </c>
      <c r="J306" s="18">
        <v>300</v>
      </c>
      <c r="K306" s="7">
        <v>0</v>
      </c>
      <c r="L306" s="7">
        <f t="shared" si="8"/>
        <v>6462.09</v>
      </c>
    </row>
    <row r="307" spans="1:12" s="26" customFormat="1" ht="11.1" customHeight="1" x14ac:dyDescent="0.25">
      <c r="A307" s="16">
        <f t="shared" si="9"/>
        <v>303</v>
      </c>
      <c r="B307" s="180" t="s">
        <v>1794</v>
      </c>
      <c r="C307" s="180" t="s">
        <v>1781</v>
      </c>
      <c r="D307" s="180" t="s">
        <v>1795</v>
      </c>
      <c r="E307" s="180" t="s">
        <v>1916</v>
      </c>
      <c r="F307" s="16" t="s">
        <v>1402</v>
      </c>
      <c r="G307" s="180" t="s">
        <v>1339</v>
      </c>
      <c r="H307" s="18">
        <v>2235</v>
      </c>
      <c r="I307" s="18">
        <v>541.04999999999995</v>
      </c>
      <c r="J307" s="18">
        <v>308</v>
      </c>
      <c r="K307" s="7">
        <v>0</v>
      </c>
      <c r="L307" s="7">
        <f t="shared" si="8"/>
        <v>3084.05</v>
      </c>
    </row>
    <row r="308" spans="1:12" s="26" customFormat="1" ht="11.1" customHeight="1" x14ac:dyDescent="0.25">
      <c r="A308" s="16">
        <f t="shared" si="9"/>
        <v>304</v>
      </c>
      <c r="B308" s="180" t="s">
        <v>920</v>
      </c>
      <c r="C308" s="180" t="s">
        <v>548</v>
      </c>
      <c r="D308" s="180" t="s">
        <v>921</v>
      </c>
      <c r="E308" s="180" t="s">
        <v>2074</v>
      </c>
      <c r="F308" s="16" t="s">
        <v>1402</v>
      </c>
      <c r="G308" s="180" t="s">
        <v>253</v>
      </c>
      <c r="H308" s="18">
        <v>2325</v>
      </c>
      <c r="I308" s="18">
        <v>551.94000000000005</v>
      </c>
      <c r="J308" s="18">
        <v>158</v>
      </c>
      <c r="K308" s="7">
        <v>0</v>
      </c>
      <c r="L308" s="7">
        <f t="shared" si="8"/>
        <v>3034.94</v>
      </c>
    </row>
    <row r="309" spans="1:12" s="26" customFormat="1" ht="11.1" customHeight="1" x14ac:dyDescent="0.25">
      <c r="A309" s="16">
        <f t="shared" si="9"/>
        <v>305</v>
      </c>
      <c r="B309" s="180" t="s">
        <v>922</v>
      </c>
      <c r="C309" s="180" t="s">
        <v>549</v>
      </c>
      <c r="D309" s="180" t="s">
        <v>923</v>
      </c>
      <c r="E309" s="180" t="s">
        <v>2042</v>
      </c>
      <c r="F309" s="16" t="s">
        <v>1402</v>
      </c>
      <c r="G309" s="180" t="s">
        <v>1297</v>
      </c>
      <c r="H309" s="18">
        <v>2287</v>
      </c>
      <c r="I309" s="18">
        <v>478.6</v>
      </c>
      <c r="J309" s="18">
        <v>158</v>
      </c>
      <c r="K309" s="7">
        <v>0</v>
      </c>
      <c r="L309" s="7">
        <f t="shared" si="8"/>
        <v>2923.6</v>
      </c>
    </row>
    <row r="310" spans="1:12" s="26" customFormat="1" ht="11.1" customHeight="1" x14ac:dyDescent="0.25">
      <c r="A310" s="16">
        <f t="shared" si="9"/>
        <v>306</v>
      </c>
      <c r="B310" s="180" t="s">
        <v>1701</v>
      </c>
      <c r="C310" s="180" t="s">
        <v>1485</v>
      </c>
      <c r="D310" s="180" t="s">
        <v>1551</v>
      </c>
      <c r="E310" s="180" t="s">
        <v>1916</v>
      </c>
      <c r="F310" s="16" t="s">
        <v>1402</v>
      </c>
      <c r="G310" s="180" t="s">
        <v>1339</v>
      </c>
      <c r="H310" s="18">
        <v>2235</v>
      </c>
      <c r="I310" s="18">
        <v>551.94000000000005</v>
      </c>
      <c r="J310" s="18">
        <v>158</v>
      </c>
      <c r="K310" s="7">
        <v>0</v>
      </c>
      <c r="L310" s="7">
        <f t="shared" si="8"/>
        <v>2944.94</v>
      </c>
    </row>
    <row r="311" spans="1:12" s="26" customFormat="1" ht="11.1" customHeight="1" x14ac:dyDescent="0.25">
      <c r="A311" s="16">
        <f t="shared" si="9"/>
        <v>307</v>
      </c>
      <c r="B311" s="180" t="s">
        <v>1236</v>
      </c>
      <c r="C311" s="180" t="s">
        <v>343</v>
      </c>
      <c r="D311" s="180" t="s">
        <v>1237</v>
      </c>
      <c r="E311" s="180" t="s">
        <v>1584</v>
      </c>
      <c r="F311" s="16" t="s">
        <v>1402</v>
      </c>
      <c r="G311" s="180" t="s">
        <v>1131</v>
      </c>
      <c r="H311" s="18">
        <v>4182</v>
      </c>
      <c r="I311" s="18">
        <v>1230.69</v>
      </c>
      <c r="J311" s="18">
        <v>450</v>
      </c>
      <c r="K311" s="7">
        <v>0</v>
      </c>
      <c r="L311" s="7">
        <f t="shared" si="8"/>
        <v>5862.6900000000005</v>
      </c>
    </row>
    <row r="312" spans="1:12" s="26" customFormat="1" ht="11.1" customHeight="1" x14ac:dyDescent="0.25">
      <c r="A312" s="16">
        <f t="shared" si="9"/>
        <v>308</v>
      </c>
      <c r="B312" s="180" t="s">
        <v>924</v>
      </c>
      <c r="C312" s="180" t="s">
        <v>550</v>
      </c>
      <c r="D312" s="180" t="s">
        <v>925</v>
      </c>
      <c r="E312" s="180" t="s">
        <v>1883</v>
      </c>
      <c r="F312" s="16" t="s">
        <v>1402</v>
      </c>
      <c r="G312" s="180" t="s">
        <v>1134</v>
      </c>
      <c r="H312" s="18">
        <v>3782</v>
      </c>
      <c r="I312" s="18">
        <v>1110.48</v>
      </c>
      <c r="J312" s="18">
        <v>0</v>
      </c>
      <c r="K312" s="7">
        <v>0</v>
      </c>
      <c r="L312" s="7">
        <f t="shared" si="8"/>
        <v>4892.4799999999996</v>
      </c>
    </row>
    <row r="313" spans="1:12" s="26" customFormat="1" ht="11.1" customHeight="1" x14ac:dyDescent="0.25">
      <c r="A313" s="16">
        <f t="shared" si="9"/>
        <v>309</v>
      </c>
      <c r="B313" s="180" t="s">
        <v>935</v>
      </c>
      <c r="C313" s="180" t="s">
        <v>556</v>
      </c>
      <c r="D313" s="180" t="s">
        <v>936</v>
      </c>
      <c r="E313" s="180" t="s">
        <v>2041</v>
      </c>
      <c r="F313" s="16" t="s">
        <v>1402</v>
      </c>
      <c r="G313" s="180" t="s">
        <v>255</v>
      </c>
      <c r="H313" s="18">
        <v>2306</v>
      </c>
      <c r="I313" s="18">
        <v>541.04999999999995</v>
      </c>
      <c r="J313" s="18">
        <v>158</v>
      </c>
      <c r="K313" s="7">
        <v>0</v>
      </c>
      <c r="L313" s="7">
        <f t="shared" si="8"/>
        <v>3005.05</v>
      </c>
    </row>
    <row r="314" spans="1:12" s="26" customFormat="1" ht="11.1" customHeight="1" x14ac:dyDescent="0.25">
      <c r="A314" s="16">
        <f t="shared" si="9"/>
        <v>310</v>
      </c>
      <c r="B314" s="180" t="s">
        <v>1702</v>
      </c>
      <c r="C314" s="180" t="s">
        <v>1486</v>
      </c>
      <c r="D314" s="180" t="s">
        <v>1552</v>
      </c>
      <c r="E314" s="180" t="s">
        <v>1916</v>
      </c>
      <c r="F314" s="16" t="s">
        <v>1402</v>
      </c>
      <c r="G314" s="180" t="s">
        <v>1339</v>
      </c>
      <c r="H314" s="18">
        <v>2235</v>
      </c>
      <c r="I314" s="18">
        <v>0</v>
      </c>
      <c r="J314" s="18">
        <v>158</v>
      </c>
      <c r="K314" s="7">
        <v>0</v>
      </c>
      <c r="L314" s="7">
        <f t="shared" si="8"/>
        <v>2393</v>
      </c>
    </row>
    <row r="315" spans="1:12" s="26" customFormat="1" ht="11.1" customHeight="1" x14ac:dyDescent="0.25">
      <c r="A315" s="16">
        <f t="shared" si="9"/>
        <v>311</v>
      </c>
      <c r="B315" s="180" t="s">
        <v>926</v>
      </c>
      <c r="C315" s="180" t="s">
        <v>551</v>
      </c>
      <c r="D315" s="180" t="s">
        <v>927</v>
      </c>
      <c r="E315" s="180" t="s">
        <v>2050</v>
      </c>
      <c r="F315" s="16" t="s">
        <v>1402</v>
      </c>
      <c r="G315" s="180" t="s">
        <v>1358</v>
      </c>
      <c r="H315" s="18">
        <v>2232</v>
      </c>
      <c r="I315" s="18">
        <v>277.68</v>
      </c>
      <c r="J315" s="18">
        <v>158</v>
      </c>
      <c r="K315" s="7">
        <v>0</v>
      </c>
      <c r="L315" s="7">
        <f t="shared" si="8"/>
        <v>2667.68</v>
      </c>
    </row>
    <row r="316" spans="1:12" s="26" customFormat="1" ht="11.1" customHeight="1" x14ac:dyDescent="0.25">
      <c r="A316" s="16">
        <f t="shared" si="9"/>
        <v>312</v>
      </c>
      <c r="B316" s="180" t="s">
        <v>928</v>
      </c>
      <c r="C316" s="180" t="s">
        <v>552</v>
      </c>
      <c r="D316" s="180" t="s">
        <v>929</v>
      </c>
      <c r="E316" s="180" t="s">
        <v>2068</v>
      </c>
      <c r="F316" s="16" t="s">
        <v>1402</v>
      </c>
      <c r="G316" s="180" t="s">
        <v>255</v>
      </c>
      <c r="H316" s="18">
        <v>2306</v>
      </c>
      <c r="I316" s="18">
        <v>0</v>
      </c>
      <c r="J316" s="18">
        <v>158</v>
      </c>
      <c r="K316" s="7">
        <v>0</v>
      </c>
      <c r="L316" s="7">
        <f t="shared" si="8"/>
        <v>2464</v>
      </c>
    </row>
    <row r="317" spans="1:12" s="26" customFormat="1" ht="11.1" customHeight="1" x14ac:dyDescent="0.25">
      <c r="A317" s="16">
        <f t="shared" si="9"/>
        <v>313</v>
      </c>
      <c r="B317" s="180" t="s">
        <v>1238</v>
      </c>
      <c r="C317" s="180" t="s">
        <v>344</v>
      </c>
      <c r="D317" s="180" t="s">
        <v>1239</v>
      </c>
      <c r="E317" s="180" t="s">
        <v>1584</v>
      </c>
      <c r="F317" s="16" t="s">
        <v>1402</v>
      </c>
      <c r="G317" s="180" t="s">
        <v>1097</v>
      </c>
      <c r="H317" s="18">
        <v>3782</v>
      </c>
      <c r="I317" s="18">
        <v>1344</v>
      </c>
      <c r="J317" s="18">
        <v>450</v>
      </c>
      <c r="K317" s="7">
        <v>0</v>
      </c>
      <c r="L317" s="7">
        <f t="shared" si="8"/>
        <v>5576</v>
      </c>
    </row>
    <row r="318" spans="1:12" s="26" customFormat="1" ht="11.1" customHeight="1" x14ac:dyDescent="0.25">
      <c r="A318" s="16">
        <f t="shared" si="9"/>
        <v>314</v>
      </c>
      <c r="B318" s="180" t="s">
        <v>930</v>
      </c>
      <c r="C318" s="180" t="s">
        <v>553</v>
      </c>
      <c r="D318" s="180" t="s">
        <v>931</v>
      </c>
      <c r="E318" s="180" t="s">
        <v>2038</v>
      </c>
      <c r="F318" s="16" t="s">
        <v>1402</v>
      </c>
      <c r="G318" s="180" t="s">
        <v>255</v>
      </c>
      <c r="H318" s="18">
        <v>479.77</v>
      </c>
      <c r="I318" s="18">
        <v>0</v>
      </c>
      <c r="J318" s="18">
        <v>0</v>
      </c>
      <c r="K318" s="7">
        <v>1370</v>
      </c>
      <c r="L318" s="7">
        <f t="shared" si="8"/>
        <v>1849.77</v>
      </c>
    </row>
    <row r="319" spans="1:12" s="26" customFormat="1" ht="11.1" customHeight="1" x14ac:dyDescent="0.25">
      <c r="A319" s="16">
        <f t="shared" si="9"/>
        <v>315</v>
      </c>
      <c r="B319" s="180" t="s">
        <v>1240</v>
      </c>
      <c r="C319" s="180" t="s">
        <v>345</v>
      </c>
      <c r="D319" s="180" t="s">
        <v>1241</v>
      </c>
      <c r="E319" s="180" t="s">
        <v>1584</v>
      </c>
      <c r="F319" s="16" t="s">
        <v>1402</v>
      </c>
      <c r="G319" s="180" t="s">
        <v>266</v>
      </c>
      <c r="H319" s="18">
        <v>5175</v>
      </c>
      <c r="I319" s="18">
        <v>1515.66</v>
      </c>
      <c r="J319" s="18">
        <v>450</v>
      </c>
      <c r="K319" s="7">
        <v>0</v>
      </c>
      <c r="L319" s="7">
        <f t="shared" si="8"/>
        <v>7140.66</v>
      </c>
    </row>
    <row r="320" spans="1:12" s="26" customFormat="1" ht="11.1" customHeight="1" x14ac:dyDescent="0.25">
      <c r="A320" s="16">
        <f t="shared" si="9"/>
        <v>316</v>
      </c>
      <c r="B320" s="180" t="s">
        <v>932</v>
      </c>
      <c r="C320" s="180" t="s">
        <v>554</v>
      </c>
      <c r="D320" s="180" t="s">
        <v>933</v>
      </c>
      <c r="E320" s="180" t="s">
        <v>2074</v>
      </c>
      <c r="F320" s="16" t="s">
        <v>1402</v>
      </c>
      <c r="G320" s="180" t="s">
        <v>1297</v>
      </c>
      <c r="H320" s="18">
        <v>2287</v>
      </c>
      <c r="I320" s="18">
        <v>265.58</v>
      </c>
      <c r="J320" s="18">
        <v>158</v>
      </c>
      <c r="K320" s="7">
        <v>0</v>
      </c>
      <c r="L320" s="7">
        <f t="shared" si="8"/>
        <v>2710.58</v>
      </c>
    </row>
    <row r="321" spans="1:12" s="26" customFormat="1" ht="11.1" customHeight="1" x14ac:dyDescent="0.25">
      <c r="A321" s="16">
        <f t="shared" si="9"/>
        <v>317</v>
      </c>
      <c r="B321" s="180" t="s">
        <v>1242</v>
      </c>
      <c r="C321" s="180" t="s">
        <v>346</v>
      </c>
      <c r="D321" s="180" t="s">
        <v>1243</v>
      </c>
      <c r="E321" s="180" t="s">
        <v>2040</v>
      </c>
      <c r="F321" s="16" t="s">
        <v>1402</v>
      </c>
      <c r="G321" s="180" t="s">
        <v>1083</v>
      </c>
      <c r="H321" s="18">
        <v>3782</v>
      </c>
      <c r="I321" s="18">
        <v>0</v>
      </c>
      <c r="J321" s="18">
        <v>0</v>
      </c>
      <c r="K321" s="7">
        <v>0</v>
      </c>
      <c r="L321" s="7">
        <f t="shared" si="8"/>
        <v>3782</v>
      </c>
    </row>
    <row r="322" spans="1:12" s="26" customFormat="1" ht="11.1" customHeight="1" x14ac:dyDescent="0.25">
      <c r="A322" s="16">
        <f t="shared" si="9"/>
        <v>318</v>
      </c>
      <c r="B322" s="180" t="s">
        <v>2257</v>
      </c>
      <c r="C322" s="180" t="s">
        <v>555</v>
      </c>
      <c r="D322" s="180" t="s">
        <v>934</v>
      </c>
      <c r="E322" s="180" t="s">
        <v>2057</v>
      </c>
      <c r="F322" s="16" t="s">
        <v>1402</v>
      </c>
      <c r="G322" s="180" t="s">
        <v>1302</v>
      </c>
      <c r="H322" s="18">
        <v>855</v>
      </c>
      <c r="I322" s="18">
        <v>0</v>
      </c>
      <c r="J322" s="18">
        <v>0</v>
      </c>
      <c r="K322" s="7">
        <v>3207.17</v>
      </c>
      <c r="L322" s="7">
        <f t="shared" si="8"/>
        <v>4062.17</v>
      </c>
    </row>
    <row r="323" spans="1:12" s="26" customFormat="1" ht="11.1" customHeight="1" x14ac:dyDescent="0.25">
      <c r="A323" s="16">
        <f t="shared" si="9"/>
        <v>319</v>
      </c>
      <c r="B323" s="180" t="s">
        <v>1244</v>
      </c>
      <c r="C323" s="180" t="s">
        <v>347</v>
      </c>
      <c r="D323" s="180" t="s">
        <v>1245</v>
      </c>
      <c r="E323" s="180" t="s">
        <v>2039</v>
      </c>
      <c r="F323" s="16" t="s">
        <v>1402</v>
      </c>
      <c r="G323" s="180" t="s">
        <v>1079</v>
      </c>
      <c r="H323" s="18">
        <v>5831</v>
      </c>
      <c r="I323" s="18">
        <v>0</v>
      </c>
      <c r="J323" s="18">
        <v>900</v>
      </c>
      <c r="K323" s="7">
        <v>0</v>
      </c>
      <c r="L323" s="7">
        <f t="shared" si="8"/>
        <v>6731</v>
      </c>
    </row>
    <row r="324" spans="1:12" s="26" customFormat="1" ht="11.1" customHeight="1" x14ac:dyDescent="0.25">
      <c r="A324" s="16">
        <f t="shared" si="9"/>
        <v>320</v>
      </c>
      <c r="B324" s="180" t="s">
        <v>937</v>
      </c>
      <c r="C324" s="180" t="s">
        <v>557</v>
      </c>
      <c r="D324" s="180" t="s">
        <v>938</v>
      </c>
      <c r="E324" s="180" t="s">
        <v>2042</v>
      </c>
      <c r="F324" s="16" t="s">
        <v>1402</v>
      </c>
      <c r="G324" s="180" t="s">
        <v>253</v>
      </c>
      <c r="H324" s="18">
        <v>2325</v>
      </c>
      <c r="I324" s="18">
        <v>551.94000000000005</v>
      </c>
      <c r="J324" s="18">
        <v>158</v>
      </c>
      <c r="K324" s="7">
        <v>0</v>
      </c>
      <c r="L324" s="7">
        <f t="shared" si="8"/>
        <v>3034.94</v>
      </c>
    </row>
    <row r="325" spans="1:12" s="26" customFormat="1" ht="11.1" customHeight="1" x14ac:dyDescent="0.25">
      <c r="A325" s="16">
        <f t="shared" si="9"/>
        <v>321</v>
      </c>
      <c r="B325" s="180" t="s">
        <v>939</v>
      </c>
      <c r="C325" s="180" t="s">
        <v>558</v>
      </c>
      <c r="D325" s="180" t="s">
        <v>940</v>
      </c>
      <c r="E325" s="180" t="s">
        <v>2042</v>
      </c>
      <c r="F325" s="16" t="s">
        <v>1402</v>
      </c>
      <c r="G325" s="180" t="s">
        <v>255</v>
      </c>
      <c r="H325" s="18">
        <v>2306</v>
      </c>
      <c r="I325" s="18">
        <v>529.16</v>
      </c>
      <c r="J325" s="18">
        <v>158</v>
      </c>
      <c r="K325" s="7">
        <v>0</v>
      </c>
      <c r="L325" s="7">
        <f t="shared" ref="L325:L388" si="10">SUM(H325:K325)</f>
        <v>2993.16</v>
      </c>
    </row>
    <row r="326" spans="1:12" s="26" customFormat="1" ht="11.1" customHeight="1" x14ac:dyDescent="0.25">
      <c r="A326" s="16">
        <f t="shared" si="9"/>
        <v>322</v>
      </c>
      <c r="B326" s="180" t="s">
        <v>1246</v>
      </c>
      <c r="C326" s="180" t="s">
        <v>348</v>
      </c>
      <c r="D326" s="180" t="s">
        <v>1247</v>
      </c>
      <c r="E326" s="180" t="s">
        <v>2039</v>
      </c>
      <c r="F326" s="16" t="s">
        <v>1402</v>
      </c>
      <c r="G326" s="180" t="s">
        <v>264</v>
      </c>
      <c r="H326" s="18">
        <v>7901</v>
      </c>
      <c r="I326" s="18">
        <v>0</v>
      </c>
      <c r="J326" s="18">
        <v>900</v>
      </c>
      <c r="K326" s="7">
        <v>0</v>
      </c>
      <c r="L326" s="7">
        <f t="shared" si="10"/>
        <v>8801</v>
      </c>
    </row>
    <row r="327" spans="1:12" s="26" customFormat="1" ht="11.1" customHeight="1" x14ac:dyDescent="0.25">
      <c r="A327" s="16">
        <f t="shared" si="9"/>
        <v>323</v>
      </c>
      <c r="B327" s="180" t="s">
        <v>2093</v>
      </c>
      <c r="C327" s="180" t="s">
        <v>349</v>
      </c>
      <c r="D327" s="180" t="s">
        <v>1248</v>
      </c>
      <c r="E327" s="180" t="s">
        <v>1584</v>
      </c>
      <c r="F327" s="16" t="s">
        <v>1402</v>
      </c>
      <c r="G327" s="180" t="s">
        <v>266</v>
      </c>
      <c r="H327" s="18">
        <v>5175</v>
      </c>
      <c r="I327" s="18">
        <v>1185.72</v>
      </c>
      <c r="J327" s="18">
        <v>0</v>
      </c>
      <c r="K327" s="7">
        <v>0</v>
      </c>
      <c r="L327" s="7">
        <f t="shared" si="10"/>
        <v>6360.72</v>
      </c>
    </row>
    <row r="328" spans="1:12" s="26" customFormat="1" ht="11.1" customHeight="1" x14ac:dyDescent="0.25">
      <c r="A328" s="16">
        <f t="shared" ref="A328:A391" si="11">+A327+1</f>
        <v>324</v>
      </c>
      <c r="B328" s="180" t="s">
        <v>941</v>
      </c>
      <c r="C328" s="180" t="s">
        <v>559</v>
      </c>
      <c r="D328" s="180" t="s">
        <v>942</v>
      </c>
      <c r="E328" s="180" t="s">
        <v>2050</v>
      </c>
      <c r="F328" s="16" t="s">
        <v>1402</v>
      </c>
      <c r="G328" s="180" t="s">
        <v>1300</v>
      </c>
      <c r="H328" s="18">
        <v>2212</v>
      </c>
      <c r="I328" s="18">
        <v>393.38</v>
      </c>
      <c r="J328" s="18">
        <v>158</v>
      </c>
      <c r="K328" s="7">
        <v>0</v>
      </c>
      <c r="L328" s="7">
        <f t="shared" si="10"/>
        <v>2763.38</v>
      </c>
    </row>
    <row r="329" spans="1:12" s="26" customFormat="1" ht="11.1" customHeight="1" x14ac:dyDescent="0.25">
      <c r="A329" s="16">
        <f t="shared" si="11"/>
        <v>325</v>
      </c>
      <c r="B329" s="180" t="s">
        <v>943</v>
      </c>
      <c r="C329" s="180" t="s">
        <v>560</v>
      </c>
      <c r="D329" s="180" t="s">
        <v>944</v>
      </c>
      <c r="E329" s="180" t="s">
        <v>2060</v>
      </c>
      <c r="F329" s="16" t="s">
        <v>1402</v>
      </c>
      <c r="G329" s="180" t="s">
        <v>254</v>
      </c>
      <c r="H329" s="18">
        <v>1571.79</v>
      </c>
      <c r="I329" s="18">
        <v>0</v>
      </c>
      <c r="J329" s="18">
        <v>0</v>
      </c>
      <c r="K329" s="7">
        <v>1430</v>
      </c>
      <c r="L329" s="7">
        <f t="shared" si="10"/>
        <v>3001.79</v>
      </c>
    </row>
    <row r="330" spans="1:12" s="26" customFormat="1" ht="11.1" customHeight="1" x14ac:dyDescent="0.25">
      <c r="A330" s="16">
        <f t="shared" si="11"/>
        <v>326</v>
      </c>
      <c r="B330" s="180" t="s">
        <v>1249</v>
      </c>
      <c r="C330" s="180" t="s">
        <v>350</v>
      </c>
      <c r="D330" s="180" t="s">
        <v>1250</v>
      </c>
      <c r="E330" s="180" t="s">
        <v>1584</v>
      </c>
      <c r="F330" s="16" t="s">
        <v>1402</v>
      </c>
      <c r="G330" s="180" t="s">
        <v>1131</v>
      </c>
      <c r="H330" s="18">
        <v>4182</v>
      </c>
      <c r="I330" s="18">
        <v>0</v>
      </c>
      <c r="J330" s="18">
        <v>1250</v>
      </c>
      <c r="K330" s="7">
        <v>0</v>
      </c>
      <c r="L330" s="7">
        <f t="shared" si="10"/>
        <v>5432</v>
      </c>
    </row>
    <row r="331" spans="1:12" s="26" customFormat="1" ht="11.1" customHeight="1" x14ac:dyDescent="0.25">
      <c r="A331" s="16">
        <f t="shared" si="11"/>
        <v>327</v>
      </c>
      <c r="B331" s="180" t="s">
        <v>945</v>
      </c>
      <c r="C331" s="180" t="s">
        <v>561</v>
      </c>
      <c r="D331" s="180" t="s">
        <v>946</v>
      </c>
      <c r="E331" s="180" t="s">
        <v>2074</v>
      </c>
      <c r="F331" s="16" t="s">
        <v>1402</v>
      </c>
      <c r="G331" s="180" t="s">
        <v>255</v>
      </c>
      <c r="H331" s="18">
        <v>2306</v>
      </c>
      <c r="I331" s="18">
        <v>492.49</v>
      </c>
      <c r="J331" s="18">
        <v>158</v>
      </c>
      <c r="K331" s="7">
        <v>0</v>
      </c>
      <c r="L331" s="7">
        <f t="shared" si="10"/>
        <v>2956.49</v>
      </c>
    </row>
    <row r="332" spans="1:12" s="26" customFormat="1" ht="11.1" customHeight="1" x14ac:dyDescent="0.25">
      <c r="A332" s="16">
        <f t="shared" si="11"/>
        <v>328</v>
      </c>
      <c r="B332" s="180" t="s">
        <v>947</v>
      </c>
      <c r="C332" s="180" t="s">
        <v>562</v>
      </c>
      <c r="D332" s="180" t="s">
        <v>948</v>
      </c>
      <c r="E332" s="180" t="s">
        <v>1586</v>
      </c>
      <c r="F332" s="16" t="s">
        <v>1402</v>
      </c>
      <c r="G332" s="180" t="s">
        <v>1134</v>
      </c>
      <c r="H332" s="18">
        <v>3782</v>
      </c>
      <c r="I332" s="18">
        <v>524.39</v>
      </c>
      <c r="J332" s="18">
        <v>450</v>
      </c>
      <c r="K332" s="7">
        <v>0</v>
      </c>
      <c r="L332" s="7">
        <f t="shared" si="10"/>
        <v>4756.3900000000003</v>
      </c>
    </row>
    <row r="333" spans="1:12" s="26" customFormat="1" ht="11.1" customHeight="1" x14ac:dyDescent="0.25">
      <c r="A333" s="16">
        <f t="shared" si="11"/>
        <v>329</v>
      </c>
      <c r="B333" s="180" t="s">
        <v>1251</v>
      </c>
      <c r="C333" s="180" t="s">
        <v>351</v>
      </c>
      <c r="D333" s="180" t="s">
        <v>1252</v>
      </c>
      <c r="E333" s="180" t="s">
        <v>1584</v>
      </c>
      <c r="F333" s="16" t="s">
        <v>1402</v>
      </c>
      <c r="G333" s="180" t="s">
        <v>266</v>
      </c>
      <c r="H333" s="18">
        <v>5175</v>
      </c>
      <c r="I333" s="18">
        <v>0</v>
      </c>
      <c r="J333" s="18">
        <v>0</v>
      </c>
      <c r="K333" s="7">
        <v>0</v>
      </c>
      <c r="L333" s="7">
        <f t="shared" si="10"/>
        <v>5175</v>
      </c>
    </row>
    <row r="334" spans="1:12" s="26" customFormat="1" ht="11.1" customHeight="1" x14ac:dyDescent="0.25">
      <c r="A334" s="16">
        <f t="shared" si="11"/>
        <v>330</v>
      </c>
      <c r="B334" s="180" t="s">
        <v>949</v>
      </c>
      <c r="C334" s="180" t="s">
        <v>563</v>
      </c>
      <c r="D334" s="180" t="s">
        <v>950</v>
      </c>
      <c r="E334" s="180" t="s">
        <v>2071</v>
      </c>
      <c r="F334" s="16" t="s">
        <v>1402</v>
      </c>
      <c r="G334" s="180" t="s">
        <v>1304</v>
      </c>
      <c r="H334" s="18">
        <v>1518.37</v>
      </c>
      <c r="I334" s="18">
        <v>0</v>
      </c>
      <c r="J334" s="18">
        <v>0</v>
      </c>
      <c r="K334" s="7">
        <v>0</v>
      </c>
      <c r="L334" s="7">
        <f t="shared" si="10"/>
        <v>1518.37</v>
      </c>
    </row>
    <row r="335" spans="1:12" s="26" customFormat="1" ht="11.1" customHeight="1" x14ac:dyDescent="0.25">
      <c r="A335" s="16">
        <f t="shared" si="11"/>
        <v>331</v>
      </c>
      <c r="B335" s="180" t="s">
        <v>951</v>
      </c>
      <c r="C335" s="180" t="s">
        <v>564</v>
      </c>
      <c r="D335" s="180" t="s">
        <v>952</v>
      </c>
      <c r="E335" s="180" t="s">
        <v>2042</v>
      </c>
      <c r="F335" s="16" t="s">
        <v>1402</v>
      </c>
      <c r="G335" s="180" t="s">
        <v>255</v>
      </c>
      <c r="H335" s="18">
        <v>2306</v>
      </c>
      <c r="I335" s="18">
        <v>440.04</v>
      </c>
      <c r="J335" s="18">
        <v>158</v>
      </c>
      <c r="K335" s="7">
        <v>0</v>
      </c>
      <c r="L335" s="7">
        <f t="shared" si="10"/>
        <v>2904.04</v>
      </c>
    </row>
    <row r="336" spans="1:12" s="26" customFormat="1" ht="11.1" customHeight="1" x14ac:dyDescent="0.25">
      <c r="A336" s="16">
        <f t="shared" si="11"/>
        <v>332</v>
      </c>
      <c r="B336" s="180" t="s">
        <v>953</v>
      </c>
      <c r="C336" s="180" t="s">
        <v>565</v>
      </c>
      <c r="D336" s="180" t="s">
        <v>954</v>
      </c>
      <c r="E336" s="180" t="s">
        <v>2074</v>
      </c>
      <c r="F336" s="16" t="s">
        <v>1402</v>
      </c>
      <c r="G336" s="180" t="s">
        <v>255</v>
      </c>
      <c r="H336" s="18">
        <v>2306</v>
      </c>
      <c r="I336" s="18">
        <v>279.47000000000003</v>
      </c>
      <c r="J336" s="18">
        <v>158</v>
      </c>
      <c r="K336" s="7">
        <v>0</v>
      </c>
      <c r="L336" s="7">
        <f t="shared" si="10"/>
        <v>2743.4700000000003</v>
      </c>
    </row>
    <row r="337" spans="1:12" s="26" customFormat="1" ht="11.1" customHeight="1" x14ac:dyDescent="0.25">
      <c r="A337" s="16">
        <f t="shared" si="11"/>
        <v>333</v>
      </c>
      <c r="B337" s="180" t="s">
        <v>2123</v>
      </c>
      <c r="C337" s="180" t="s">
        <v>566</v>
      </c>
      <c r="D337" s="180" t="s">
        <v>955</v>
      </c>
      <c r="E337" s="180" t="s">
        <v>2040</v>
      </c>
      <c r="F337" s="16" t="s">
        <v>1402</v>
      </c>
      <c r="G337" s="180" t="s">
        <v>1083</v>
      </c>
      <c r="H337" s="18">
        <v>3782</v>
      </c>
      <c r="I337" s="18">
        <v>0</v>
      </c>
      <c r="J337" s="18">
        <v>0</v>
      </c>
      <c r="K337" s="7">
        <v>0</v>
      </c>
      <c r="L337" s="7">
        <f t="shared" si="10"/>
        <v>3782</v>
      </c>
    </row>
    <row r="338" spans="1:12" s="26" customFormat="1" ht="11.1" customHeight="1" x14ac:dyDescent="0.25">
      <c r="A338" s="16">
        <f t="shared" si="11"/>
        <v>334</v>
      </c>
      <c r="B338" s="180" t="s">
        <v>1253</v>
      </c>
      <c r="C338" s="180" t="s">
        <v>352</v>
      </c>
      <c r="D338" s="180" t="s">
        <v>1254</v>
      </c>
      <c r="E338" s="180" t="s">
        <v>1584</v>
      </c>
      <c r="F338" s="16" t="s">
        <v>1402</v>
      </c>
      <c r="G338" s="180" t="s">
        <v>266</v>
      </c>
      <c r="H338" s="18">
        <v>5175</v>
      </c>
      <c r="I338" s="18">
        <v>0</v>
      </c>
      <c r="J338" s="18">
        <v>450</v>
      </c>
      <c r="K338" s="7">
        <v>0</v>
      </c>
      <c r="L338" s="7">
        <f t="shared" si="10"/>
        <v>5625</v>
      </c>
    </row>
    <row r="339" spans="1:12" s="26" customFormat="1" ht="11.1" customHeight="1" x14ac:dyDescent="0.25">
      <c r="A339" s="16">
        <f t="shared" si="11"/>
        <v>335</v>
      </c>
      <c r="B339" s="180" t="s">
        <v>956</v>
      </c>
      <c r="C339" s="180" t="s">
        <v>567</v>
      </c>
      <c r="D339" s="180" t="s">
        <v>957</v>
      </c>
      <c r="E339" s="180" t="s">
        <v>2023</v>
      </c>
      <c r="F339" s="16" t="s">
        <v>1402</v>
      </c>
      <c r="G339" s="180" t="s">
        <v>1358</v>
      </c>
      <c r="H339" s="18">
        <v>828.6099999999999</v>
      </c>
      <c r="I339" s="18">
        <v>0</v>
      </c>
      <c r="J339" s="18">
        <v>0</v>
      </c>
      <c r="K339" s="7">
        <v>1367.17</v>
      </c>
      <c r="L339" s="7">
        <f t="shared" si="10"/>
        <v>2195.7799999999997</v>
      </c>
    </row>
    <row r="340" spans="1:12" s="26" customFormat="1" ht="11.1" customHeight="1" x14ac:dyDescent="0.25">
      <c r="A340" s="16">
        <f t="shared" si="11"/>
        <v>336</v>
      </c>
      <c r="B340" s="180" t="s">
        <v>1622</v>
      </c>
      <c r="C340" s="180" t="s">
        <v>568</v>
      </c>
      <c r="D340" s="180" t="s">
        <v>958</v>
      </c>
      <c r="E340" s="180" t="s">
        <v>2040</v>
      </c>
      <c r="F340" s="16" t="s">
        <v>1402</v>
      </c>
      <c r="G340" s="180" t="s">
        <v>1081</v>
      </c>
      <c r="H340" s="18">
        <v>5175</v>
      </c>
      <c r="I340" s="18">
        <v>0</v>
      </c>
      <c r="J340" s="18">
        <v>0</v>
      </c>
      <c r="K340" s="7">
        <v>0</v>
      </c>
      <c r="L340" s="7">
        <f t="shared" si="10"/>
        <v>5175</v>
      </c>
    </row>
    <row r="341" spans="1:12" s="26" customFormat="1" ht="11.1" customHeight="1" x14ac:dyDescent="0.25">
      <c r="A341" s="16">
        <f t="shared" si="11"/>
        <v>337</v>
      </c>
      <c r="B341" s="180" t="s">
        <v>1255</v>
      </c>
      <c r="C341" s="180" t="s">
        <v>353</v>
      </c>
      <c r="D341" s="180" t="s">
        <v>1256</v>
      </c>
      <c r="E341" s="180" t="s">
        <v>1579</v>
      </c>
      <c r="F341" s="16" t="s">
        <v>1402</v>
      </c>
      <c r="G341" s="180" t="s">
        <v>1088</v>
      </c>
      <c r="H341" s="18">
        <v>5175</v>
      </c>
      <c r="I341" s="18">
        <v>0</v>
      </c>
      <c r="J341" s="18">
        <v>0</v>
      </c>
      <c r="K341" s="7">
        <v>0</v>
      </c>
      <c r="L341" s="7">
        <f t="shared" si="10"/>
        <v>5175</v>
      </c>
    </row>
    <row r="342" spans="1:12" s="26" customFormat="1" ht="11.1" customHeight="1" x14ac:dyDescent="0.25">
      <c r="A342" s="16">
        <f t="shared" si="11"/>
        <v>338</v>
      </c>
      <c r="B342" s="180" t="s">
        <v>1299</v>
      </c>
      <c r="C342" s="180" t="s">
        <v>1408</v>
      </c>
      <c r="D342" s="180" t="s">
        <v>1414</v>
      </c>
      <c r="E342" s="180" t="s">
        <v>2036</v>
      </c>
      <c r="F342" s="16" t="s">
        <v>1402</v>
      </c>
      <c r="G342" s="180" t="s">
        <v>1297</v>
      </c>
      <c r="H342" s="18">
        <v>2287</v>
      </c>
      <c r="I342" s="18">
        <v>551.94000000000005</v>
      </c>
      <c r="J342" s="18">
        <v>158</v>
      </c>
      <c r="K342" s="7">
        <v>0</v>
      </c>
      <c r="L342" s="7">
        <f t="shared" si="10"/>
        <v>2996.94</v>
      </c>
    </row>
    <row r="343" spans="1:12" s="26" customFormat="1" ht="11.1" customHeight="1" x14ac:dyDescent="0.25">
      <c r="A343" s="16">
        <f t="shared" si="11"/>
        <v>339</v>
      </c>
      <c r="B343" s="180" t="s">
        <v>959</v>
      </c>
      <c r="C343" s="180" t="s">
        <v>569</v>
      </c>
      <c r="D343" s="180" t="s">
        <v>960</v>
      </c>
      <c r="E343" s="180" t="s">
        <v>2074</v>
      </c>
      <c r="F343" s="16" t="s">
        <v>1402</v>
      </c>
      <c r="G343" s="180" t="s">
        <v>255</v>
      </c>
      <c r="H343" s="18">
        <v>2306</v>
      </c>
      <c r="I343" s="18">
        <v>467.71</v>
      </c>
      <c r="J343" s="18">
        <v>158</v>
      </c>
      <c r="K343" s="7">
        <v>0</v>
      </c>
      <c r="L343" s="7">
        <f t="shared" si="10"/>
        <v>2931.71</v>
      </c>
    </row>
    <row r="344" spans="1:12" s="26" customFormat="1" ht="11.1" customHeight="1" x14ac:dyDescent="0.25">
      <c r="A344" s="16">
        <f t="shared" si="11"/>
        <v>340</v>
      </c>
      <c r="B344" s="180" t="s">
        <v>961</v>
      </c>
      <c r="C344" s="180" t="s">
        <v>570</v>
      </c>
      <c r="D344" s="180" t="s">
        <v>962</v>
      </c>
      <c r="E344" s="180" t="s">
        <v>2042</v>
      </c>
      <c r="F344" s="16" t="s">
        <v>1402</v>
      </c>
      <c r="G344" s="180" t="s">
        <v>1297</v>
      </c>
      <c r="H344" s="18">
        <v>2287</v>
      </c>
      <c r="I344" s="18">
        <v>0</v>
      </c>
      <c r="J344" s="18">
        <v>158</v>
      </c>
      <c r="K344" s="7">
        <v>0</v>
      </c>
      <c r="L344" s="7">
        <f t="shared" si="10"/>
        <v>2445</v>
      </c>
    </row>
    <row r="345" spans="1:12" s="26" customFormat="1" ht="11.1" customHeight="1" x14ac:dyDescent="0.25">
      <c r="A345" s="16">
        <f t="shared" si="11"/>
        <v>341</v>
      </c>
      <c r="B345" s="180" t="s">
        <v>963</v>
      </c>
      <c r="C345" s="180" t="s">
        <v>571</v>
      </c>
      <c r="D345" s="180" t="s">
        <v>964</v>
      </c>
      <c r="E345" s="180" t="s">
        <v>2042</v>
      </c>
      <c r="F345" s="16" t="s">
        <v>1402</v>
      </c>
      <c r="G345" s="180" t="s">
        <v>255</v>
      </c>
      <c r="H345" s="18">
        <v>2306</v>
      </c>
      <c r="I345" s="18">
        <v>551.94000000000005</v>
      </c>
      <c r="J345" s="18">
        <v>158</v>
      </c>
      <c r="K345" s="7">
        <v>0</v>
      </c>
      <c r="L345" s="7">
        <f t="shared" si="10"/>
        <v>3015.94</v>
      </c>
    </row>
    <row r="346" spans="1:12" s="26" customFormat="1" ht="11.1" customHeight="1" x14ac:dyDescent="0.25">
      <c r="A346" s="16">
        <f t="shared" si="11"/>
        <v>342</v>
      </c>
      <c r="B346" s="180" t="s">
        <v>1257</v>
      </c>
      <c r="C346" s="180" t="s">
        <v>354</v>
      </c>
      <c r="D346" s="180" t="s">
        <v>1258</v>
      </c>
      <c r="E346" s="180" t="s">
        <v>1584</v>
      </c>
      <c r="F346" s="16" t="s">
        <v>1402</v>
      </c>
      <c r="G346" s="180" t="s">
        <v>266</v>
      </c>
      <c r="H346" s="18">
        <v>5175</v>
      </c>
      <c r="I346" s="18">
        <v>0</v>
      </c>
      <c r="J346" s="18">
        <v>450</v>
      </c>
      <c r="K346" s="7">
        <v>0</v>
      </c>
      <c r="L346" s="7">
        <f t="shared" si="10"/>
        <v>5625</v>
      </c>
    </row>
    <row r="347" spans="1:12" s="26" customFormat="1" ht="11.1" customHeight="1" x14ac:dyDescent="0.25">
      <c r="A347" s="16">
        <f t="shared" si="11"/>
        <v>343</v>
      </c>
      <c r="B347" s="180" t="s">
        <v>965</v>
      </c>
      <c r="C347" s="180" t="s">
        <v>572</v>
      </c>
      <c r="D347" s="180" t="s">
        <v>966</v>
      </c>
      <c r="E347" s="180" t="s">
        <v>2074</v>
      </c>
      <c r="F347" s="16" t="s">
        <v>1402</v>
      </c>
      <c r="G347" s="180" t="s">
        <v>253</v>
      </c>
      <c r="H347" s="18">
        <v>2325</v>
      </c>
      <c r="I347" s="18">
        <v>0</v>
      </c>
      <c r="J347" s="18">
        <v>158</v>
      </c>
      <c r="K347" s="7">
        <v>0</v>
      </c>
      <c r="L347" s="7">
        <f t="shared" si="10"/>
        <v>2483</v>
      </c>
    </row>
    <row r="348" spans="1:12" s="26" customFormat="1" ht="11.1" customHeight="1" x14ac:dyDescent="0.25">
      <c r="A348" s="16">
        <f t="shared" si="11"/>
        <v>344</v>
      </c>
      <c r="B348" s="180" t="s">
        <v>967</v>
      </c>
      <c r="C348" s="180" t="s">
        <v>573</v>
      </c>
      <c r="D348" s="180" t="s">
        <v>968</v>
      </c>
      <c r="E348" s="180" t="s">
        <v>2042</v>
      </c>
      <c r="F348" s="16" t="s">
        <v>1402</v>
      </c>
      <c r="G348" s="180" t="s">
        <v>255</v>
      </c>
      <c r="H348" s="18">
        <v>2306</v>
      </c>
      <c r="I348" s="18">
        <v>540.04999999999995</v>
      </c>
      <c r="J348" s="18">
        <v>308</v>
      </c>
      <c r="K348" s="7">
        <v>0</v>
      </c>
      <c r="L348" s="7">
        <f t="shared" si="10"/>
        <v>3154.05</v>
      </c>
    </row>
    <row r="349" spans="1:12" s="26" customFormat="1" ht="11.1" customHeight="1" x14ac:dyDescent="0.25">
      <c r="A349" s="16">
        <f t="shared" si="11"/>
        <v>345</v>
      </c>
      <c r="B349" s="180" t="s">
        <v>2258</v>
      </c>
      <c r="C349" s="180" t="s">
        <v>1782</v>
      </c>
      <c r="D349" s="180" t="s">
        <v>1796</v>
      </c>
      <c r="E349" s="180" t="s">
        <v>1576</v>
      </c>
      <c r="F349" s="16" t="s">
        <v>1402</v>
      </c>
      <c r="G349" s="180" t="s">
        <v>1079</v>
      </c>
      <c r="H349" s="18">
        <v>5831</v>
      </c>
      <c r="I349" s="18">
        <v>0</v>
      </c>
      <c r="J349" s="18">
        <v>0</v>
      </c>
      <c r="K349" s="7">
        <v>0</v>
      </c>
      <c r="L349" s="7">
        <f t="shared" si="10"/>
        <v>5831</v>
      </c>
    </row>
    <row r="350" spans="1:12" s="26" customFormat="1" ht="11.1" customHeight="1" x14ac:dyDescent="0.25">
      <c r="A350" s="16">
        <f t="shared" si="11"/>
        <v>346</v>
      </c>
      <c r="B350" s="180" t="s">
        <v>969</v>
      </c>
      <c r="C350" s="180" t="s">
        <v>574</v>
      </c>
      <c r="D350" s="180" t="s">
        <v>970</v>
      </c>
      <c r="E350" s="180" t="s">
        <v>2074</v>
      </c>
      <c r="F350" s="16" t="s">
        <v>1402</v>
      </c>
      <c r="G350" s="180" t="s">
        <v>255</v>
      </c>
      <c r="H350" s="18">
        <v>2306</v>
      </c>
      <c r="I350" s="18">
        <v>276.47000000000003</v>
      </c>
      <c r="J350" s="18">
        <v>158</v>
      </c>
      <c r="K350" s="7">
        <v>0</v>
      </c>
      <c r="L350" s="7">
        <f t="shared" si="10"/>
        <v>2740.4700000000003</v>
      </c>
    </row>
    <row r="351" spans="1:12" s="26" customFormat="1" ht="11.1" customHeight="1" x14ac:dyDescent="0.25">
      <c r="A351" s="16">
        <f t="shared" si="11"/>
        <v>347</v>
      </c>
      <c r="B351" s="180" t="s">
        <v>971</v>
      </c>
      <c r="C351" s="180" t="s">
        <v>575</v>
      </c>
      <c r="D351" s="180" t="s">
        <v>972</v>
      </c>
      <c r="E351" s="180" t="s">
        <v>2042</v>
      </c>
      <c r="F351" s="16" t="s">
        <v>1402</v>
      </c>
      <c r="G351" s="180" t="s">
        <v>255</v>
      </c>
      <c r="H351" s="18">
        <v>2306</v>
      </c>
      <c r="I351" s="18">
        <v>0</v>
      </c>
      <c r="J351" s="18">
        <v>158</v>
      </c>
      <c r="K351" s="7">
        <v>0</v>
      </c>
      <c r="L351" s="7">
        <f t="shared" si="10"/>
        <v>2464</v>
      </c>
    </row>
    <row r="352" spans="1:12" s="26" customFormat="1" ht="11.1" customHeight="1" x14ac:dyDescent="0.25">
      <c r="A352" s="16">
        <f t="shared" si="11"/>
        <v>348</v>
      </c>
      <c r="B352" s="180" t="s">
        <v>1592</v>
      </c>
      <c r="C352" s="180" t="s">
        <v>1588</v>
      </c>
      <c r="D352" s="180" t="s">
        <v>1591</v>
      </c>
      <c r="E352" s="180" t="s">
        <v>1576</v>
      </c>
      <c r="F352" s="16" t="s">
        <v>1402</v>
      </c>
      <c r="G352" s="180" t="s">
        <v>260</v>
      </c>
      <c r="H352" s="18">
        <v>6758</v>
      </c>
      <c r="I352" s="18">
        <v>0</v>
      </c>
      <c r="J352" s="18">
        <v>900</v>
      </c>
      <c r="K352" s="7">
        <v>0</v>
      </c>
      <c r="L352" s="7">
        <f t="shared" si="10"/>
        <v>7658</v>
      </c>
    </row>
    <row r="353" spans="1:12" s="26" customFormat="1" ht="11.1" customHeight="1" x14ac:dyDescent="0.25">
      <c r="A353" s="16">
        <f t="shared" si="11"/>
        <v>349</v>
      </c>
      <c r="B353" s="180" t="s">
        <v>973</v>
      </c>
      <c r="C353" s="180" t="s">
        <v>576</v>
      </c>
      <c r="D353" s="180" t="s">
        <v>974</v>
      </c>
      <c r="E353" s="180" t="s">
        <v>2074</v>
      </c>
      <c r="F353" s="16" t="s">
        <v>1402</v>
      </c>
      <c r="G353" s="180" t="s">
        <v>253</v>
      </c>
      <c r="H353" s="18">
        <v>2325</v>
      </c>
      <c r="I353" s="18">
        <v>0</v>
      </c>
      <c r="J353" s="18">
        <v>158</v>
      </c>
      <c r="K353" s="7">
        <v>0</v>
      </c>
      <c r="L353" s="7">
        <f t="shared" si="10"/>
        <v>2483</v>
      </c>
    </row>
    <row r="354" spans="1:12" s="26" customFormat="1" ht="11.1" customHeight="1" x14ac:dyDescent="0.25">
      <c r="A354" s="16">
        <f t="shared" si="11"/>
        <v>350</v>
      </c>
      <c r="B354" s="180" t="s">
        <v>1634</v>
      </c>
      <c r="C354" s="180" t="s">
        <v>1632</v>
      </c>
      <c r="D354" s="180" t="s">
        <v>1633</v>
      </c>
      <c r="E354" s="180" t="s">
        <v>2040</v>
      </c>
      <c r="F354" s="16" t="s">
        <v>1402</v>
      </c>
      <c r="G354" s="180" t="s">
        <v>267</v>
      </c>
      <c r="H354" s="18">
        <v>4182</v>
      </c>
      <c r="I354" s="18">
        <v>0</v>
      </c>
      <c r="J354" s="18">
        <v>0</v>
      </c>
      <c r="K354" s="7">
        <v>0</v>
      </c>
      <c r="L354" s="7">
        <f t="shared" si="10"/>
        <v>4182</v>
      </c>
    </row>
    <row r="355" spans="1:12" s="26" customFormat="1" ht="11.1" customHeight="1" x14ac:dyDescent="0.25">
      <c r="A355" s="16">
        <f t="shared" si="11"/>
        <v>351</v>
      </c>
      <c r="B355" s="180" t="s">
        <v>975</v>
      </c>
      <c r="C355" s="180" t="s">
        <v>577</v>
      </c>
      <c r="D355" s="180" t="s">
        <v>976</v>
      </c>
      <c r="E355" s="180" t="s">
        <v>2075</v>
      </c>
      <c r="F355" s="16" t="s">
        <v>1402</v>
      </c>
      <c r="G355" s="180" t="s">
        <v>253</v>
      </c>
      <c r="H355" s="18">
        <v>875.25</v>
      </c>
      <c r="I355" s="18">
        <v>0</v>
      </c>
      <c r="J355" s="18">
        <v>0</v>
      </c>
      <c r="K355" s="7">
        <v>3207.17</v>
      </c>
      <c r="L355" s="7">
        <f t="shared" si="10"/>
        <v>4082.42</v>
      </c>
    </row>
    <row r="356" spans="1:12" s="26" customFormat="1" ht="11.1" customHeight="1" x14ac:dyDescent="0.25">
      <c r="A356" s="16">
        <f t="shared" si="11"/>
        <v>352</v>
      </c>
      <c r="B356" s="180" t="s">
        <v>977</v>
      </c>
      <c r="C356" s="180" t="s">
        <v>578</v>
      </c>
      <c r="D356" s="180" t="s">
        <v>978</v>
      </c>
      <c r="E356" s="180" t="s">
        <v>2050</v>
      </c>
      <c r="F356" s="16" t="s">
        <v>1402</v>
      </c>
      <c r="G356" s="180" t="s">
        <v>1358</v>
      </c>
      <c r="H356" s="18">
        <v>2232</v>
      </c>
      <c r="I356" s="18">
        <v>474.37</v>
      </c>
      <c r="J356" s="18">
        <v>158</v>
      </c>
      <c r="K356" s="7">
        <v>0</v>
      </c>
      <c r="L356" s="7">
        <f t="shared" si="10"/>
        <v>2864.37</v>
      </c>
    </row>
    <row r="357" spans="1:12" s="26" customFormat="1" ht="11.1" customHeight="1" x14ac:dyDescent="0.25">
      <c r="A357" s="16">
        <f t="shared" si="11"/>
        <v>353</v>
      </c>
      <c r="B357" s="180" t="s">
        <v>2331</v>
      </c>
      <c r="C357" s="180" t="s">
        <v>2332</v>
      </c>
      <c r="D357" s="180" t="s">
        <v>2333</v>
      </c>
      <c r="E357" s="180" t="s">
        <v>2059</v>
      </c>
      <c r="F357" s="16" t="s">
        <v>1402</v>
      </c>
      <c r="G357" s="180" t="s">
        <v>1303</v>
      </c>
      <c r="H357" s="18">
        <v>1340.19</v>
      </c>
      <c r="I357" s="18">
        <v>0</v>
      </c>
      <c r="J357" s="18">
        <v>0</v>
      </c>
      <c r="K357" s="7">
        <v>3707.17</v>
      </c>
      <c r="L357" s="7">
        <f t="shared" si="10"/>
        <v>5047.3600000000006</v>
      </c>
    </row>
    <row r="358" spans="1:12" s="26" customFormat="1" ht="11.1" customHeight="1" x14ac:dyDescent="0.25">
      <c r="A358" s="16">
        <f t="shared" si="11"/>
        <v>354</v>
      </c>
      <c r="B358" s="180" t="s">
        <v>979</v>
      </c>
      <c r="C358" s="180" t="s">
        <v>579</v>
      </c>
      <c r="D358" s="180" t="s">
        <v>980</v>
      </c>
      <c r="E358" s="180" t="s">
        <v>2042</v>
      </c>
      <c r="F358" s="16" t="s">
        <v>1402</v>
      </c>
      <c r="G358" s="180" t="s">
        <v>1297</v>
      </c>
      <c r="H358" s="18">
        <v>2287</v>
      </c>
      <c r="I358" s="18">
        <v>0</v>
      </c>
      <c r="J358" s="18">
        <v>158</v>
      </c>
      <c r="K358" s="7">
        <v>0</v>
      </c>
      <c r="L358" s="7">
        <f t="shared" si="10"/>
        <v>2445</v>
      </c>
    </row>
    <row r="359" spans="1:12" s="26" customFormat="1" ht="11.1" customHeight="1" x14ac:dyDescent="0.25">
      <c r="A359" s="16">
        <f t="shared" si="11"/>
        <v>355</v>
      </c>
      <c r="B359" s="180" t="s">
        <v>2322</v>
      </c>
      <c r="C359" s="180" t="s">
        <v>2323</v>
      </c>
      <c r="D359" s="180" t="s">
        <v>2324</v>
      </c>
      <c r="E359" s="180" t="s">
        <v>1576</v>
      </c>
      <c r="F359" s="16" t="s">
        <v>1402</v>
      </c>
      <c r="G359" s="180" t="s">
        <v>1079</v>
      </c>
      <c r="H359" s="18">
        <v>5831</v>
      </c>
      <c r="I359" s="18">
        <v>0</v>
      </c>
      <c r="J359" s="18">
        <v>0</v>
      </c>
      <c r="K359" s="7">
        <v>0</v>
      </c>
      <c r="L359" s="7">
        <f t="shared" si="10"/>
        <v>5831</v>
      </c>
    </row>
    <row r="360" spans="1:12" s="26" customFormat="1" ht="11.1" customHeight="1" x14ac:dyDescent="0.25">
      <c r="A360" s="16">
        <f t="shared" si="11"/>
        <v>356</v>
      </c>
      <c r="B360" s="180" t="s">
        <v>981</v>
      </c>
      <c r="C360" s="180" t="s">
        <v>580</v>
      </c>
      <c r="D360" s="180" t="s">
        <v>982</v>
      </c>
      <c r="E360" s="180" t="s">
        <v>2071</v>
      </c>
      <c r="F360" s="16" t="s">
        <v>1402</v>
      </c>
      <c r="G360" s="180" t="s">
        <v>1328</v>
      </c>
      <c r="H360" s="18">
        <v>10036.56</v>
      </c>
      <c r="I360" s="18">
        <v>0</v>
      </c>
      <c r="J360" s="18">
        <v>0</v>
      </c>
      <c r="K360" s="7">
        <v>0</v>
      </c>
      <c r="L360" s="7">
        <f t="shared" si="10"/>
        <v>10036.56</v>
      </c>
    </row>
    <row r="361" spans="1:12" s="26" customFormat="1" ht="11.1" customHeight="1" x14ac:dyDescent="0.25">
      <c r="A361" s="16">
        <f t="shared" si="11"/>
        <v>357</v>
      </c>
      <c r="B361" s="180" t="s">
        <v>1798</v>
      </c>
      <c r="C361" s="180" t="s">
        <v>1783</v>
      </c>
      <c r="D361" s="180" t="s">
        <v>1797</v>
      </c>
      <c r="E361" s="180" t="s">
        <v>2040</v>
      </c>
      <c r="F361" s="16" t="s">
        <v>1402</v>
      </c>
      <c r="G361" s="180" t="s">
        <v>1083</v>
      </c>
      <c r="H361" s="18">
        <v>3782</v>
      </c>
      <c r="I361" s="18">
        <v>0</v>
      </c>
      <c r="J361" s="18">
        <v>0</v>
      </c>
      <c r="K361" s="7">
        <v>0</v>
      </c>
      <c r="L361" s="7">
        <f t="shared" si="10"/>
        <v>3782</v>
      </c>
    </row>
    <row r="362" spans="1:12" s="26" customFormat="1" ht="11.1" customHeight="1" x14ac:dyDescent="0.25">
      <c r="A362" s="16">
        <f t="shared" si="11"/>
        <v>358</v>
      </c>
      <c r="B362" s="180" t="s">
        <v>983</v>
      </c>
      <c r="C362" s="180" t="s">
        <v>581</v>
      </c>
      <c r="D362" s="180" t="s">
        <v>984</v>
      </c>
      <c r="E362" s="180" t="s">
        <v>2045</v>
      </c>
      <c r="F362" s="16" t="s">
        <v>1402</v>
      </c>
      <c r="G362" s="180" t="s">
        <v>1297</v>
      </c>
      <c r="H362" s="18">
        <v>2287</v>
      </c>
      <c r="I362" s="18">
        <v>457.82</v>
      </c>
      <c r="J362" s="18">
        <v>158</v>
      </c>
      <c r="K362" s="7">
        <v>0</v>
      </c>
      <c r="L362" s="7">
        <f t="shared" si="10"/>
        <v>2902.82</v>
      </c>
    </row>
    <row r="363" spans="1:12" s="26" customFormat="1" ht="11.1" customHeight="1" x14ac:dyDescent="0.25">
      <c r="A363" s="16">
        <f t="shared" si="11"/>
        <v>359</v>
      </c>
      <c r="B363" s="180" t="s">
        <v>985</v>
      </c>
      <c r="C363" s="180" t="s">
        <v>582</v>
      </c>
      <c r="D363" s="180" t="s">
        <v>986</v>
      </c>
      <c r="E363" s="180" t="s">
        <v>2045</v>
      </c>
      <c r="F363" s="16" t="s">
        <v>1402</v>
      </c>
      <c r="G363" s="180" t="s">
        <v>1297</v>
      </c>
      <c r="H363" s="18">
        <v>2287</v>
      </c>
      <c r="I363" s="18">
        <v>527.16</v>
      </c>
      <c r="J363" s="18">
        <v>158</v>
      </c>
      <c r="K363" s="7">
        <v>0</v>
      </c>
      <c r="L363" s="7">
        <f t="shared" si="10"/>
        <v>2972.16</v>
      </c>
    </row>
    <row r="364" spans="1:12" s="26" customFormat="1" ht="11.1" customHeight="1" x14ac:dyDescent="0.25">
      <c r="A364" s="16">
        <f t="shared" si="11"/>
        <v>360</v>
      </c>
      <c r="B364" s="180" t="s">
        <v>987</v>
      </c>
      <c r="C364" s="180" t="s">
        <v>583</v>
      </c>
      <c r="D364" s="180" t="s">
        <v>988</v>
      </c>
      <c r="E364" s="180" t="s">
        <v>2046</v>
      </c>
      <c r="F364" s="16" t="s">
        <v>1402</v>
      </c>
      <c r="G364" s="180" t="s">
        <v>255</v>
      </c>
      <c r="H364" s="18">
        <v>2306</v>
      </c>
      <c r="I364" s="18">
        <v>0</v>
      </c>
      <c r="J364" s="18">
        <v>158</v>
      </c>
      <c r="K364" s="7">
        <v>0</v>
      </c>
      <c r="L364" s="7">
        <f t="shared" si="10"/>
        <v>2464</v>
      </c>
    </row>
    <row r="365" spans="1:12" s="26" customFormat="1" ht="11.1" customHeight="1" x14ac:dyDescent="0.25">
      <c r="A365" s="16">
        <f t="shared" si="11"/>
        <v>361</v>
      </c>
      <c r="B365" s="180" t="s">
        <v>1593</v>
      </c>
      <c r="C365" s="180" t="s">
        <v>584</v>
      </c>
      <c r="D365" s="180" t="s">
        <v>989</v>
      </c>
      <c r="E365" s="180" t="s">
        <v>1576</v>
      </c>
      <c r="F365" s="16" t="s">
        <v>1402</v>
      </c>
      <c r="G365" s="180" t="s">
        <v>264</v>
      </c>
      <c r="H365" s="18">
        <v>7901</v>
      </c>
      <c r="I365" s="18">
        <v>0</v>
      </c>
      <c r="J365" s="18">
        <v>1700</v>
      </c>
      <c r="K365" s="7">
        <v>0</v>
      </c>
      <c r="L365" s="7">
        <f t="shared" si="10"/>
        <v>9601</v>
      </c>
    </row>
    <row r="366" spans="1:12" s="26" customFormat="1" ht="11.1" customHeight="1" x14ac:dyDescent="0.25">
      <c r="A366" s="16">
        <f t="shared" si="11"/>
        <v>362</v>
      </c>
      <c r="B366" s="180" t="s">
        <v>1800</v>
      </c>
      <c r="C366" s="180" t="s">
        <v>1784</v>
      </c>
      <c r="D366" s="180" t="s">
        <v>1799</v>
      </c>
      <c r="E366" s="180" t="s">
        <v>1584</v>
      </c>
      <c r="F366" s="16" t="s">
        <v>1402</v>
      </c>
      <c r="G366" s="180" t="s">
        <v>1097</v>
      </c>
      <c r="H366" s="18">
        <v>3782</v>
      </c>
      <c r="I366" s="18">
        <v>1314.78</v>
      </c>
      <c r="J366" s="18">
        <v>0</v>
      </c>
      <c r="K366" s="7">
        <v>0</v>
      </c>
      <c r="L366" s="7">
        <f t="shared" si="10"/>
        <v>5096.78</v>
      </c>
    </row>
    <row r="367" spans="1:12" s="26" customFormat="1" ht="11.1" customHeight="1" x14ac:dyDescent="0.25">
      <c r="A367" s="16">
        <f t="shared" si="11"/>
        <v>363</v>
      </c>
      <c r="B367" s="180" t="s">
        <v>1259</v>
      </c>
      <c r="C367" s="180" t="s">
        <v>355</v>
      </c>
      <c r="D367" s="180" t="s">
        <v>1260</v>
      </c>
      <c r="E367" s="180" t="s">
        <v>2040</v>
      </c>
      <c r="F367" s="16" t="s">
        <v>1402</v>
      </c>
      <c r="G367" s="180" t="s">
        <v>267</v>
      </c>
      <c r="H367" s="18">
        <v>4182</v>
      </c>
      <c r="I367" s="18">
        <v>0</v>
      </c>
      <c r="J367" s="18">
        <v>0</v>
      </c>
      <c r="K367" s="7">
        <v>0</v>
      </c>
      <c r="L367" s="7">
        <f t="shared" si="10"/>
        <v>4182</v>
      </c>
    </row>
    <row r="368" spans="1:12" s="26" customFormat="1" ht="11.1" customHeight="1" x14ac:dyDescent="0.25">
      <c r="A368" s="16">
        <f t="shared" si="11"/>
        <v>364</v>
      </c>
      <c r="B368" s="180" t="s">
        <v>1966</v>
      </c>
      <c r="C368" s="180" t="s">
        <v>585</v>
      </c>
      <c r="D368" s="180" t="s">
        <v>990</v>
      </c>
      <c r="E368" s="180" t="s">
        <v>2059</v>
      </c>
      <c r="F368" s="16" t="s">
        <v>1402</v>
      </c>
      <c r="G368" s="180" t="s">
        <v>1303</v>
      </c>
      <c r="H368" s="18">
        <v>1340.19</v>
      </c>
      <c r="I368" s="18">
        <v>0</v>
      </c>
      <c r="J368" s="18">
        <v>0</v>
      </c>
      <c r="K368" s="7">
        <v>3707.17</v>
      </c>
      <c r="L368" s="7">
        <f t="shared" si="10"/>
        <v>5047.3600000000006</v>
      </c>
    </row>
    <row r="369" spans="1:12" s="26" customFormat="1" ht="11.1" customHeight="1" x14ac:dyDescent="0.25">
      <c r="A369" s="16">
        <f t="shared" si="11"/>
        <v>365</v>
      </c>
      <c r="B369" s="180" t="s">
        <v>1810</v>
      </c>
      <c r="C369" s="180" t="s">
        <v>1808</v>
      </c>
      <c r="D369" s="180" t="s">
        <v>1809</v>
      </c>
      <c r="E369" s="180" t="s">
        <v>1576</v>
      </c>
      <c r="F369" s="16" t="s">
        <v>1402</v>
      </c>
      <c r="G369" s="180" t="s">
        <v>1079</v>
      </c>
      <c r="H369" s="18">
        <v>5831</v>
      </c>
      <c r="I369" s="18">
        <v>0</v>
      </c>
      <c r="J369" s="18">
        <v>900</v>
      </c>
      <c r="K369" s="7">
        <v>0</v>
      </c>
      <c r="L369" s="7">
        <f t="shared" si="10"/>
        <v>6731</v>
      </c>
    </row>
    <row r="370" spans="1:12" s="26" customFormat="1" ht="11.1" customHeight="1" x14ac:dyDescent="0.25">
      <c r="A370" s="16">
        <f t="shared" si="11"/>
        <v>366</v>
      </c>
      <c r="B370" s="180" t="s">
        <v>991</v>
      </c>
      <c r="C370" s="180" t="s">
        <v>586</v>
      </c>
      <c r="D370" s="180" t="s">
        <v>992</v>
      </c>
      <c r="E370" s="180" t="s">
        <v>2036</v>
      </c>
      <c r="F370" s="16" t="s">
        <v>1402</v>
      </c>
      <c r="G370" s="180" t="s">
        <v>1297</v>
      </c>
      <c r="H370" s="18">
        <v>2287</v>
      </c>
      <c r="I370" s="18">
        <v>550.94000000000005</v>
      </c>
      <c r="J370" s="18">
        <v>158</v>
      </c>
      <c r="K370" s="7">
        <v>0</v>
      </c>
      <c r="L370" s="7">
        <f t="shared" si="10"/>
        <v>2995.94</v>
      </c>
    </row>
    <row r="371" spans="1:12" s="26" customFormat="1" ht="11.1" customHeight="1" x14ac:dyDescent="0.25">
      <c r="A371" s="16">
        <f t="shared" si="11"/>
        <v>367</v>
      </c>
      <c r="B371" s="180" t="s">
        <v>1261</v>
      </c>
      <c r="C371" s="180" t="s">
        <v>356</v>
      </c>
      <c r="D371" s="180" t="s">
        <v>1262</v>
      </c>
      <c r="E371" s="180" t="s">
        <v>1584</v>
      </c>
      <c r="F371" s="16" t="s">
        <v>1402</v>
      </c>
      <c r="G371" s="180" t="s">
        <v>266</v>
      </c>
      <c r="H371" s="18">
        <v>5175</v>
      </c>
      <c r="I371" s="18">
        <v>1515.66</v>
      </c>
      <c r="J371" s="18">
        <v>450</v>
      </c>
      <c r="K371" s="7">
        <v>0</v>
      </c>
      <c r="L371" s="7">
        <f t="shared" si="10"/>
        <v>7140.66</v>
      </c>
    </row>
    <row r="372" spans="1:12" s="26" customFormat="1" ht="11.1" customHeight="1" x14ac:dyDescent="0.25">
      <c r="A372" s="16">
        <f t="shared" si="11"/>
        <v>368</v>
      </c>
      <c r="B372" s="180" t="s">
        <v>993</v>
      </c>
      <c r="C372" s="180" t="s">
        <v>587</v>
      </c>
      <c r="D372" s="180" t="s">
        <v>994</v>
      </c>
      <c r="E372" s="180" t="s">
        <v>2074</v>
      </c>
      <c r="F372" s="16" t="s">
        <v>1402</v>
      </c>
      <c r="G372" s="180" t="s">
        <v>1339</v>
      </c>
      <c r="H372" s="18">
        <v>2235</v>
      </c>
      <c r="I372" s="18">
        <v>551.94000000000005</v>
      </c>
      <c r="J372" s="18">
        <v>158</v>
      </c>
      <c r="K372" s="7">
        <v>0</v>
      </c>
      <c r="L372" s="7">
        <f t="shared" si="10"/>
        <v>2944.94</v>
      </c>
    </row>
    <row r="373" spans="1:12" s="26" customFormat="1" ht="11.1" customHeight="1" x14ac:dyDescent="0.25">
      <c r="A373" s="16">
        <f t="shared" si="11"/>
        <v>369</v>
      </c>
      <c r="B373" s="180" t="s">
        <v>2124</v>
      </c>
      <c r="C373" s="180" t="s">
        <v>588</v>
      </c>
      <c r="D373" s="180" t="s">
        <v>995</v>
      </c>
      <c r="E373" s="180" t="s">
        <v>1584</v>
      </c>
      <c r="F373" s="16" t="s">
        <v>1402</v>
      </c>
      <c r="G373" s="180" t="s">
        <v>1097</v>
      </c>
      <c r="H373" s="18">
        <v>3782</v>
      </c>
      <c r="I373" s="18">
        <v>613.55999999999995</v>
      </c>
      <c r="J373" s="18">
        <v>0</v>
      </c>
      <c r="K373" s="7">
        <v>0</v>
      </c>
      <c r="L373" s="7">
        <f t="shared" si="10"/>
        <v>4395.5599999999995</v>
      </c>
    </row>
    <row r="374" spans="1:12" s="26" customFormat="1" ht="11.1" customHeight="1" x14ac:dyDescent="0.25">
      <c r="A374" s="16">
        <f t="shared" si="11"/>
        <v>370</v>
      </c>
      <c r="B374" s="180" t="s">
        <v>996</v>
      </c>
      <c r="C374" s="180" t="s">
        <v>589</v>
      </c>
      <c r="D374" s="180" t="s">
        <v>997</v>
      </c>
      <c r="E374" s="180" t="s">
        <v>2076</v>
      </c>
      <c r="F374" s="16" t="s">
        <v>1402</v>
      </c>
      <c r="G374" s="180" t="s">
        <v>1297</v>
      </c>
      <c r="H374" s="18">
        <v>2287</v>
      </c>
      <c r="I374" s="18">
        <v>0</v>
      </c>
      <c r="J374" s="18">
        <v>158</v>
      </c>
      <c r="K374" s="7">
        <v>0</v>
      </c>
      <c r="L374" s="7">
        <f t="shared" si="10"/>
        <v>2445</v>
      </c>
    </row>
    <row r="375" spans="1:12" s="26" customFormat="1" ht="11.1" customHeight="1" x14ac:dyDescent="0.25">
      <c r="A375" s="16">
        <f t="shared" si="11"/>
        <v>371</v>
      </c>
      <c r="B375" s="180" t="s">
        <v>1263</v>
      </c>
      <c r="C375" s="180" t="s">
        <v>357</v>
      </c>
      <c r="D375" s="180" t="s">
        <v>1264</v>
      </c>
      <c r="E375" s="180" t="s">
        <v>2040</v>
      </c>
      <c r="F375" s="16" t="s">
        <v>1402</v>
      </c>
      <c r="G375" s="180" t="s">
        <v>1081</v>
      </c>
      <c r="H375" s="18">
        <v>345</v>
      </c>
      <c r="I375" s="18">
        <v>0</v>
      </c>
      <c r="J375" s="18">
        <v>0</v>
      </c>
      <c r="K375" s="7">
        <v>0</v>
      </c>
      <c r="L375" s="7">
        <f t="shared" si="10"/>
        <v>345</v>
      </c>
    </row>
    <row r="376" spans="1:12" s="26" customFormat="1" ht="11.1" customHeight="1" x14ac:dyDescent="0.25">
      <c r="A376" s="16">
        <f t="shared" si="11"/>
        <v>372</v>
      </c>
      <c r="B376" s="180" t="s">
        <v>998</v>
      </c>
      <c r="C376" s="180" t="s">
        <v>590</v>
      </c>
      <c r="D376" s="180" t="s">
        <v>999</v>
      </c>
      <c r="E376" s="180" t="s">
        <v>2023</v>
      </c>
      <c r="F376" s="16" t="s">
        <v>1402</v>
      </c>
      <c r="G376" s="180" t="s">
        <v>1358</v>
      </c>
      <c r="H376" s="18">
        <v>828.6099999999999</v>
      </c>
      <c r="I376" s="18">
        <v>0</v>
      </c>
      <c r="J376" s="18">
        <v>0</v>
      </c>
      <c r="K376" s="7">
        <v>3207.17</v>
      </c>
      <c r="L376" s="7">
        <f t="shared" si="10"/>
        <v>4035.7799999999997</v>
      </c>
    </row>
    <row r="377" spans="1:12" s="26" customFormat="1" ht="11.1" customHeight="1" x14ac:dyDescent="0.25">
      <c r="A377" s="16">
        <f t="shared" si="11"/>
        <v>373</v>
      </c>
      <c r="B377" s="180" t="s">
        <v>671</v>
      </c>
      <c r="C377" s="180" t="s">
        <v>639</v>
      </c>
      <c r="D377" s="180" t="s">
        <v>672</v>
      </c>
      <c r="E377" s="180" t="s">
        <v>2046</v>
      </c>
      <c r="F377" s="16" t="s">
        <v>1402</v>
      </c>
      <c r="G377" s="180" t="s">
        <v>1339</v>
      </c>
      <c r="H377" s="18">
        <v>2235</v>
      </c>
      <c r="I377" s="18">
        <v>528.16</v>
      </c>
      <c r="J377" s="18">
        <v>158</v>
      </c>
      <c r="K377" s="7">
        <v>0</v>
      </c>
      <c r="L377" s="7">
        <f t="shared" si="10"/>
        <v>2921.16</v>
      </c>
    </row>
    <row r="378" spans="1:12" s="26" customFormat="1" ht="11.1" customHeight="1" x14ac:dyDescent="0.25">
      <c r="A378" s="16">
        <f t="shared" si="11"/>
        <v>374</v>
      </c>
      <c r="B378" s="180" t="s">
        <v>1265</v>
      </c>
      <c r="C378" s="180" t="s">
        <v>358</v>
      </c>
      <c r="D378" s="180" t="s">
        <v>1266</v>
      </c>
      <c r="E378" s="180" t="s">
        <v>1584</v>
      </c>
      <c r="F378" s="16" t="s">
        <v>1402</v>
      </c>
      <c r="G378" s="180" t="s">
        <v>266</v>
      </c>
      <c r="H378" s="18">
        <v>5175</v>
      </c>
      <c r="I378" s="18">
        <v>0</v>
      </c>
      <c r="J378" s="18">
        <v>450</v>
      </c>
      <c r="K378" s="7">
        <v>0</v>
      </c>
      <c r="L378" s="7">
        <f t="shared" si="10"/>
        <v>5625</v>
      </c>
    </row>
    <row r="379" spans="1:12" s="26" customFormat="1" ht="11.1" customHeight="1" x14ac:dyDescent="0.25">
      <c r="A379" s="16">
        <f t="shared" si="11"/>
        <v>375</v>
      </c>
      <c r="B379" s="180" t="s">
        <v>1623</v>
      </c>
      <c r="C379" s="180" t="s">
        <v>1624</v>
      </c>
      <c r="D379" s="180" t="s">
        <v>1556</v>
      </c>
      <c r="E379" s="180" t="s">
        <v>2048</v>
      </c>
      <c r="F379" s="16" t="s">
        <v>1402</v>
      </c>
      <c r="G379" s="180" t="s">
        <v>1134</v>
      </c>
      <c r="H379" s="18">
        <v>3782</v>
      </c>
      <c r="I379" s="18">
        <v>0</v>
      </c>
      <c r="J379" s="18">
        <v>0</v>
      </c>
      <c r="K379" s="7">
        <v>0</v>
      </c>
      <c r="L379" s="7">
        <f t="shared" si="10"/>
        <v>3782</v>
      </c>
    </row>
    <row r="380" spans="1:12" s="26" customFormat="1" ht="11.1" customHeight="1" x14ac:dyDescent="0.25">
      <c r="A380" s="16">
        <f t="shared" si="11"/>
        <v>376</v>
      </c>
      <c r="B380" s="180" t="s">
        <v>1000</v>
      </c>
      <c r="C380" s="180" t="s">
        <v>591</v>
      </c>
      <c r="D380" s="180" t="s">
        <v>1001</v>
      </c>
      <c r="E380" s="180" t="s">
        <v>2035</v>
      </c>
      <c r="F380" s="16" t="s">
        <v>1402</v>
      </c>
      <c r="G380" s="180" t="s">
        <v>1297</v>
      </c>
      <c r="H380" s="18">
        <v>856.71</v>
      </c>
      <c r="I380" s="18">
        <v>0</v>
      </c>
      <c r="J380" s="18">
        <v>0</v>
      </c>
      <c r="K380" s="7">
        <v>1370</v>
      </c>
      <c r="L380" s="7">
        <f t="shared" si="10"/>
        <v>2226.71</v>
      </c>
    </row>
    <row r="381" spans="1:12" s="26" customFormat="1" ht="11.1" customHeight="1" x14ac:dyDescent="0.25">
      <c r="A381" s="16">
        <f t="shared" si="11"/>
        <v>377</v>
      </c>
      <c r="B381" s="180" t="s">
        <v>1002</v>
      </c>
      <c r="C381" s="180" t="s">
        <v>592</v>
      </c>
      <c r="D381" s="180" t="s">
        <v>1003</v>
      </c>
      <c r="E381" s="180" t="s">
        <v>2036</v>
      </c>
      <c r="F381" s="16" t="s">
        <v>1402</v>
      </c>
      <c r="G381" s="180" t="s">
        <v>1297</v>
      </c>
      <c r="H381" s="18">
        <v>2287</v>
      </c>
      <c r="I381" s="18">
        <v>528.16</v>
      </c>
      <c r="J381" s="18">
        <v>158</v>
      </c>
      <c r="K381" s="7">
        <v>0</v>
      </c>
      <c r="L381" s="7">
        <f t="shared" si="10"/>
        <v>2973.16</v>
      </c>
    </row>
    <row r="382" spans="1:12" s="26" customFormat="1" ht="11.1" customHeight="1" x14ac:dyDescent="0.25">
      <c r="A382" s="16">
        <f t="shared" si="11"/>
        <v>378</v>
      </c>
      <c r="B382" s="180" t="s">
        <v>1625</v>
      </c>
      <c r="C382" s="180" t="s">
        <v>1626</v>
      </c>
      <c r="D382" s="180" t="s">
        <v>1630</v>
      </c>
      <c r="E382" s="180" t="s">
        <v>2040</v>
      </c>
      <c r="F382" s="16" t="s">
        <v>1402</v>
      </c>
      <c r="G382" s="180" t="s">
        <v>1083</v>
      </c>
      <c r="H382" s="18">
        <v>3782</v>
      </c>
      <c r="I382" s="18">
        <v>1233.8599999999999</v>
      </c>
      <c r="J382" s="18">
        <v>0</v>
      </c>
      <c r="K382" s="7">
        <v>0</v>
      </c>
      <c r="L382" s="7">
        <f t="shared" si="10"/>
        <v>5015.8599999999997</v>
      </c>
    </row>
    <row r="383" spans="1:12" s="26" customFormat="1" ht="11.1" customHeight="1" x14ac:dyDescent="0.25">
      <c r="A383" s="16">
        <f t="shared" si="11"/>
        <v>379</v>
      </c>
      <c r="B383" s="180" t="s">
        <v>1004</v>
      </c>
      <c r="C383" s="180" t="s">
        <v>593</v>
      </c>
      <c r="D383" s="180" t="s">
        <v>1005</v>
      </c>
      <c r="E383" s="180" t="s">
        <v>2042</v>
      </c>
      <c r="F383" s="16" t="s">
        <v>1402</v>
      </c>
      <c r="G383" s="180" t="s">
        <v>255</v>
      </c>
      <c r="H383" s="18">
        <v>2306</v>
      </c>
      <c r="I383" s="18">
        <v>562.83000000000004</v>
      </c>
      <c r="J383" s="18">
        <v>158</v>
      </c>
      <c r="K383" s="7">
        <v>0</v>
      </c>
      <c r="L383" s="7">
        <f t="shared" si="10"/>
        <v>3026.83</v>
      </c>
    </row>
    <row r="384" spans="1:12" s="26" customFormat="1" ht="11.1" customHeight="1" x14ac:dyDescent="0.25">
      <c r="A384" s="16">
        <f t="shared" si="11"/>
        <v>380</v>
      </c>
      <c r="B384" s="180" t="s">
        <v>1006</v>
      </c>
      <c r="C384" s="180" t="s">
        <v>594</v>
      </c>
      <c r="D384" s="180" t="s">
        <v>1007</v>
      </c>
      <c r="E384" s="180" t="s">
        <v>2036</v>
      </c>
      <c r="F384" s="16" t="s">
        <v>1402</v>
      </c>
      <c r="G384" s="180" t="s">
        <v>1297</v>
      </c>
      <c r="H384" s="18">
        <v>2287</v>
      </c>
      <c r="I384" s="18">
        <v>501.38</v>
      </c>
      <c r="J384" s="18">
        <v>158</v>
      </c>
      <c r="K384" s="7">
        <v>0</v>
      </c>
      <c r="L384" s="7">
        <f t="shared" si="10"/>
        <v>2946.38</v>
      </c>
    </row>
    <row r="385" spans="1:12" s="26" customFormat="1" ht="11.1" customHeight="1" x14ac:dyDescent="0.25">
      <c r="A385" s="16">
        <f t="shared" si="11"/>
        <v>381</v>
      </c>
      <c r="B385" s="180" t="s">
        <v>1267</v>
      </c>
      <c r="C385" s="180" t="s">
        <v>359</v>
      </c>
      <c r="D385" s="180" t="s">
        <v>1268</v>
      </c>
      <c r="E385" s="180" t="s">
        <v>2040</v>
      </c>
      <c r="F385" s="16" t="s">
        <v>1402</v>
      </c>
      <c r="G385" s="180" t="s">
        <v>1083</v>
      </c>
      <c r="H385" s="18">
        <v>3782</v>
      </c>
      <c r="I385" s="18">
        <v>0</v>
      </c>
      <c r="J385" s="18">
        <v>0</v>
      </c>
      <c r="K385" s="7">
        <v>0</v>
      </c>
      <c r="L385" s="7">
        <f t="shared" si="10"/>
        <v>3782</v>
      </c>
    </row>
    <row r="386" spans="1:12" s="26" customFormat="1" ht="11.1" customHeight="1" x14ac:dyDescent="0.25">
      <c r="A386" s="16">
        <f t="shared" si="11"/>
        <v>382</v>
      </c>
      <c r="B386" s="180" t="s">
        <v>1703</v>
      </c>
      <c r="C386" s="180" t="s">
        <v>1505</v>
      </c>
      <c r="D386" s="180" t="s">
        <v>1558</v>
      </c>
      <c r="E386" s="180" t="s">
        <v>2040</v>
      </c>
      <c r="F386" s="16" t="s">
        <v>1402</v>
      </c>
      <c r="G386" s="180" t="s">
        <v>1083</v>
      </c>
      <c r="H386" s="18">
        <v>3782</v>
      </c>
      <c r="I386" s="18">
        <v>0</v>
      </c>
      <c r="J386" s="18">
        <v>0</v>
      </c>
      <c r="K386" s="7">
        <v>0</v>
      </c>
      <c r="L386" s="7">
        <f t="shared" si="10"/>
        <v>3782</v>
      </c>
    </row>
    <row r="387" spans="1:12" s="26" customFormat="1" ht="11.1" customHeight="1" x14ac:dyDescent="0.25">
      <c r="A387" s="16">
        <f t="shared" si="11"/>
        <v>383</v>
      </c>
      <c r="B387" s="180" t="s">
        <v>1008</v>
      </c>
      <c r="C387" s="180" t="s">
        <v>595</v>
      </c>
      <c r="D387" s="180" t="s">
        <v>1009</v>
      </c>
      <c r="E387" s="180" t="s">
        <v>2040</v>
      </c>
      <c r="F387" s="16" t="s">
        <v>1402</v>
      </c>
      <c r="G387" s="180" t="s">
        <v>1083</v>
      </c>
      <c r="H387" s="18">
        <v>3782</v>
      </c>
      <c r="I387" s="18">
        <v>0</v>
      </c>
      <c r="J387" s="18">
        <v>0</v>
      </c>
      <c r="K387" s="7">
        <v>0</v>
      </c>
      <c r="L387" s="7">
        <f t="shared" si="10"/>
        <v>3782</v>
      </c>
    </row>
    <row r="388" spans="1:12" s="26" customFormat="1" ht="11.1" customHeight="1" x14ac:dyDescent="0.25">
      <c r="A388" s="16">
        <f t="shared" si="11"/>
        <v>384</v>
      </c>
      <c r="B388" s="180" t="s">
        <v>2259</v>
      </c>
      <c r="C388" s="180" t="s">
        <v>596</v>
      </c>
      <c r="D388" s="180" t="s">
        <v>1011</v>
      </c>
      <c r="E388" s="180" t="s">
        <v>1584</v>
      </c>
      <c r="F388" s="16" t="s">
        <v>1402</v>
      </c>
      <c r="G388" s="180" t="s">
        <v>1097</v>
      </c>
      <c r="H388" s="18">
        <v>3782</v>
      </c>
      <c r="I388" s="18">
        <v>1344</v>
      </c>
      <c r="J388" s="18">
        <v>0</v>
      </c>
      <c r="K388" s="7">
        <v>0</v>
      </c>
      <c r="L388" s="7">
        <f t="shared" si="10"/>
        <v>5126</v>
      </c>
    </row>
    <row r="389" spans="1:12" s="26" customFormat="1" ht="11.1" customHeight="1" x14ac:dyDescent="0.25">
      <c r="A389" s="16">
        <f t="shared" si="11"/>
        <v>385</v>
      </c>
      <c r="B389" s="180" t="s">
        <v>1012</v>
      </c>
      <c r="C389" s="180" t="s">
        <v>597</v>
      </c>
      <c r="D389" s="180" t="s">
        <v>1013</v>
      </c>
      <c r="E389" s="180" t="s">
        <v>2074</v>
      </c>
      <c r="F389" s="16" t="s">
        <v>1402</v>
      </c>
      <c r="G389" s="180" t="s">
        <v>255</v>
      </c>
      <c r="H389" s="18">
        <v>2306</v>
      </c>
      <c r="I389" s="18">
        <v>551.94000000000005</v>
      </c>
      <c r="J389" s="18">
        <v>158</v>
      </c>
      <c r="K389" s="7">
        <v>0</v>
      </c>
      <c r="L389" s="7">
        <f t="shared" ref="L389:L452" si="12">SUM(H389:K389)</f>
        <v>3015.94</v>
      </c>
    </row>
    <row r="390" spans="1:12" s="26" customFormat="1" ht="11.1" customHeight="1" x14ac:dyDescent="0.25">
      <c r="A390" s="16">
        <f t="shared" si="11"/>
        <v>386</v>
      </c>
      <c r="B390" s="180" t="s">
        <v>1718</v>
      </c>
      <c r="C390" s="180" t="s">
        <v>598</v>
      </c>
      <c r="D390" s="180" t="s">
        <v>1014</v>
      </c>
      <c r="E390" s="180" t="s">
        <v>2039</v>
      </c>
      <c r="F390" s="16" t="s">
        <v>1402</v>
      </c>
      <c r="G390" s="180" t="s">
        <v>260</v>
      </c>
      <c r="H390" s="18">
        <v>6758</v>
      </c>
      <c r="I390" s="18">
        <v>0</v>
      </c>
      <c r="J390" s="18">
        <v>0</v>
      </c>
      <c r="K390" s="7">
        <v>0</v>
      </c>
      <c r="L390" s="7">
        <f t="shared" si="12"/>
        <v>6758</v>
      </c>
    </row>
    <row r="391" spans="1:12" s="26" customFormat="1" ht="11.1" customHeight="1" x14ac:dyDescent="0.25">
      <c r="A391" s="16">
        <f t="shared" si="11"/>
        <v>387</v>
      </c>
      <c r="B391" s="180" t="s">
        <v>1015</v>
      </c>
      <c r="C391" s="180" t="s">
        <v>599</v>
      </c>
      <c r="D391" s="180" t="s">
        <v>1016</v>
      </c>
      <c r="E391" s="180" t="s">
        <v>2042</v>
      </c>
      <c r="F391" s="16" t="s">
        <v>1402</v>
      </c>
      <c r="G391" s="180" t="s">
        <v>255</v>
      </c>
      <c r="H391" s="18">
        <v>2306</v>
      </c>
      <c r="I391" s="18">
        <v>0</v>
      </c>
      <c r="J391" s="18">
        <v>158</v>
      </c>
      <c r="K391" s="7">
        <v>0</v>
      </c>
      <c r="L391" s="7">
        <f t="shared" si="12"/>
        <v>2464</v>
      </c>
    </row>
    <row r="392" spans="1:12" s="26" customFormat="1" ht="11.1" customHeight="1" x14ac:dyDescent="0.25">
      <c r="A392" s="16">
        <f t="shared" ref="A392:A455" si="13">+A391+1</f>
        <v>388</v>
      </c>
      <c r="B392" s="180" t="s">
        <v>1269</v>
      </c>
      <c r="C392" s="180" t="s">
        <v>360</v>
      </c>
      <c r="D392" s="180" t="s">
        <v>1270</v>
      </c>
      <c r="E392" s="180" t="s">
        <v>1579</v>
      </c>
      <c r="F392" s="16" t="s">
        <v>1402</v>
      </c>
      <c r="G392" s="180" t="s">
        <v>1088</v>
      </c>
      <c r="H392" s="18">
        <v>5175</v>
      </c>
      <c r="I392" s="18">
        <v>0</v>
      </c>
      <c r="J392" s="18">
        <v>0</v>
      </c>
      <c r="K392" s="7">
        <v>0</v>
      </c>
      <c r="L392" s="7">
        <f t="shared" si="12"/>
        <v>5175</v>
      </c>
    </row>
    <row r="393" spans="1:12" s="26" customFormat="1" ht="11.1" customHeight="1" x14ac:dyDescent="0.25">
      <c r="A393" s="16">
        <f t="shared" si="13"/>
        <v>389</v>
      </c>
      <c r="B393" s="180" t="s">
        <v>1017</v>
      </c>
      <c r="C393" s="180" t="s">
        <v>600</v>
      </c>
      <c r="D393" s="180" t="s">
        <v>1018</v>
      </c>
      <c r="E393" s="180" t="s">
        <v>2042</v>
      </c>
      <c r="F393" s="16" t="s">
        <v>1402</v>
      </c>
      <c r="G393" s="180" t="s">
        <v>255</v>
      </c>
      <c r="H393" s="18">
        <v>2306</v>
      </c>
      <c r="I393" s="18">
        <v>0</v>
      </c>
      <c r="J393" s="18">
        <v>158</v>
      </c>
      <c r="K393" s="7">
        <v>0</v>
      </c>
      <c r="L393" s="7">
        <f t="shared" si="12"/>
        <v>2464</v>
      </c>
    </row>
    <row r="394" spans="1:12" s="26" customFormat="1" ht="11.1" customHeight="1" x14ac:dyDescent="0.25">
      <c r="A394" s="16">
        <f t="shared" si="13"/>
        <v>390</v>
      </c>
      <c r="B394" s="180" t="s">
        <v>1019</v>
      </c>
      <c r="C394" s="180" t="s">
        <v>601</v>
      </c>
      <c r="D394" s="180" t="s">
        <v>1020</v>
      </c>
      <c r="E394" s="180" t="s">
        <v>2041</v>
      </c>
      <c r="F394" s="16" t="s">
        <v>1402</v>
      </c>
      <c r="G394" s="180" t="s">
        <v>255</v>
      </c>
      <c r="H394" s="18">
        <v>2306</v>
      </c>
      <c r="I394" s="18">
        <v>0</v>
      </c>
      <c r="J394" s="18">
        <v>158</v>
      </c>
      <c r="K394" s="7">
        <v>0</v>
      </c>
      <c r="L394" s="7">
        <f t="shared" si="12"/>
        <v>2464</v>
      </c>
    </row>
    <row r="395" spans="1:12" s="26" customFormat="1" ht="11.1" customHeight="1" x14ac:dyDescent="0.25">
      <c r="A395" s="16">
        <f t="shared" si="13"/>
        <v>391</v>
      </c>
      <c r="B395" s="180" t="s">
        <v>1704</v>
      </c>
      <c r="C395" s="180" t="s">
        <v>1506</v>
      </c>
      <c r="D395" s="180" t="s">
        <v>1559</v>
      </c>
      <c r="E395" s="180" t="s">
        <v>1916</v>
      </c>
      <c r="F395" s="16" t="s">
        <v>1402</v>
      </c>
      <c r="G395" s="180" t="s">
        <v>1339</v>
      </c>
      <c r="H395" s="18">
        <v>2235</v>
      </c>
      <c r="I395" s="18">
        <v>503.38</v>
      </c>
      <c r="J395" s="18">
        <v>158</v>
      </c>
      <c r="K395" s="7">
        <v>0</v>
      </c>
      <c r="L395" s="7">
        <f t="shared" si="12"/>
        <v>2896.38</v>
      </c>
    </row>
    <row r="396" spans="1:12" s="26" customFormat="1" ht="11.1" customHeight="1" x14ac:dyDescent="0.25">
      <c r="A396" s="16">
        <f t="shared" si="13"/>
        <v>392</v>
      </c>
      <c r="B396" s="180" t="s">
        <v>1705</v>
      </c>
      <c r="C396" s="180" t="s">
        <v>1507</v>
      </c>
      <c r="D396" s="180" t="s">
        <v>1560</v>
      </c>
      <c r="E396" s="180" t="s">
        <v>1916</v>
      </c>
      <c r="F396" s="16" t="s">
        <v>1402</v>
      </c>
      <c r="G396" s="180" t="s">
        <v>1339</v>
      </c>
      <c r="H396" s="18">
        <v>2235</v>
      </c>
      <c r="I396" s="18">
        <v>324.02999999999997</v>
      </c>
      <c r="J396" s="18">
        <v>158</v>
      </c>
      <c r="K396" s="7">
        <v>0</v>
      </c>
      <c r="L396" s="7">
        <f t="shared" si="12"/>
        <v>2717.0299999999997</v>
      </c>
    </row>
    <row r="397" spans="1:12" s="26" customFormat="1" ht="11.1" customHeight="1" x14ac:dyDescent="0.25">
      <c r="A397" s="16">
        <f t="shared" si="13"/>
        <v>393</v>
      </c>
      <c r="B397" s="180" t="s">
        <v>1021</v>
      </c>
      <c r="C397" s="180" t="s">
        <v>602</v>
      </c>
      <c r="D397" s="180" t="s">
        <v>1022</v>
      </c>
      <c r="E397" s="180" t="s">
        <v>2058</v>
      </c>
      <c r="F397" s="16" t="s">
        <v>1402</v>
      </c>
      <c r="G397" s="180" t="s">
        <v>255</v>
      </c>
      <c r="H397" s="18">
        <v>867.4899999999999</v>
      </c>
      <c r="I397" s="18">
        <v>0</v>
      </c>
      <c r="J397" s="18">
        <v>0</v>
      </c>
      <c r="K397" s="7">
        <v>1370</v>
      </c>
      <c r="L397" s="7">
        <f t="shared" si="12"/>
        <v>2237.4899999999998</v>
      </c>
    </row>
    <row r="398" spans="1:12" s="26" customFormat="1" ht="11.1" customHeight="1" x14ac:dyDescent="0.25">
      <c r="A398" s="16">
        <f t="shared" si="13"/>
        <v>394</v>
      </c>
      <c r="B398" s="180" t="s">
        <v>1023</v>
      </c>
      <c r="C398" s="180" t="s">
        <v>603</v>
      </c>
      <c r="D398" s="180" t="s">
        <v>1024</v>
      </c>
      <c r="E398" s="180" t="s">
        <v>2053</v>
      </c>
      <c r="F398" s="16" t="s">
        <v>1402</v>
      </c>
      <c r="G398" s="180" t="s">
        <v>1302</v>
      </c>
      <c r="H398" s="18">
        <v>2267</v>
      </c>
      <c r="I398" s="18">
        <v>462.82</v>
      </c>
      <c r="J398" s="18">
        <v>158</v>
      </c>
      <c r="K398" s="7">
        <v>0</v>
      </c>
      <c r="L398" s="7">
        <f t="shared" si="12"/>
        <v>2887.82</v>
      </c>
    </row>
    <row r="399" spans="1:12" s="26" customFormat="1" ht="11.1" customHeight="1" x14ac:dyDescent="0.25">
      <c r="A399" s="16">
        <f t="shared" si="13"/>
        <v>395</v>
      </c>
      <c r="B399" s="180" t="s">
        <v>1802</v>
      </c>
      <c r="C399" s="180" t="s">
        <v>1785</v>
      </c>
      <c r="D399" s="180" t="s">
        <v>1801</v>
      </c>
      <c r="E399" s="180" t="s">
        <v>2077</v>
      </c>
      <c r="F399" s="16" t="s">
        <v>1402</v>
      </c>
      <c r="G399" s="180" t="s">
        <v>1339</v>
      </c>
      <c r="H399" s="18">
        <v>2235</v>
      </c>
      <c r="I399" s="18">
        <v>485.6</v>
      </c>
      <c r="J399" s="18">
        <v>158</v>
      </c>
      <c r="K399" s="7">
        <v>0</v>
      </c>
      <c r="L399" s="7">
        <f t="shared" si="12"/>
        <v>2878.6</v>
      </c>
    </row>
    <row r="400" spans="1:12" s="26" customFormat="1" ht="11.1" customHeight="1" x14ac:dyDescent="0.25">
      <c r="A400" s="16">
        <f t="shared" si="13"/>
        <v>396</v>
      </c>
      <c r="B400" s="180" t="s">
        <v>2029</v>
      </c>
      <c r="C400" s="180" t="s">
        <v>361</v>
      </c>
      <c r="D400" s="180" t="s">
        <v>1271</v>
      </c>
      <c r="E400" s="180" t="s">
        <v>2052</v>
      </c>
      <c r="F400" s="16" t="s">
        <v>1402</v>
      </c>
      <c r="G400" s="180" t="s">
        <v>1594</v>
      </c>
      <c r="H400" s="18">
        <v>3782</v>
      </c>
      <c r="I400" s="18">
        <v>0</v>
      </c>
      <c r="J400" s="18">
        <v>0</v>
      </c>
      <c r="K400" s="7">
        <v>0</v>
      </c>
      <c r="L400" s="7">
        <f t="shared" si="12"/>
        <v>3782</v>
      </c>
    </row>
    <row r="401" spans="1:12" s="26" customFormat="1" ht="11.1" customHeight="1" x14ac:dyDescent="0.25">
      <c r="A401" s="16">
        <f t="shared" si="13"/>
        <v>397</v>
      </c>
      <c r="B401" s="180" t="s">
        <v>1025</v>
      </c>
      <c r="C401" s="180" t="s">
        <v>604</v>
      </c>
      <c r="D401" s="180" t="s">
        <v>1026</v>
      </c>
      <c r="E401" s="180" t="s">
        <v>2042</v>
      </c>
      <c r="F401" s="16" t="s">
        <v>1402</v>
      </c>
      <c r="G401" s="180" t="s">
        <v>255</v>
      </c>
      <c r="H401" s="18">
        <v>2306</v>
      </c>
      <c r="I401" s="18">
        <v>0</v>
      </c>
      <c r="J401" s="18">
        <v>158</v>
      </c>
      <c r="K401" s="7">
        <v>0</v>
      </c>
      <c r="L401" s="7">
        <f t="shared" si="12"/>
        <v>2464</v>
      </c>
    </row>
    <row r="402" spans="1:12" s="26" customFormat="1" ht="11.1" customHeight="1" x14ac:dyDescent="0.25">
      <c r="A402" s="16">
        <f t="shared" si="13"/>
        <v>398</v>
      </c>
      <c r="B402" s="180" t="s">
        <v>1272</v>
      </c>
      <c r="C402" s="180" t="s">
        <v>362</v>
      </c>
      <c r="D402" s="180" t="s">
        <v>1273</v>
      </c>
      <c r="E402" s="180" t="s">
        <v>1579</v>
      </c>
      <c r="F402" s="16" t="s">
        <v>1402</v>
      </c>
      <c r="G402" s="180" t="s">
        <v>1088</v>
      </c>
      <c r="H402" s="18">
        <v>5175</v>
      </c>
      <c r="I402" s="18">
        <v>0</v>
      </c>
      <c r="J402" s="18">
        <v>450</v>
      </c>
      <c r="K402" s="7">
        <v>0</v>
      </c>
      <c r="L402" s="7">
        <f t="shared" si="12"/>
        <v>5625</v>
      </c>
    </row>
    <row r="403" spans="1:12" s="26" customFormat="1" ht="11.1" customHeight="1" x14ac:dyDescent="0.25">
      <c r="A403" s="16">
        <f t="shared" si="13"/>
        <v>399</v>
      </c>
      <c r="B403" s="180" t="s">
        <v>1274</v>
      </c>
      <c r="C403" s="180" t="s">
        <v>363</v>
      </c>
      <c r="D403" s="180" t="s">
        <v>1275</v>
      </c>
      <c r="E403" s="180" t="s">
        <v>1584</v>
      </c>
      <c r="F403" s="16" t="s">
        <v>1402</v>
      </c>
      <c r="G403" s="180" t="s">
        <v>1097</v>
      </c>
      <c r="H403" s="18">
        <v>3782</v>
      </c>
      <c r="I403" s="18">
        <v>1344</v>
      </c>
      <c r="J403" s="18">
        <v>450</v>
      </c>
      <c r="K403" s="7">
        <v>0</v>
      </c>
      <c r="L403" s="7">
        <f t="shared" si="12"/>
        <v>5576</v>
      </c>
    </row>
    <row r="404" spans="1:12" s="26" customFormat="1" ht="11.1" customHeight="1" x14ac:dyDescent="0.25">
      <c r="A404" s="16">
        <f t="shared" si="13"/>
        <v>400</v>
      </c>
      <c r="B404" s="180" t="s">
        <v>1027</v>
      </c>
      <c r="C404" s="180" t="s">
        <v>605</v>
      </c>
      <c r="D404" s="180" t="s">
        <v>1028</v>
      </c>
      <c r="E404" s="180" t="s">
        <v>2078</v>
      </c>
      <c r="F404" s="16" t="s">
        <v>1402</v>
      </c>
      <c r="G404" s="180" t="s">
        <v>1375</v>
      </c>
      <c r="H404" s="18">
        <v>907.46</v>
      </c>
      <c r="I404" s="18">
        <v>0</v>
      </c>
      <c r="J404" s="18">
        <v>0</v>
      </c>
      <c r="K404" s="7">
        <v>3207.17</v>
      </c>
      <c r="L404" s="7">
        <f t="shared" si="12"/>
        <v>4114.63</v>
      </c>
    </row>
    <row r="405" spans="1:12" s="26" customFormat="1" ht="11.1" customHeight="1" x14ac:dyDescent="0.25">
      <c r="A405" s="16">
        <f t="shared" si="13"/>
        <v>401</v>
      </c>
      <c r="B405" s="180" t="s">
        <v>1029</v>
      </c>
      <c r="C405" s="180" t="s">
        <v>606</v>
      </c>
      <c r="D405" s="180" t="s">
        <v>1030</v>
      </c>
      <c r="E405" s="180" t="s">
        <v>2042</v>
      </c>
      <c r="F405" s="16" t="s">
        <v>1402</v>
      </c>
      <c r="G405" s="180" t="s">
        <v>1297</v>
      </c>
      <c r="H405" s="18">
        <v>2287</v>
      </c>
      <c r="I405" s="18">
        <v>515.27</v>
      </c>
      <c r="J405" s="18">
        <v>158</v>
      </c>
      <c r="K405" s="7">
        <v>0</v>
      </c>
      <c r="L405" s="7">
        <f t="shared" si="12"/>
        <v>2960.27</v>
      </c>
    </row>
    <row r="406" spans="1:12" s="26" customFormat="1" ht="11.1" customHeight="1" x14ac:dyDescent="0.25">
      <c r="A406" s="16">
        <f t="shared" si="13"/>
        <v>402</v>
      </c>
      <c r="B406" s="180" t="s">
        <v>1031</v>
      </c>
      <c r="C406" s="180" t="s">
        <v>607</v>
      </c>
      <c r="D406" s="180" t="s">
        <v>1032</v>
      </c>
      <c r="E406" s="180" t="s">
        <v>2079</v>
      </c>
      <c r="F406" s="16" t="s">
        <v>1402</v>
      </c>
      <c r="G406" s="180" t="s">
        <v>254</v>
      </c>
      <c r="H406" s="18">
        <v>973.90999999999985</v>
      </c>
      <c r="I406" s="18">
        <v>0</v>
      </c>
      <c r="J406" s="18">
        <v>0</v>
      </c>
      <c r="K406" s="7">
        <v>1430</v>
      </c>
      <c r="L406" s="7">
        <f t="shared" si="12"/>
        <v>2403.91</v>
      </c>
    </row>
    <row r="407" spans="1:12" s="26" customFormat="1" ht="11.1" customHeight="1" x14ac:dyDescent="0.25">
      <c r="A407" s="16">
        <f t="shared" si="13"/>
        <v>403</v>
      </c>
      <c r="B407" s="180" t="s">
        <v>1033</v>
      </c>
      <c r="C407" s="180" t="s">
        <v>608</v>
      </c>
      <c r="D407" s="180" t="s">
        <v>1034</v>
      </c>
      <c r="E407" s="180" t="s">
        <v>2057</v>
      </c>
      <c r="F407" s="16" t="s">
        <v>1402</v>
      </c>
      <c r="G407" s="180" t="s">
        <v>255</v>
      </c>
      <c r="H407" s="18">
        <v>879.3</v>
      </c>
      <c r="I407" s="18">
        <v>0</v>
      </c>
      <c r="J407" s="18">
        <v>0</v>
      </c>
      <c r="K407" s="7">
        <v>1370</v>
      </c>
      <c r="L407" s="7">
        <f t="shared" si="12"/>
        <v>2249.3000000000002</v>
      </c>
    </row>
    <row r="408" spans="1:12" s="26" customFormat="1" ht="11.1" customHeight="1" x14ac:dyDescent="0.25">
      <c r="A408" s="16">
        <f t="shared" si="13"/>
        <v>404</v>
      </c>
      <c r="B408" s="180" t="s">
        <v>1035</v>
      </c>
      <c r="C408" s="180" t="s">
        <v>609</v>
      </c>
      <c r="D408" s="180" t="s">
        <v>1036</v>
      </c>
      <c r="E408" s="180" t="s">
        <v>2080</v>
      </c>
      <c r="F408" s="16" t="s">
        <v>1402</v>
      </c>
      <c r="G408" s="180" t="s">
        <v>1375</v>
      </c>
      <c r="H408" s="18">
        <v>987.37999999999988</v>
      </c>
      <c r="I408" s="18">
        <v>0</v>
      </c>
      <c r="J408" s="18">
        <v>0</v>
      </c>
      <c r="K408" s="7">
        <v>3207.17</v>
      </c>
      <c r="L408" s="7">
        <f t="shared" si="12"/>
        <v>4194.55</v>
      </c>
    </row>
    <row r="409" spans="1:12" s="26" customFormat="1" ht="11.1" customHeight="1" x14ac:dyDescent="0.25">
      <c r="A409" s="16">
        <f t="shared" si="13"/>
        <v>405</v>
      </c>
      <c r="B409" s="180" t="s">
        <v>1037</v>
      </c>
      <c r="C409" s="180" t="s">
        <v>610</v>
      </c>
      <c r="D409" s="180" t="s">
        <v>1038</v>
      </c>
      <c r="E409" s="180" t="s">
        <v>2074</v>
      </c>
      <c r="F409" s="16" t="s">
        <v>1402</v>
      </c>
      <c r="G409" s="180" t="s">
        <v>255</v>
      </c>
      <c r="H409" s="18">
        <v>2306</v>
      </c>
      <c r="I409" s="18">
        <v>0</v>
      </c>
      <c r="J409" s="18">
        <v>158</v>
      </c>
      <c r="K409" s="7">
        <v>0</v>
      </c>
      <c r="L409" s="7">
        <f t="shared" si="12"/>
        <v>2464</v>
      </c>
    </row>
    <row r="410" spans="1:12" s="26" customFormat="1" ht="11.1" customHeight="1" x14ac:dyDescent="0.25">
      <c r="A410" s="16">
        <f t="shared" si="13"/>
        <v>406</v>
      </c>
      <c r="B410" s="180" t="s">
        <v>1627</v>
      </c>
      <c r="C410" s="180" t="s">
        <v>1511</v>
      </c>
      <c r="D410" s="180" t="s">
        <v>1562</v>
      </c>
      <c r="E410" s="180" t="s">
        <v>2053</v>
      </c>
      <c r="F410" s="16" t="s">
        <v>1402</v>
      </c>
      <c r="G410" s="180" t="s">
        <v>1339</v>
      </c>
      <c r="H410" s="18">
        <v>2235</v>
      </c>
      <c r="I410" s="18">
        <v>485.6</v>
      </c>
      <c r="J410" s="18">
        <v>158</v>
      </c>
      <c r="K410" s="7">
        <v>0</v>
      </c>
      <c r="L410" s="7">
        <f t="shared" si="12"/>
        <v>2878.6</v>
      </c>
    </row>
    <row r="411" spans="1:12" s="26" customFormat="1" ht="11.1" customHeight="1" x14ac:dyDescent="0.25">
      <c r="A411" s="16">
        <f t="shared" si="13"/>
        <v>407</v>
      </c>
      <c r="B411" s="180" t="s">
        <v>2260</v>
      </c>
      <c r="C411" s="180" t="s">
        <v>611</v>
      </c>
      <c r="D411" s="180" t="s">
        <v>1039</v>
      </c>
      <c r="E411" s="180" t="s">
        <v>2039</v>
      </c>
      <c r="F411" s="16" t="s">
        <v>1402</v>
      </c>
      <c r="G411" s="180" t="s">
        <v>1079</v>
      </c>
      <c r="H411" s="18">
        <v>5831</v>
      </c>
      <c r="I411" s="18">
        <v>0</v>
      </c>
      <c r="J411" s="18">
        <v>900</v>
      </c>
      <c r="K411" s="7">
        <v>0</v>
      </c>
      <c r="L411" s="7">
        <f t="shared" si="12"/>
        <v>6731</v>
      </c>
    </row>
    <row r="412" spans="1:12" s="26" customFormat="1" ht="11.1" customHeight="1" x14ac:dyDescent="0.25">
      <c r="A412" s="16">
        <f t="shared" si="13"/>
        <v>408</v>
      </c>
      <c r="B412" s="180" t="s">
        <v>1040</v>
      </c>
      <c r="C412" s="180" t="s">
        <v>612</v>
      </c>
      <c r="D412" s="180" t="s">
        <v>1041</v>
      </c>
      <c r="E412" s="180" t="s">
        <v>2046</v>
      </c>
      <c r="F412" s="16" t="s">
        <v>1402</v>
      </c>
      <c r="G412" s="180" t="s">
        <v>255</v>
      </c>
      <c r="H412" s="18">
        <v>2306</v>
      </c>
      <c r="I412" s="18">
        <v>0</v>
      </c>
      <c r="J412" s="18">
        <v>158</v>
      </c>
      <c r="K412" s="7">
        <v>0</v>
      </c>
      <c r="L412" s="7">
        <f t="shared" si="12"/>
        <v>2464</v>
      </c>
    </row>
    <row r="413" spans="1:12" s="26" customFormat="1" ht="11.1" customHeight="1" x14ac:dyDescent="0.25">
      <c r="A413" s="16">
        <f t="shared" si="13"/>
        <v>409</v>
      </c>
      <c r="B413" s="180" t="s">
        <v>1276</v>
      </c>
      <c r="C413" s="180" t="s">
        <v>364</v>
      </c>
      <c r="D413" s="180" t="s">
        <v>1277</v>
      </c>
      <c r="E413" s="180" t="s">
        <v>2040</v>
      </c>
      <c r="F413" s="16" t="s">
        <v>1402</v>
      </c>
      <c r="G413" s="180" t="s">
        <v>1083</v>
      </c>
      <c r="H413" s="18">
        <v>3782</v>
      </c>
      <c r="I413" s="18">
        <v>0</v>
      </c>
      <c r="J413" s="18">
        <v>0</v>
      </c>
      <c r="K413" s="7">
        <v>0</v>
      </c>
      <c r="L413" s="7">
        <f t="shared" si="12"/>
        <v>3782</v>
      </c>
    </row>
    <row r="414" spans="1:12" s="26" customFormat="1" ht="11.1" customHeight="1" x14ac:dyDescent="0.25">
      <c r="A414" s="16">
        <f t="shared" si="13"/>
        <v>410</v>
      </c>
      <c r="B414" s="180" t="s">
        <v>2261</v>
      </c>
      <c r="C414" s="180" t="s">
        <v>365</v>
      </c>
      <c r="D414" s="180" t="s">
        <v>1278</v>
      </c>
      <c r="E414" s="180" t="s">
        <v>2040</v>
      </c>
      <c r="F414" s="16" t="s">
        <v>1402</v>
      </c>
      <c r="G414" s="180" t="s">
        <v>1082</v>
      </c>
      <c r="H414" s="18">
        <v>4466</v>
      </c>
      <c r="I414" s="18">
        <v>0</v>
      </c>
      <c r="J414" s="18">
        <v>0</v>
      </c>
      <c r="K414" s="7">
        <v>0</v>
      </c>
      <c r="L414" s="7">
        <f t="shared" si="12"/>
        <v>4466</v>
      </c>
    </row>
    <row r="415" spans="1:12" s="26" customFormat="1" ht="11.1" customHeight="1" x14ac:dyDescent="0.25">
      <c r="A415" s="16">
        <f t="shared" si="13"/>
        <v>411</v>
      </c>
      <c r="B415" s="180" t="s">
        <v>1042</v>
      </c>
      <c r="C415" s="180" t="s">
        <v>613</v>
      </c>
      <c r="D415" s="180" t="s">
        <v>1043</v>
      </c>
      <c r="E415" s="180" t="s">
        <v>2049</v>
      </c>
      <c r="F415" s="16" t="s">
        <v>1402</v>
      </c>
      <c r="G415" s="180" t="s">
        <v>1375</v>
      </c>
      <c r="H415" s="18">
        <v>907.46</v>
      </c>
      <c r="I415" s="18">
        <v>0</v>
      </c>
      <c r="J415" s="18">
        <v>0</v>
      </c>
      <c r="K415" s="7">
        <v>3207.17</v>
      </c>
      <c r="L415" s="7">
        <f t="shared" si="12"/>
        <v>4114.63</v>
      </c>
    </row>
    <row r="416" spans="1:12" s="26" customFormat="1" ht="11.1" customHeight="1" x14ac:dyDescent="0.25">
      <c r="A416" s="16">
        <f t="shared" si="13"/>
        <v>412</v>
      </c>
      <c r="B416" s="180" t="s">
        <v>1044</v>
      </c>
      <c r="C416" s="180" t="s">
        <v>614</v>
      </c>
      <c r="D416" s="180" t="s">
        <v>1045</v>
      </c>
      <c r="E416" s="180" t="s">
        <v>2023</v>
      </c>
      <c r="F416" s="16" t="s">
        <v>1402</v>
      </c>
      <c r="G416" s="180" t="s">
        <v>1300</v>
      </c>
      <c r="H416" s="18">
        <v>813.05</v>
      </c>
      <c r="I416" s="18">
        <v>0</v>
      </c>
      <c r="J416" s="18">
        <v>0</v>
      </c>
      <c r="K416" s="7">
        <v>1367.17</v>
      </c>
      <c r="L416" s="7">
        <f t="shared" si="12"/>
        <v>2180.2200000000003</v>
      </c>
    </row>
    <row r="417" spans="1:12" s="26" customFormat="1" ht="11.1" customHeight="1" x14ac:dyDescent="0.25">
      <c r="A417" s="16">
        <f t="shared" si="13"/>
        <v>413</v>
      </c>
      <c r="B417" s="180" t="s">
        <v>1279</v>
      </c>
      <c r="C417" s="180" t="s">
        <v>366</v>
      </c>
      <c r="D417" s="180" t="s">
        <v>1280</v>
      </c>
      <c r="E417" s="180" t="s">
        <v>2040</v>
      </c>
      <c r="F417" s="16" t="s">
        <v>1402</v>
      </c>
      <c r="G417" s="180" t="s">
        <v>267</v>
      </c>
      <c r="H417" s="18">
        <v>4182</v>
      </c>
      <c r="I417" s="18">
        <v>0</v>
      </c>
      <c r="J417" s="18">
        <v>0</v>
      </c>
      <c r="K417" s="7">
        <v>0</v>
      </c>
      <c r="L417" s="7">
        <f t="shared" si="12"/>
        <v>4182</v>
      </c>
    </row>
    <row r="418" spans="1:12" s="26" customFormat="1" ht="11.1" customHeight="1" x14ac:dyDescent="0.25">
      <c r="A418" s="16">
        <f t="shared" si="13"/>
        <v>414</v>
      </c>
      <c r="B418" s="180" t="s">
        <v>1046</v>
      </c>
      <c r="C418" s="180" t="s">
        <v>615</v>
      </c>
      <c r="D418" s="180" t="s">
        <v>1047</v>
      </c>
      <c r="E418" s="180" t="s">
        <v>2074</v>
      </c>
      <c r="F418" s="16" t="s">
        <v>1402</v>
      </c>
      <c r="G418" s="180" t="s">
        <v>697</v>
      </c>
      <c r="H418" s="18">
        <v>2250</v>
      </c>
      <c r="I418" s="18">
        <v>0</v>
      </c>
      <c r="J418" s="18">
        <v>158</v>
      </c>
      <c r="K418" s="7">
        <v>0</v>
      </c>
      <c r="L418" s="7">
        <f t="shared" si="12"/>
        <v>2408</v>
      </c>
    </row>
    <row r="419" spans="1:12" s="26" customFormat="1" ht="11.1" customHeight="1" x14ac:dyDescent="0.25">
      <c r="A419" s="16">
        <f t="shared" si="13"/>
        <v>415</v>
      </c>
      <c r="B419" s="180" t="s">
        <v>1975</v>
      </c>
      <c r="C419" s="180" t="s">
        <v>616</v>
      </c>
      <c r="D419" s="180" t="s">
        <v>1048</v>
      </c>
      <c r="E419" s="180" t="s">
        <v>2039</v>
      </c>
      <c r="F419" s="16" t="s">
        <v>1402</v>
      </c>
      <c r="G419" s="180" t="s">
        <v>264</v>
      </c>
      <c r="H419" s="18">
        <v>7901</v>
      </c>
      <c r="I419" s="18">
        <v>0</v>
      </c>
      <c r="J419" s="18">
        <v>900</v>
      </c>
      <c r="K419" s="7">
        <v>0</v>
      </c>
      <c r="L419" s="7">
        <f t="shared" si="12"/>
        <v>8801</v>
      </c>
    </row>
    <row r="420" spans="1:12" s="26" customFormat="1" ht="11.1" customHeight="1" x14ac:dyDescent="0.25">
      <c r="A420" s="16">
        <f t="shared" si="13"/>
        <v>416</v>
      </c>
      <c r="B420" s="180" t="s">
        <v>1281</v>
      </c>
      <c r="C420" s="180" t="s">
        <v>367</v>
      </c>
      <c r="D420" s="180" t="s">
        <v>1282</v>
      </c>
      <c r="E420" s="180" t="s">
        <v>2048</v>
      </c>
      <c r="F420" s="16" t="s">
        <v>1402</v>
      </c>
      <c r="G420" s="180" t="s">
        <v>1080</v>
      </c>
      <c r="H420" s="18">
        <v>5175</v>
      </c>
      <c r="I420" s="18">
        <v>1172.17</v>
      </c>
      <c r="J420" s="18">
        <v>300</v>
      </c>
      <c r="K420" s="7">
        <v>0</v>
      </c>
      <c r="L420" s="7">
        <f t="shared" si="12"/>
        <v>6647.17</v>
      </c>
    </row>
    <row r="421" spans="1:12" s="26" customFormat="1" ht="11.1" customHeight="1" x14ac:dyDescent="0.25">
      <c r="A421" s="16">
        <f t="shared" si="13"/>
        <v>417</v>
      </c>
      <c r="B421" s="180" t="s">
        <v>1049</v>
      </c>
      <c r="C421" s="180" t="s">
        <v>617</v>
      </c>
      <c r="D421" s="180" t="s">
        <v>1050</v>
      </c>
      <c r="E421" s="180" t="s">
        <v>2064</v>
      </c>
      <c r="F421" s="16" t="s">
        <v>1402</v>
      </c>
      <c r="G421" s="180" t="s">
        <v>254</v>
      </c>
      <c r="H421" s="18">
        <v>968.30000000000007</v>
      </c>
      <c r="I421" s="18">
        <v>0</v>
      </c>
      <c r="J421" s="18">
        <v>0</v>
      </c>
      <c r="K421" s="7">
        <v>1430</v>
      </c>
      <c r="L421" s="7">
        <f t="shared" si="12"/>
        <v>2398.3000000000002</v>
      </c>
    </row>
    <row r="422" spans="1:12" s="26" customFormat="1" ht="11.1" customHeight="1" x14ac:dyDescent="0.25">
      <c r="A422" s="16">
        <f t="shared" si="13"/>
        <v>418</v>
      </c>
      <c r="B422" s="180" t="s">
        <v>1706</v>
      </c>
      <c r="C422" s="180" t="s">
        <v>1514</v>
      </c>
      <c r="D422" s="180" t="s">
        <v>1563</v>
      </c>
      <c r="E422" s="180" t="s">
        <v>2077</v>
      </c>
      <c r="F422" s="16" t="s">
        <v>1402</v>
      </c>
      <c r="G422" s="180" t="s">
        <v>1339</v>
      </c>
      <c r="H422" s="18">
        <v>2235</v>
      </c>
      <c r="I422" s="18">
        <v>551.94000000000005</v>
      </c>
      <c r="J422" s="18">
        <v>158</v>
      </c>
      <c r="K422" s="7">
        <v>0</v>
      </c>
      <c r="L422" s="7">
        <f t="shared" si="12"/>
        <v>2944.94</v>
      </c>
    </row>
    <row r="423" spans="1:12" s="26" customFormat="1" ht="11.1" customHeight="1" x14ac:dyDescent="0.25">
      <c r="A423" s="16">
        <f t="shared" si="13"/>
        <v>419</v>
      </c>
      <c r="B423" s="180" t="s">
        <v>1051</v>
      </c>
      <c r="C423" s="180" t="s">
        <v>618</v>
      </c>
      <c r="D423" s="180" t="s">
        <v>1052</v>
      </c>
      <c r="E423" s="180" t="s">
        <v>2074</v>
      </c>
      <c r="F423" s="16" t="s">
        <v>1402</v>
      </c>
      <c r="G423" s="180" t="s">
        <v>1302</v>
      </c>
      <c r="H423" s="18">
        <v>2267</v>
      </c>
      <c r="I423" s="18">
        <v>528.16</v>
      </c>
      <c r="J423" s="18">
        <v>158</v>
      </c>
      <c r="K423" s="7">
        <v>0</v>
      </c>
      <c r="L423" s="7">
        <f t="shared" si="12"/>
        <v>2953.16</v>
      </c>
    </row>
    <row r="424" spans="1:12" s="26" customFormat="1" ht="11.1" customHeight="1" x14ac:dyDescent="0.25">
      <c r="A424" s="16">
        <f t="shared" si="13"/>
        <v>420</v>
      </c>
      <c r="B424" s="180" t="s">
        <v>1283</v>
      </c>
      <c r="C424" s="180" t="s">
        <v>368</v>
      </c>
      <c r="D424" s="180" t="s">
        <v>1284</v>
      </c>
      <c r="E424" s="180" t="s">
        <v>2039</v>
      </c>
      <c r="F424" s="16" t="s">
        <v>1402</v>
      </c>
      <c r="G424" s="180" t="s">
        <v>264</v>
      </c>
      <c r="H424" s="18">
        <v>7901</v>
      </c>
      <c r="I424" s="18">
        <v>0</v>
      </c>
      <c r="J424" s="18">
        <v>900</v>
      </c>
      <c r="K424" s="7">
        <v>0</v>
      </c>
      <c r="L424" s="7">
        <f t="shared" si="12"/>
        <v>8801</v>
      </c>
    </row>
    <row r="425" spans="1:12" s="26" customFormat="1" ht="11.1" customHeight="1" x14ac:dyDescent="0.25">
      <c r="A425" s="16">
        <f t="shared" si="13"/>
        <v>421</v>
      </c>
      <c r="B425" s="180" t="s">
        <v>1053</v>
      </c>
      <c r="C425" s="180" t="s">
        <v>619</v>
      </c>
      <c r="D425" s="180" t="s">
        <v>1054</v>
      </c>
      <c r="E425" s="180" t="s">
        <v>2042</v>
      </c>
      <c r="F425" s="16" t="s">
        <v>1402</v>
      </c>
      <c r="G425" s="180" t="s">
        <v>255</v>
      </c>
      <c r="H425" s="18">
        <v>2306</v>
      </c>
      <c r="I425" s="18">
        <v>529.16</v>
      </c>
      <c r="J425" s="18">
        <v>158</v>
      </c>
      <c r="K425" s="7">
        <v>0</v>
      </c>
      <c r="L425" s="7">
        <f t="shared" si="12"/>
        <v>2993.16</v>
      </c>
    </row>
    <row r="426" spans="1:12" s="26" customFormat="1" ht="11.1" customHeight="1" x14ac:dyDescent="0.25">
      <c r="A426" s="16">
        <f t="shared" si="13"/>
        <v>422</v>
      </c>
      <c r="B426" s="180" t="s">
        <v>2125</v>
      </c>
      <c r="C426" s="180" t="s">
        <v>369</v>
      </c>
      <c r="D426" s="180" t="s">
        <v>1285</v>
      </c>
      <c r="E426" s="180" t="s">
        <v>2071</v>
      </c>
      <c r="F426" s="16" t="s">
        <v>1402</v>
      </c>
      <c r="G426" s="180" t="s">
        <v>1304</v>
      </c>
      <c r="H426" s="18">
        <v>1399.6</v>
      </c>
      <c r="I426" s="18">
        <v>0</v>
      </c>
      <c r="J426" s="18">
        <v>0</v>
      </c>
      <c r="K426" s="7">
        <v>5707.17</v>
      </c>
      <c r="L426" s="7">
        <f t="shared" si="12"/>
        <v>7106.77</v>
      </c>
    </row>
    <row r="427" spans="1:12" s="26" customFormat="1" ht="11.1" customHeight="1" x14ac:dyDescent="0.25">
      <c r="A427" s="16">
        <f t="shared" si="13"/>
        <v>423</v>
      </c>
      <c r="B427" s="180" t="s">
        <v>673</v>
      </c>
      <c r="C427" s="180" t="s">
        <v>640</v>
      </c>
      <c r="D427" s="180" t="s">
        <v>674</v>
      </c>
      <c r="E427" s="180" t="s">
        <v>2023</v>
      </c>
      <c r="F427" s="16" t="s">
        <v>1402</v>
      </c>
      <c r="G427" s="180" t="s">
        <v>1300</v>
      </c>
      <c r="H427" s="18">
        <v>813.05</v>
      </c>
      <c r="I427" s="18">
        <v>0</v>
      </c>
      <c r="J427" s="18">
        <v>0</v>
      </c>
      <c r="K427" s="7">
        <v>1367.17</v>
      </c>
      <c r="L427" s="7">
        <f t="shared" si="12"/>
        <v>2180.2200000000003</v>
      </c>
    </row>
    <row r="428" spans="1:12" s="26" customFormat="1" ht="11.1" customHeight="1" x14ac:dyDescent="0.25">
      <c r="A428" s="16">
        <f t="shared" si="13"/>
        <v>424</v>
      </c>
      <c r="B428" s="180" t="s">
        <v>1055</v>
      </c>
      <c r="C428" s="180" t="s">
        <v>620</v>
      </c>
      <c r="D428" s="180" t="s">
        <v>1056</v>
      </c>
      <c r="E428" s="180" t="s">
        <v>2058</v>
      </c>
      <c r="F428" s="16" t="s">
        <v>1402</v>
      </c>
      <c r="G428" s="180" t="s">
        <v>255</v>
      </c>
      <c r="H428" s="18">
        <v>867.49</v>
      </c>
      <c r="I428" s="18">
        <v>0</v>
      </c>
      <c r="J428" s="18">
        <v>0</v>
      </c>
      <c r="K428" s="7">
        <v>1370</v>
      </c>
      <c r="L428" s="7">
        <f t="shared" si="12"/>
        <v>2237.4899999999998</v>
      </c>
    </row>
    <row r="429" spans="1:12" s="26" customFormat="1" ht="11.1" customHeight="1" x14ac:dyDescent="0.25">
      <c r="A429" s="16">
        <f t="shared" si="13"/>
        <v>425</v>
      </c>
      <c r="B429" s="180" t="s">
        <v>1976</v>
      </c>
      <c r="C429" s="180" t="s">
        <v>621</v>
      </c>
      <c r="D429" s="180" t="s">
        <v>1057</v>
      </c>
      <c r="E429" s="180" t="s">
        <v>2057</v>
      </c>
      <c r="F429" s="16" t="s">
        <v>1402</v>
      </c>
      <c r="G429" s="180" t="s">
        <v>1297</v>
      </c>
      <c r="H429" s="18">
        <v>859.71</v>
      </c>
      <c r="I429" s="18">
        <v>0</v>
      </c>
      <c r="J429" s="18">
        <v>0</v>
      </c>
      <c r="K429" s="7">
        <v>3207.17</v>
      </c>
      <c r="L429" s="7">
        <f t="shared" si="12"/>
        <v>4066.88</v>
      </c>
    </row>
    <row r="430" spans="1:12" s="26" customFormat="1" ht="11.1" customHeight="1" x14ac:dyDescent="0.25">
      <c r="A430" s="16">
        <f t="shared" si="13"/>
        <v>426</v>
      </c>
      <c r="B430" s="180" t="s">
        <v>1058</v>
      </c>
      <c r="C430" s="180" t="s">
        <v>622</v>
      </c>
      <c r="D430" s="180" t="s">
        <v>1059</v>
      </c>
      <c r="E430" s="180" t="s">
        <v>2042</v>
      </c>
      <c r="F430" s="16" t="s">
        <v>1402</v>
      </c>
      <c r="G430" s="180" t="s">
        <v>1297</v>
      </c>
      <c r="H430" s="18">
        <v>2287</v>
      </c>
      <c r="I430" s="18">
        <v>0</v>
      </c>
      <c r="J430" s="18">
        <v>158</v>
      </c>
      <c r="K430" s="7">
        <v>0</v>
      </c>
      <c r="L430" s="7">
        <f t="shared" si="12"/>
        <v>2445</v>
      </c>
    </row>
    <row r="431" spans="1:12" s="26" customFormat="1" ht="11.1" customHeight="1" x14ac:dyDescent="0.25">
      <c r="A431" s="16">
        <f t="shared" si="13"/>
        <v>427</v>
      </c>
      <c r="B431" s="180" t="s">
        <v>1060</v>
      </c>
      <c r="C431" s="180" t="s">
        <v>623</v>
      </c>
      <c r="D431" s="180" t="s">
        <v>1061</v>
      </c>
      <c r="E431" s="180" t="s">
        <v>2050</v>
      </c>
      <c r="F431" s="16" t="s">
        <v>1402</v>
      </c>
      <c r="G431" s="180" t="s">
        <v>1062</v>
      </c>
      <c r="H431" s="18">
        <v>2222</v>
      </c>
      <c r="I431" s="18">
        <v>412.26</v>
      </c>
      <c r="J431" s="18">
        <v>158</v>
      </c>
      <c r="K431" s="7">
        <v>0</v>
      </c>
      <c r="L431" s="7">
        <f t="shared" si="12"/>
        <v>2792.26</v>
      </c>
    </row>
    <row r="432" spans="1:12" s="26" customFormat="1" ht="11.1" customHeight="1" x14ac:dyDescent="0.25">
      <c r="A432" s="16">
        <f t="shared" si="13"/>
        <v>428</v>
      </c>
      <c r="B432" s="180" t="s">
        <v>2262</v>
      </c>
      <c r="C432" s="180" t="s">
        <v>1606</v>
      </c>
      <c r="D432" s="180" t="s">
        <v>1607</v>
      </c>
      <c r="E432" s="180" t="s">
        <v>2049</v>
      </c>
      <c r="F432" s="16" t="s">
        <v>1402</v>
      </c>
      <c r="G432" s="180" t="s">
        <v>1375</v>
      </c>
      <c r="H432" s="18">
        <v>1346.71</v>
      </c>
      <c r="I432" s="18">
        <v>0</v>
      </c>
      <c r="J432" s="18">
        <v>0</v>
      </c>
      <c r="K432" s="7">
        <v>3207.17</v>
      </c>
      <c r="L432" s="7">
        <f t="shared" si="12"/>
        <v>4553.88</v>
      </c>
    </row>
    <row r="433" spans="1:12" s="26" customFormat="1" ht="11.1" customHeight="1" x14ac:dyDescent="0.25">
      <c r="A433" s="16">
        <f t="shared" si="13"/>
        <v>429</v>
      </c>
      <c r="B433" s="180" t="s">
        <v>1286</v>
      </c>
      <c r="C433" s="180" t="s">
        <v>370</v>
      </c>
      <c r="D433" s="180" t="s">
        <v>1287</v>
      </c>
      <c r="E433" s="180" t="s">
        <v>1584</v>
      </c>
      <c r="F433" s="16" t="s">
        <v>1402</v>
      </c>
      <c r="G433" s="180" t="s">
        <v>266</v>
      </c>
      <c r="H433" s="18">
        <v>5175</v>
      </c>
      <c r="I433" s="18">
        <v>0</v>
      </c>
      <c r="J433" s="18">
        <v>0</v>
      </c>
      <c r="K433" s="7">
        <v>0</v>
      </c>
      <c r="L433" s="7">
        <f t="shared" si="12"/>
        <v>5175</v>
      </c>
    </row>
    <row r="434" spans="1:12" s="26" customFormat="1" ht="11.1" customHeight="1" x14ac:dyDescent="0.25">
      <c r="A434" s="16">
        <f t="shared" si="13"/>
        <v>430</v>
      </c>
      <c r="B434" s="180" t="s">
        <v>1063</v>
      </c>
      <c r="C434" s="180" t="s">
        <v>624</v>
      </c>
      <c r="D434" s="180" t="s">
        <v>1064</v>
      </c>
      <c r="E434" s="180" t="s">
        <v>2058</v>
      </c>
      <c r="F434" s="16" t="s">
        <v>1402</v>
      </c>
      <c r="G434" s="180" t="s">
        <v>253</v>
      </c>
      <c r="H434" s="18">
        <v>938.92</v>
      </c>
      <c r="I434" s="18">
        <v>0</v>
      </c>
      <c r="J434" s="18">
        <v>0</v>
      </c>
      <c r="K434" s="7">
        <v>1370</v>
      </c>
      <c r="L434" s="7">
        <f t="shared" si="12"/>
        <v>2308.92</v>
      </c>
    </row>
    <row r="435" spans="1:12" s="26" customFormat="1" ht="11.1" customHeight="1" x14ac:dyDescent="0.25">
      <c r="A435" s="16">
        <f t="shared" si="13"/>
        <v>431</v>
      </c>
      <c r="B435" s="180" t="s">
        <v>1288</v>
      </c>
      <c r="C435" s="180" t="s">
        <v>371</v>
      </c>
      <c r="D435" s="180" t="s">
        <v>1289</v>
      </c>
      <c r="E435" s="180" t="s">
        <v>2043</v>
      </c>
      <c r="F435" s="16" t="s">
        <v>1402</v>
      </c>
      <c r="G435" s="180" t="s">
        <v>1081</v>
      </c>
      <c r="H435" s="18">
        <v>5175</v>
      </c>
      <c r="I435" s="18">
        <v>0</v>
      </c>
      <c r="J435" s="18">
        <v>0</v>
      </c>
      <c r="K435" s="7">
        <v>0</v>
      </c>
      <c r="L435" s="7">
        <f t="shared" si="12"/>
        <v>5175</v>
      </c>
    </row>
    <row r="436" spans="1:12" s="26" customFormat="1" ht="11.1" customHeight="1" x14ac:dyDescent="0.25">
      <c r="A436" s="16">
        <f t="shared" si="13"/>
        <v>432</v>
      </c>
      <c r="B436" s="180" t="s">
        <v>1065</v>
      </c>
      <c r="C436" s="180" t="s">
        <v>625</v>
      </c>
      <c r="D436" s="180" t="s">
        <v>1066</v>
      </c>
      <c r="E436" s="180" t="s">
        <v>1585</v>
      </c>
      <c r="F436" s="16" t="s">
        <v>1402</v>
      </c>
      <c r="G436" s="180" t="s">
        <v>1297</v>
      </c>
      <c r="H436" s="18">
        <v>893.18999999999994</v>
      </c>
      <c r="I436" s="18">
        <v>0</v>
      </c>
      <c r="J436" s="18">
        <v>0</v>
      </c>
      <c r="K436" s="7">
        <v>3207.17</v>
      </c>
      <c r="L436" s="7">
        <f t="shared" si="12"/>
        <v>4100.3599999999997</v>
      </c>
    </row>
    <row r="437" spans="1:12" s="26" customFormat="1" ht="11.1" customHeight="1" x14ac:dyDescent="0.25">
      <c r="A437" s="16">
        <f t="shared" si="13"/>
        <v>433</v>
      </c>
      <c r="B437" s="180" t="s">
        <v>1067</v>
      </c>
      <c r="C437" s="180" t="s">
        <v>626</v>
      </c>
      <c r="D437" s="180" t="s">
        <v>1068</v>
      </c>
      <c r="E437" s="180" t="s">
        <v>2036</v>
      </c>
      <c r="F437" s="16" t="s">
        <v>1402</v>
      </c>
      <c r="G437" s="180" t="s">
        <v>1297</v>
      </c>
      <c r="H437" s="18">
        <v>2287</v>
      </c>
      <c r="I437" s="18">
        <v>551.94000000000005</v>
      </c>
      <c r="J437" s="18">
        <v>158</v>
      </c>
      <c r="K437" s="7">
        <v>0</v>
      </c>
      <c r="L437" s="7">
        <f t="shared" si="12"/>
        <v>2996.94</v>
      </c>
    </row>
    <row r="438" spans="1:12" s="26" customFormat="1" ht="11.1" customHeight="1" x14ac:dyDescent="0.25">
      <c r="A438" s="16">
        <f t="shared" si="13"/>
        <v>434</v>
      </c>
      <c r="B438" s="180" t="s">
        <v>1069</v>
      </c>
      <c r="C438" s="180" t="s">
        <v>627</v>
      </c>
      <c r="D438" s="180" t="s">
        <v>1070</v>
      </c>
      <c r="E438" s="180" t="s">
        <v>2065</v>
      </c>
      <c r="F438" s="16" t="s">
        <v>1402</v>
      </c>
      <c r="G438" s="180" t="s">
        <v>255</v>
      </c>
      <c r="H438" s="18">
        <v>867.49</v>
      </c>
      <c r="I438" s="18">
        <v>0</v>
      </c>
      <c r="J438" s="18">
        <v>0</v>
      </c>
      <c r="K438" s="7">
        <v>3207.17</v>
      </c>
      <c r="L438" s="7">
        <f t="shared" si="12"/>
        <v>4074.66</v>
      </c>
    </row>
    <row r="439" spans="1:12" s="26" customFormat="1" ht="11.1" customHeight="1" x14ac:dyDescent="0.25">
      <c r="A439" s="16">
        <f t="shared" si="13"/>
        <v>435</v>
      </c>
      <c r="B439" s="180" t="s">
        <v>1071</v>
      </c>
      <c r="C439" s="180" t="s">
        <v>628</v>
      </c>
      <c r="D439" s="180" t="s">
        <v>1072</v>
      </c>
      <c r="E439" s="180" t="s">
        <v>2042</v>
      </c>
      <c r="F439" s="16" t="s">
        <v>1402</v>
      </c>
      <c r="G439" s="180" t="s">
        <v>1297</v>
      </c>
      <c r="H439" s="18">
        <v>2287</v>
      </c>
      <c r="I439" s="18">
        <v>551.94000000000005</v>
      </c>
      <c r="J439" s="18">
        <v>158</v>
      </c>
      <c r="K439" s="7">
        <v>0</v>
      </c>
      <c r="L439" s="7">
        <f t="shared" si="12"/>
        <v>2996.94</v>
      </c>
    </row>
    <row r="440" spans="1:12" s="26" customFormat="1" ht="11.1" customHeight="1" x14ac:dyDescent="0.25">
      <c r="A440" s="16">
        <f t="shared" si="13"/>
        <v>436</v>
      </c>
      <c r="B440" s="180" t="s">
        <v>1290</v>
      </c>
      <c r="C440" s="180" t="s">
        <v>372</v>
      </c>
      <c r="D440" s="180" t="s">
        <v>1291</v>
      </c>
      <c r="E440" s="180" t="s">
        <v>1584</v>
      </c>
      <c r="F440" s="16" t="s">
        <v>1402</v>
      </c>
      <c r="G440" s="180" t="s">
        <v>266</v>
      </c>
      <c r="H440" s="18">
        <v>5175</v>
      </c>
      <c r="I440" s="18">
        <v>1449.78</v>
      </c>
      <c r="J440" s="18">
        <v>450</v>
      </c>
      <c r="K440" s="7">
        <v>0</v>
      </c>
      <c r="L440" s="7">
        <f t="shared" si="12"/>
        <v>7074.78</v>
      </c>
    </row>
    <row r="441" spans="1:12" s="26" customFormat="1" ht="11.1" customHeight="1" x14ac:dyDescent="0.25">
      <c r="A441" s="16">
        <f t="shared" si="13"/>
        <v>437</v>
      </c>
      <c r="B441" s="180" t="s">
        <v>2506</v>
      </c>
      <c r="C441" s="180" t="s">
        <v>1638</v>
      </c>
      <c r="D441" s="180" t="s">
        <v>1639</v>
      </c>
      <c r="E441" s="180" t="s">
        <v>1576</v>
      </c>
      <c r="F441" s="16" t="s">
        <v>1402</v>
      </c>
      <c r="G441" s="180" t="s">
        <v>264</v>
      </c>
      <c r="H441" s="18">
        <v>7901</v>
      </c>
      <c r="I441" s="18">
        <v>0</v>
      </c>
      <c r="J441" s="18">
        <v>900</v>
      </c>
      <c r="K441" s="7">
        <v>0</v>
      </c>
      <c r="L441" s="7">
        <f t="shared" si="12"/>
        <v>8801</v>
      </c>
    </row>
    <row r="442" spans="1:12" s="26" customFormat="1" ht="11.1" customHeight="1" x14ac:dyDescent="0.25">
      <c r="A442" s="16">
        <f t="shared" si="13"/>
        <v>438</v>
      </c>
      <c r="B442" s="180" t="s">
        <v>1969</v>
      </c>
      <c r="C442" s="180" t="s">
        <v>373</v>
      </c>
      <c r="D442" s="180" t="s">
        <v>1689</v>
      </c>
      <c r="E442" s="180" t="s">
        <v>1576</v>
      </c>
      <c r="F442" s="16" t="s">
        <v>1402</v>
      </c>
      <c r="G442" s="180" t="s">
        <v>264</v>
      </c>
      <c r="H442" s="18">
        <v>7901</v>
      </c>
      <c r="I442" s="18">
        <v>0</v>
      </c>
      <c r="J442" s="18">
        <v>900</v>
      </c>
      <c r="K442" s="7">
        <v>0</v>
      </c>
      <c r="L442" s="7">
        <f t="shared" si="12"/>
        <v>8801</v>
      </c>
    </row>
    <row r="443" spans="1:12" s="26" customFormat="1" ht="11.1" customHeight="1" x14ac:dyDescent="0.25">
      <c r="A443" s="16">
        <f t="shared" si="13"/>
        <v>439</v>
      </c>
      <c r="B443" s="180" t="s">
        <v>1647</v>
      </c>
      <c r="C443" s="180" t="s">
        <v>642</v>
      </c>
      <c r="D443" s="180" t="s">
        <v>1415</v>
      </c>
      <c r="E443" s="180" t="s">
        <v>1584</v>
      </c>
      <c r="F443" s="16" t="s">
        <v>1402</v>
      </c>
      <c r="G443" s="180" t="s">
        <v>1131</v>
      </c>
      <c r="H443" s="18">
        <v>4182</v>
      </c>
      <c r="I443" s="18">
        <v>0</v>
      </c>
      <c r="J443" s="18">
        <v>450</v>
      </c>
      <c r="K443" s="7">
        <v>0</v>
      </c>
      <c r="L443" s="7">
        <f t="shared" si="12"/>
        <v>4632</v>
      </c>
    </row>
    <row r="444" spans="1:12" s="26" customFormat="1" ht="11.1" customHeight="1" x14ac:dyDescent="0.25">
      <c r="A444" s="16">
        <f t="shared" si="13"/>
        <v>440</v>
      </c>
      <c r="B444" s="180" t="s">
        <v>1628</v>
      </c>
      <c r="C444" s="180" t="s">
        <v>1519</v>
      </c>
      <c r="D444" s="180" t="s">
        <v>1566</v>
      </c>
      <c r="E444" s="180" t="s">
        <v>1584</v>
      </c>
      <c r="F444" s="16" t="s">
        <v>1402</v>
      </c>
      <c r="G444" s="180" t="s">
        <v>1097</v>
      </c>
      <c r="H444" s="18">
        <v>3782</v>
      </c>
      <c r="I444" s="18">
        <v>1344</v>
      </c>
      <c r="J444" s="18">
        <v>450</v>
      </c>
      <c r="K444" s="7">
        <v>0</v>
      </c>
      <c r="L444" s="7">
        <f t="shared" si="12"/>
        <v>5576</v>
      </c>
    </row>
    <row r="445" spans="1:12" s="26" customFormat="1" ht="11.1" customHeight="1" x14ac:dyDescent="0.25">
      <c r="A445" s="16">
        <f t="shared" si="13"/>
        <v>441</v>
      </c>
      <c r="B445" s="180" t="s">
        <v>1719</v>
      </c>
      <c r="C445" s="180" t="s">
        <v>1658</v>
      </c>
      <c r="D445" s="180" t="s">
        <v>1668</v>
      </c>
      <c r="E445" s="180" t="s">
        <v>1585</v>
      </c>
      <c r="F445" s="16" t="s">
        <v>1402</v>
      </c>
      <c r="G445" s="180" t="s">
        <v>255</v>
      </c>
      <c r="H445" s="18">
        <v>867.49</v>
      </c>
      <c r="I445" s="18">
        <v>0</v>
      </c>
      <c r="J445" s="18">
        <v>0</v>
      </c>
      <c r="K445" s="7">
        <v>1370</v>
      </c>
      <c r="L445" s="7">
        <f t="shared" si="12"/>
        <v>2237.4899999999998</v>
      </c>
    </row>
    <row r="446" spans="1:12" s="26" customFormat="1" ht="11.1" customHeight="1" x14ac:dyDescent="0.25">
      <c r="A446" s="16">
        <f t="shared" si="13"/>
        <v>442</v>
      </c>
      <c r="B446" s="180" t="s">
        <v>1073</v>
      </c>
      <c r="C446" s="180" t="s">
        <v>629</v>
      </c>
      <c r="D446" s="180" t="s">
        <v>1074</v>
      </c>
      <c r="E446" s="180" t="s">
        <v>2050</v>
      </c>
      <c r="F446" s="16" t="s">
        <v>1402</v>
      </c>
      <c r="G446" s="180" t="s">
        <v>1300</v>
      </c>
      <c r="H446" s="18">
        <v>2212</v>
      </c>
      <c r="I446" s="18">
        <v>474.37</v>
      </c>
      <c r="J446" s="18">
        <v>158</v>
      </c>
      <c r="K446" s="7">
        <v>0</v>
      </c>
      <c r="L446" s="7">
        <f t="shared" si="12"/>
        <v>2844.37</v>
      </c>
    </row>
    <row r="447" spans="1:12" s="26" customFormat="1" ht="11.1" customHeight="1" x14ac:dyDescent="0.25">
      <c r="A447" s="16">
        <f t="shared" si="13"/>
        <v>443</v>
      </c>
      <c r="B447" s="180" t="s">
        <v>1292</v>
      </c>
      <c r="C447" s="180" t="s">
        <v>374</v>
      </c>
      <c r="D447" s="180" t="s">
        <v>1293</v>
      </c>
      <c r="E447" s="180" t="s">
        <v>1584</v>
      </c>
      <c r="F447" s="16" t="s">
        <v>1402</v>
      </c>
      <c r="G447" s="180" t="s">
        <v>1097</v>
      </c>
      <c r="H447" s="18">
        <v>3782</v>
      </c>
      <c r="I447" s="18">
        <v>1373.22</v>
      </c>
      <c r="J447" s="18">
        <v>450</v>
      </c>
      <c r="K447" s="7">
        <v>0</v>
      </c>
      <c r="L447" s="7">
        <f t="shared" si="12"/>
        <v>5605.22</v>
      </c>
    </row>
    <row r="448" spans="1:12" s="26" customFormat="1" ht="11.1" customHeight="1" x14ac:dyDescent="0.25">
      <c r="A448" s="16">
        <f t="shared" si="13"/>
        <v>444</v>
      </c>
      <c r="B448" s="180" t="s">
        <v>1075</v>
      </c>
      <c r="C448" s="180" t="s">
        <v>630</v>
      </c>
      <c r="D448" s="180" t="s">
        <v>1076</v>
      </c>
      <c r="E448" s="180" t="s">
        <v>2055</v>
      </c>
      <c r="F448" s="16" t="s">
        <v>1402</v>
      </c>
      <c r="G448" s="180" t="s">
        <v>255</v>
      </c>
      <c r="H448" s="18">
        <v>867.4899999999999</v>
      </c>
      <c r="I448" s="18">
        <v>0</v>
      </c>
      <c r="J448" s="18">
        <v>0</v>
      </c>
      <c r="K448" s="7">
        <v>3207.17</v>
      </c>
      <c r="L448" s="7">
        <f t="shared" si="12"/>
        <v>4074.66</v>
      </c>
    </row>
    <row r="449" spans="1:12" s="26" customFormat="1" ht="11.1" customHeight="1" x14ac:dyDescent="0.25">
      <c r="A449" s="16">
        <f t="shared" si="13"/>
        <v>445</v>
      </c>
      <c r="B449" s="180" t="s">
        <v>1294</v>
      </c>
      <c r="C449" s="180" t="s">
        <v>375</v>
      </c>
      <c r="D449" s="180" t="s">
        <v>1295</v>
      </c>
      <c r="E449" s="180" t="s">
        <v>1584</v>
      </c>
      <c r="F449" s="16" t="s">
        <v>1402</v>
      </c>
      <c r="G449" s="180" t="s">
        <v>1097</v>
      </c>
      <c r="H449" s="18">
        <v>3782</v>
      </c>
      <c r="I449" s="18">
        <v>0</v>
      </c>
      <c r="J449" s="18">
        <v>450</v>
      </c>
      <c r="K449" s="7">
        <v>0</v>
      </c>
      <c r="L449" s="7">
        <f t="shared" si="12"/>
        <v>4232</v>
      </c>
    </row>
    <row r="450" spans="1:12" s="26" customFormat="1" ht="11.1" customHeight="1" x14ac:dyDescent="0.25">
      <c r="A450" s="16">
        <f t="shared" si="13"/>
        <v>446</v>
      </c>
      <c r="B450" s="180" t="s">
        <v>1077</v>
      </c>
      <c r="C450" s="180" t="s">
        <v>631</v>
      </c>
      <c r="D450" s="180" t="s">
        <v>1078</v>
      </c>
      <c r="E450" s="180" t="s">
        <v>2036</v>
      </c>
      <c r="F450" s="16" t="s">
        <v>1402</v>
      </c>
      <c r="G450" s="180" t="s">
        <v>1339</v>
      </c>
      <c r="H450" s="18">
        <v>2235</v>
      </c>
      <c r="I450" s="18">
        <v>515.27</v>
      </c>
      <c r="J450" s="18">
        <v>158</v>
      </c>
      <c r="K450" s="7">
        <v>0</v>
      </c>
      <c r="L450" s="7">
        <f t="shared" si="12"/>
        <v>2908.27</v>
      </c>
    </row>
    <row r="451" spans="1:12" s="26" customFormat="1" ht="11.1" customHeight="1" x14ac:dyDescent="0.25">
      <c r="A451" s="16">
        <f t="shared" si="13"/>
        <v>447</v>
      </c>
      <c r="B451" s="180" t="s">
        <v>1707</v>
      </c>
      <c r="C451" s="180" t="s">
        <v>1520</v>
      </c>
      <c r="D451" s="180" t="s">
        <v>1567</v>
      </c>
      <c r="E451" s="180" t="s">
        <v>1916</v>
      </c>
      <c r="F451" s="16" t="s">
        <v>1402</v>
      </c>
      <c r="G451" s="180" t="s">
        <v>1339</v>
      </c>
      <c r="H451" s="18">
        <v>2235</v>
      </c>
      <c r="I451" s="18">
        <v>505.38</v>
      </c>
      <c r="J451" s="18">
        <v>158</v>
      </c>
      <c r="K451" s="7">
        <v>0</v>
      </c>
      <c r="L451" s="7">
        <f t="shared" si="12"/>
        <v>2898.38</v>
      </c>
    </row>
    <row r="452" spans="1:12" s="26" customFormat="1" ht="11.1" customHeight="1" x14ac:dyDescent="0.25">
      <c r="A452" s="16">
        <f t="shared" si="13"/>
        <v>448</v>
      </c>
      <c r="B452" s="180" t="s">
        <v>2084</v>
      </c>
      <c r="C452" s="180" t="s">
        <v>2248</v>
      </c>
      <c r="D452" s="180" t="s">
        <v>2268</v>
      </c>
      <c r="E452" s="180" t="s">
        <v>2059</v>
      </c>
      <c r="F452" s="16" t="s">
        <v>1402</v>
      </c>
      <c r="G452" s="180" t="s">
        <v>1303</v>
      </c>
      <c r="H452" s="18">
        <v>1340.19</v>
      </c>
      <c r="I452" s="18">
        <v>0</v>
      </c>
      <c r="J452" s="18">
        <v>0</v>
      </c>
      <c r="K452" s="7">
        <v>3707.17</v>
      </c>
      <c r="L452" s="7">
        <f t="shared" si="12"/>
        <v>5047.3600000000006</v>
      </c>
    </row>
    <row r="453" spans="1:12" s="26" customFormat="1" ht="11.1" customHeight="1" x14ac:dyDescent="0.25">
      <c r="A453" s="16">
        <f t="shared" si="13"/>
        <v>449</v>
      </c>
      <c r="B453" s="180" t="s">
        <v>643</v>
      </c>
      <c r="C453" s="180" t="s">
        <v>632</v>
      </c>
      <c r="D453" s="180" t="s">
        <v>644</v>
      </c>
      <c r="E453" s="180" t="s">
        <v>1585</v>
      </c>
      <c r="F453" s="16" t="s">
        <v>1402</v>
      </c>
      <c r="G453" s="180" t="s">
        <v>253</v>
      </c>
      <c r="H453" s="18">
        <v>875.25</v>
      </c>
      <c r="I453" s="18">
        <v>0</v>
      </c>
      <c r="J453" s="18">
        <v>0</v>
      </c>
      <c r="K453" s="7">
        <v>3207.17</v>
      </c>
      <c r="L453" s="7">
        <f t="shared" ref="L453:L458" si="14">SUM(H453:K453)</f>
        <v>4082.42</v>
      </c>
    </row>
    <row r="454" spans="1:12" s="26" customFormat="1" ht="11.1" customHeight="1" x14ac:dyDescent="0.25">
      <c r="A454" s="16">
        <f t="shared" si="13"/>
        <v>450</v>
      </c>
      <c r="B454" s="180" t="s">
        <v>2263</v>
      </c>
      <c r="C454" s="180" t="s">
        <v>376</v>
      </c>
      <c r="D454" s="180" t="s">
        <v>1296</v>
      </c>
      <c r="E454" s="180" t="s">
        <v>1576</v>
      </c>
      <c r="F454" s="16" t="s">
        <v>1402</v>
      </c>
      <c r="G454" s="180" t="s">
        <v>1079</v>
      </c>
      <c r="H454" s="18">
        <v>5831</v>
      </c>
      <c r="I454" s="18">
        <v>0</v>
      </c>
      <c r="J454" s="18">
        <v>900</v>
      </c>
      <c r="K454" s="7">
        <v>0</v>
      </c>
      <c r="L454" s="7">
        <f t="shared" si="14"/>
        <v>6731</v>
      </c>
    </row>
    <row r="455" spans="1:12" s="26" customFormat="1" ht="11.1" customHeight="1" x14ac:dyDescent="0.25">
      <c r="A455" s="16">
        <f t="shared" si="13"/>
        <v>451</v>
      </c>
      <c r="B455" s="180" t="s">
        <v>645</v>
      </c>
      <c r="C455" s="180" t="s">
        <v>633</v>
      </c>
      <c r="D455" s="180" t="s">
        <v>646</v>
      </c>
      <c r="E455" s="180" t="s">
        <v>1585</v>
      </c>
      <c r="F455" s="16" t="s">
        <v>1402</v>
      </c>
      <c r="G455" s="180" t="s">
        <v>253</v>
      </c>
      <c r="H455" s="18">
        <v>916.99999999999989</v>
      </c>
      <c r="I455" s="18">
        <v>0</v>
      </c>
      <c r="J455" s="18">
        <v>0</v>
      </c>
      <c r="K455" s="7">
        <v>1370</v>
      </c>
      <c r="L455" s="7">
        <f t="shared" si="14"/>
        <v>2287</v>
      </c>
    </row>
    <row r="456" spans="1:12" s="26" customFormat="1" ht="11.1" customHeight="1" x14ac:dyDescent="0.25">
      <c r="A456" s="16">
        <f t="shared" ref="A456:A458" si="15">+A455+1</f>
        <v>452</v>
      </c>
      <c r="B456" s="180" t="s">
        <v>647</v>
      </c>
      <c r="C456" s="180" t="s">
        <v>634</v>
      </c>
      <c r="D456" s="180" t="s">
        <v>648</v>
      </c>
      <c r="E456" s="180" t="s">
        <v>2042</v>
      </c>
      <c r="F456" s="16" t="s">
        <v>1402</v>
      </c>
      <c r="G456" s="180" t="s">
        <v>253</v>
      </c>
      <c r="H456" s="18">
        <v>2325</v>
      </c>
      <c r="I456" s="18">
        <v>0</v>
      </c>
      <c r="J456" s="18">
        <v>158</v>
      </c>
      <c r="K456" s="7">
        <v>0</v>
      </c>
      <c r="L456" s="7">
        <f t="shared" si="14"/>
        <v>2483</v>
      </c>
    </row>
    <row r="457" spans="1:12" s="26" customFormat="1" ht="11.1" customHeight="1" x14ac:dyDescent="0.25">
      <c r="A457" s="16">
        <f t="shared" si="15"/>
        <v>453</v>
      </c>
      <c r="B457" s="180" t="s">
        <v>1891</v>
      </c>
      <c r="C457" s="180" t="s">
        <v>1889</v>
      </c>
      <c r="D457" s="180" t="s">
        <v>1890</v>
      </c>
      <c r="E457" s="180" t="s">
        <v>2060</v>
      </c>
      <c r="F457" s="16" t="s">
        <v>1402</v>
      </c>
      <c r="G457" s="180" t="s">
        <v>1297</v>
      </c>
      <c r="H457" s="18">
        <v>1449.68</v>
      </c>
      <c r="I457" s="18">
        <v>0</v>
      </c>
      <c r="J457" s="18">
        <v>0</v>
      </c>
      <c r="K457" s="7">
        <v>3207.17</v>
      </c>
      <c r="L457" s="7">
        <f t="shared" si="14"/>
        <v>4656.8500000000004</v>
      </c>
    </row>
    <row r="458" spans="1:12" s="26" customFormat="1" ht="11.1" customHeight="1" x14ac:dyDescent="0.25">
      <c r="A458" s="16">
        <f t="shared" si="15"/>
        <v>454</v>
      </c>
      <c r="B458" s="180" t="s">
        <v>649</v>
      </c>
      <c r="C458" s="180" t="s">
        <v>635</v>
      </c>
      <c r="D458" s="180" t="s">
        <v>650</v>
      </c>
      <c r="E458" s="180" t="s">
        <v>2061</v>
      </c>
      <c r="F458" s="16" t="s">
        <v>1402</v>
      </c>
      <c r="G458" s="180" t="s">
        <v>253</v>
      </c>
      <c r="H458" s="18">
        <v>875.25</v>
      </c>
      <c r="I458" s="18">
        <v>0</v>
      </c>
      <c r="J458" s="18">
        <v>0</v>
      </c>
      <c r="K458" s="7">
        <v>1370</v>
      </c>
      <c r="L458" s="7">
        <f t="shared" si="14"/>
        <v>2245.25</v>
      </c>
    </row>
    <row r="459" spans="1:12" s="250" customFormat="1" ht="6" customHeight="1" x14ac:dyDescent="0.25">
      <c r="A459" s="54"/>
      <c r="B459" s="288"/>
      <c r="C459" s="288"/>
      <c r="D459" s="288"/>
      <c r="E459" s="288"/>
      <c r="F459" s="54"/>
      <c r="G459" s="288"/>
      <c r="H459" s="56"/>
      <c r="I459" s="56"/>
      <c r="J459" s="56"/>
      <c r="K459" s="297"/>
      <c r="L459" s="179"/>
    </row>
    <row r="460" spans="1:12" s="26" customFormat="1" ht="11.1" customHeight="1" x14ac:dyDescent="0.25">
      <c r="A460" s="38">
        <v>1</v>
      </c>
      <c r="B460" s="225" t="s">
        <v>2278</v>
      </c>
      <c r="C460" s="225" t="s">
        <v>2269</v>
      </c>
      <c r="D460" s="225" t="s">
        <v>2299</v>
      </c>
      <c r="E460" s="225" t="s">
        <v>2074</v>
      </c>
      <c r="F460" s="38" t="s">
        <v>1631</v>
      </c>
      <c r="G460" s="238" t="s">
        <v>1339</v>
      </c>
      <c r="H460" s="42">
        <v>2235</v>
      </c>
      <c r="I460" s="42">
        <v>482.6</v>
      </c>
      <c r="J460" s="42">
        <v>1422</v>
      </c>
      <c r="K460" s="13">
        <v>0</v>
      </c>
      <c r="L460" s="7">
        <f t="shared" ref="L460:L491" si="16">SUM(H460:K460)</f>
        <v>4139.6000000000004</v>
      </c>
    </row>
    <row r="461" spans="1:12" s="26" customFormat="1" ht="11.1" customHeight="1" x14ac:dyDescent="0.25">
      <c r="A461" s="16">
        <f>A460+1</f>
        <v>2</v>
      </c>
      <c r="B461" s="180" t="s">
        <v>1824</v>
      </c>
      <c r="C461" s="180" t="s">
        <v>1817</v>
      </c>
      <c r="D461" s="180" t="s">
        <v>1833</v>
      </c>
      <c r="E461" s="180" t="s">
        <v>2039</v>
      </c>
      <c r="F461" s="16" t="s">
        <v>1631</v>
      </c>
      <c r="G461" s="239" t="s">
        <v>1079</v>
      </c>
      <c r="H461" s="18">
        <v>5831</v>
      </c>
      <c r="I461" s="18">
        <v>0</v>
      </c>
      <c r="J461" s="18">
        <v>900</v>
      </c>
      <c r="K461" s="7">
        <v>0</v>
      </c>
      <c r="L461" s="7">
        <f t="shared" si="16"/>
        <v>6731</v>
      </c>
    </row>
    <row r="462" spans="1:12" s="26" customFormat="1" ht="11.1" customHeight="1" x14ac:dyDescent="0.25">
      <c r="A462" s="16">
        <f>A461+1</f>
        <v>3</v>
      </c>
      <c r="B462" s="180" t="s">
        <v>1918</v>
      </c>
      <c r="C462" s="180" t="s">
        <v>1919</v>
      </c>
      <c r="D462" s="180" t="s">
        <v>1948</v>
      </c>
      <c r="E462" s="180" t="s">
        <v>1576</v>
      </c>
      <c r="F462" s="16" t="s">
        <v>1631</v>
      </c>
      <c r="G462" s="239" t="s">
        <v>1079</v>
      </c>
      <c r="H462" s="18">
        <v>5831</v>
      </c>
      <c r="I462" s="18">
        <v>0</v>
      </c>
      <c r="J462" s="18">
        <v>900</v>
      </c>
      <c r="K462" s="7">
        <v>0</v>
      </c>
      <c r="L462" s="7">
        <f t="shared" si="16"/>
        <v>6731</v>
      </c>
    </row>
    <row r="463" spans="1:12" s="26" customFormat="1" ht="11.1" customHeight="1" x14ac:dyDescent="0.25">
      <c r="A463" s="16">
        <f t="shared" ref="A463:A526" si="17">A462+1</f>
        <v>4</v>
      </c>
      <c r="B463" s="180" t="s">
        <v>1721</v>
      </c>
      <c r="C463" s="180" t="s">
        <v>1722</v>
      </c>
      <c r="D463" s="180" t="s">
        <v>1741</v>
      </c>
      <c r="E463" s="180" t="s">
        <v>1576</v>
      </c>
      <c r="F463" s="16" t="s">
        <v>1631</v>
      </c>
      <c r="G463" s="239" t="s">
        <v>1079</v>
      </c>
      <c r="H463" s="18">
        <v>5831</v>
      </c>
      <c r="I463" s="18">
        <v>1230.8499999999999</v>
      </c>
      <c r="J463" s="18">
        <v>1350</v>
      </c>
      <c r="K463" s="7">
        <v>0</v>
      </c>
      <c r="L463" s="7">
        <f t="shared" si="16"/>
        <v>8411.85</v>
      </c>
    </row>
    <row r="464" spans="1:12" s="26" customFormat="1" ht="11.1" customHeight="1" x14ac:dyDescent="0.25">
      <c r="A464" s="16">
        <f t="shared" si="17"/>
        <v>5</v>
      </c>
      <c r="B464" s="180" t="s">
        <v>1825</v>
      </c>
      <c r="C464" s="180" t="s">
        <v>1818</v>
      </c>
      <c r="D464" s="180" t="s">
        <v>1834</v>
      </c>
      <c r="E464" s="180" t="s">
        <v>1576</v>
      </c>
      <c r="F464" s="16" t="s">
        <v>1631</v>
      </c>
      <c r="G464" s="239" t="s">
        <v>1079</v>
      </c>
      <c r="H464" s="18">
        <v>5831</v>
      </c>
      <c r="I464" s="18">
        <v>0</v>
      </c>
      <c r="J464" s="18">
        <v>900</v>
      </c>
      <c r="K464" s="7">
        <v>0</v>
      </c>
      <c r="L464" s="7">
        <f t="shared" si="16"/>
        <v>6731</v>
      </c>
    </row>
    <row r="465" spans="1:12" s="26" customFormat="1" ht="11.1" customHeight="1" x14ac:dyDescent="0.25">
      <c r="A465" s="16">
        <f t="shared" si="17"/>
        <v>6</v>
      </c>
      <c r="B465" s="180" t="s">
        <v>2279</v>
      </c>
      <c r="C465" s="180" t="s">
        <v>1419</v>
      </c>
      <c r="D465" s="180" t="s">
        <v>1521</v>
      </c>
      <c r="E465" s="180" t="s">
        <v>2053</v>
      </c>
      <c r="F465" s="16" t="s">
        <v>1631</v>
      </c>
      <c r="G465" s="239" t="s">
        <v>1339</v>
      </c>
      <c r="H465" s="18">
        <v>2235</v>
      </c>
      <c r="I465" s="18">
        <v>485.6</v>
      </c>
      <c r="J465" s="18">
        <v>0</v>
      </c>
      <c r="K465" s="7">
        <v>0</v>
      </c>
      <c r="L465" s="7">
        <f t="shared" si="16"/>
        <v>2720.6</v>
      </c>
    </row>
    <row r="466" spans="1:12" s="26" customFormat="1" ht="11.1" customHeight="1" x14ac:dyDescent="0.25">
      <c r="A466" s="16">
        <f t="shared" si="17"/>
        <v>7</v>
      </c>
      <c r="B466" s="180" t="s">
        <v>1723</v>
      </c>
      <c r="C466" s="180" t="s">
        <v>1424</v>
      </c>
      <c r="D466" s="180" t="s">
        <v>1523</v>
      </c>
      <c r="E466" s="180" t="s">
        <v>2042</v>
      </c>
      <c r="F466" s="16" t="s">
        <v>1631</v>
      </c>
      <c r="G466" s="239" t="s">
        <v>1339</v>
      </c>
      <c r="H466" s="18">
        <v>2235</v>
      </c>
      <c r="I466" s="18">
        <v>492.49</v>
      </c>
      <c r="J466" s="18">
        <v>158</v>
      </c>
      <c r="K466" s="7">
        <v>0</v>
      </c>
      <c r="L466" s="7">
        <f t="shared" si="16"/>
        <v>2885.49</v>
      </c>
    </row>
    <row r="467" spans="1:12" s="26" customFormat="1" ht="11.1" customHeight="1" x14ac:dyDescent="0.25">
      <c r="A467" s="16">
        <f t="shared" si="17"/>
        <v>8</v>
      </c>
      <c r="B467" s="180" t="s">
        <v>2280</v>
      </c>
      <c r="C467" s="180" t="s">
        <v>1842</v>
      </c>
      <c r="D467" s="180" t="s">
        <v>1880</v>
      </c>
      <c r="E467" s="180" t="s">
        <v>2043</v>
      </c>
      <c r="F467" s="16" t="s">
        <v>1631</v>
      </c>
      <c r="G467" s="239" t="s">
        <v>1083</v>
      </c>
      <c r="H467" s="18">
        <v>3782</v>
      </c>
      <c r="I467" s="18">
        <v>0</v>
      </c>
      <c r="J467" s="18">
        <v>0</v>
      </c>
      <c r="K467" s="7">
        <v>0</v>
      </c>
      <c r="L467" s="7">
        <f t="shared" si="16"/>
        <v>3782</v>
      </c>
    </row>
    <row r="468" spans="1:12" s="26" customFormat="1" ht="11.1" customHeight="1" x14ac:dyDescent="0.25">
      <c r="A468" s="16">
        <f t="shared" si="17"/>
        <v>9</v>
      </c>
      <c r="B468" s="180" t="s">
        <v>2281</v>
      </c>
      <c r="C468" s="180" t="s">
        <v>2270</v>
      </c>
      <c r="D468" s="180" t="s">
        <v>2300</v>
      </c>
      <c r="E468" s="180" t="s">
        <v>2074</v>
      </c>
      <c r="F468" s="16" t="s">
        <v>1631</v>
      </c>
      <c r="G468" s="239" t="s">
        <v>1339</v>
      </c>
      <c r="H468" s="18">
        <v>2235</v>
      </c>
      <c r="I468" s="18">
        <v>0</v>
      </c>
      <c r="J468" s="18">
        <v>1422</v>
      </c>
      <c r="K468" s="7">
        <v>0</v>
      </c>
      <c r="L468" s="7">
        <f t="shared" si="16"/>
        <v>3657</v>
      </c>
    </row>
    <row r="469" spans="1:12" s="26" customFormat="1" ht="11.1" customHeight="1" x14ac:dyDescent="0.25">
      <c r="A469" s="16">
        <f t="shared" si="17"/>
        <v>10</v>
      </c>
      <c r="B469" s="180" t="s">
        <v>2282</v>
      </c>
      <c r="C469" s="180" t="s">
        <v>1765</v>
      </c>
      <c r="D469" s="180" t="s">
        <v>1766</v>
      </c>
      <c r="E469" s="180" t="s">
        <v>2053</v>
      </c>
      <c r="F469" s="16" t="s">
        <v>1631</v>
      </c>
      <c r="G469" s="239" t="s">
        <v>1339</v>
      </c>
      <c r="H469" s="18">
        <v>2235</v>
      </c>
      <c r="I469" s="18">
        <v>485.6</v>
      </c>
      <c r="J469" s="18">
        <v>1422</v>
      </c>
      <c r="K469" s="7">
        <v>0</v>
      </c>
      <c r="L469" s="7">
        <f t="shared" si="16"/>
        <v>4142.6000000000004</v>
      </c>
    </row>
    <row r="470" spans="1:12" s="26" customFormat="1" ht="11.1" customHeight="1" x14ac:dyDescent="0.25">
      <c r="A470" s="16">
        <f t="shared" si="17"/>
        <v>11</v>
      </c>
      <c r="B470" s="180" t="s">
        <v>1920</v>
      </c>
      <c r="C470" s="180" t="s">
        <v>1921</v>
      </c>
      <c r="D470" s="180" t="s">
        <v>1949</v>
      </c>
      <c r="E470" s="180" t="s">
        <v>2057</v>
      </c>
      <c r="F470" s="16" t="s">
        <v>1631</v>
      </c>
      <c r="G470" s="239" t="s">
        <v>1339</v>
      </c>
      <c r="H470" s="18">
        <v>853</v>
      </c>
      <c r="I470" s="18">
        <v>0</v>
      </c>
      <c r="J470" s="18">
        <v>0</v>
      </c>
      <c r="K470" s="7">
        <v>3207.17</v>
      </c>
      <c r="L470" s="7">
        <f t="shared" si="16"/>
        <v>4060.17</v>
      </c>
    </row>
    <row r="471" spans="1:12" s="26" customFormat="1" ht="11.1" customHeight="1" x14ac:dyDescent="0.25">
      <c r="A471" s="16">
        <f t="shared" si="17"/>
        <v>12</v>
      </c>
      <c r="B471" s="180" t="s">
        <v>2283</v>
      </c>
      <c r="C471" s="180" t="s">
        <v>1922</v>
      </c>
      <c r="D471" s="180" t="s">
        <v>1950</v>
      </c>
      <c r="E471" s="180" t="s">
        <v>1584</v>
      </c>
      <c r="F471" s="16" t="s">
        <v>1631</v>
      </c>
      <c r="G471" s="239" t="s">
        <v>1097</v>
      </c>
      <c r="H471" s="18">
        <v>3782</v>
      </c>
      <c r="I471" s="18">
        <v>0</v>
      </c>
      <c r="J471" s="18">
        <v>0</v>
      </c>
      <c r="K471" s="7">
        <v>0</v>
      </c>
      <c r="L471" s="7">
        <f t="shared" si="16"/>
        <v>3782</v>
      </c>
    </row>
    <row r="472" spans="1:12" s="26" customFormat="1" ht="11.1" customHeight="1" x14ac:dyDescent="0.25">
      <c r="A472" s="16">
        <f t="shared" si="17"/>
        <v>13</v>
      </c>
      <c r="B472" s="180" t="s">
        <v>1923</v>
      </c>
      <c r="C472" s="180" t="s">
        <v>1924</v>
      </c>
      <c r="D472" s="180" t="s">
        <v>1951</v>
      </c>
      <c r="E472" s="180" t="s">
        <v>1576</v>
      </c>
      <c r="F472" s="16" t="s">
        <v>1631</v>
      </c>
      <c r="G472" s="239" t="s">
        <v>1079</v>
      </c>
      <c r="H472" s="18">
        <v>5831</v>
      </c>
      <c r="I472" s="18">
        <v>1260.42</v>
      </c>
      <c r="J472" s="18">
        <v>1350</v>
      </c>
      <c r="K472" s="7">
        <v>0</v>
      </c>
      <c r="L472" s="7">
        <f t="shared" si="16"/>
        <v>8441.42</v>
      </c>
    </row>
    <row r="473" spans="1:12" s="26" customFormat="1" ht="11.1" customHeight="1" x14ac:dyDescent="0.25">
      <c r="A473" s="16">
        <f t="shared" si="17"/>
        <v>14</v>
      </c>
      <c r="B473" s="180" t="s">
        <v>2284</v>
      </c>
      <c r="C473" s="180" t="s">
        <v>2271</v>
      </c>
      <c r="D473" s="180" t="s">
        <v>2301</v>
      </c>
      <c r="E473" s="180" t="s">
        <v>1579</v>
      </c>
      <c r="F473" s="16" t="s">
        <v>1631</v>
      </c>
      <c r="G473" s="239" t="s">
        <v>270</v>
      </c>
      <c r="H473" s="18">
        <v>3782</v>
      </c>
      <c r="I473" s="18">
        <v>0</v>
      </c>
      <c r="J473" s="18">
        <v>0</v>
      </c>
      <c r="K473" s="7">
        <v>0</v>
      </c>
      <c r="L473" s="7">
        <f t="shared" si="16"/>
        <v>3782</v>
      </c>
    </row>
    <row r="474" spans="1:12" s="26" customFormat="1" ht="11.1" customHeight="1" x14ac:dyDescent="0.25">
      <c r="A474" s="16">
        <f t="shared" si="17"/>
        <v>15</v>
      </c>
      <c r="B474" s="180" t="s">
        <v>1724</v>
      </c>
      <c r="C474" s="180" t="s">
        <v>1430</v>
      </c>
      <c r="D474" s="180" t="s">
        <v>1527</v>
      </c>
      <c r="E474" s="180" t="s">
        <v>1576</v>
      </c>
      <c r="F474" s="16" t="s">
        <v>1631</v>
      </c>
      <c r="G474" s="239" t="s">
        <v>1079</v>
      </c>
      <c r="H474" s="18">
        <v>5831</v>
      </c>
      <c r="I474" s="18">
        <v>0</v>
      </c>
      <c r="J474" s="18">
        <v>900</v>
      </c>
      <c r="K474" s="7">
        <v>0</v>
      </c>
      <c r="L474" s="7">
        <f t="shared" si="16"/>
        <v>6731</v>
      </c>
    </row>
    <row r="475" spans="1:12" s="26" customFormat="1" ht="11.1" customHeight="1" x14ac:dyDescent="0.25">
      <c r="A475" s="16">
        <f t="shared" si="17"/>
        <v>16</v>
      </c>
      <c r="B475" s="180" t="s">
        <v>2285</v>
      </c>
      <c r="C475" s="180" t="s">
        <v>1746</v>
      </c>
      <c r="D475" s="180" t="s">
        <v>1747</v>
      </c>
      <c r="E475" s="180" t="s">
        <v>1584</v>
      </c>
      <c r="F475" s="16" t="s">
        <v>1631</v>
      </c>
      <c r="G475" s="239" t="s">
        <v>1097</v>
      </c>
      <c r="H475" s="18">
        <v>3782</v>
      </c>
      <c r="I475" s="18">
        <v>0</v>
      </c>
      <c r="J475" s="18">
        <v>0</v>
      </c>
      <c r="K475" s="7">
        <v>0</v>
      </c>
      <c r="L475" s="7">
        <f t="shared" si="16"/>
        <v>3782</v>
      </c>
    </row>
    <row r="476" spans="1:12" s="26" customFormat="1" ht="11.1" customHeight="1" x14ac:dyDescent="0.25">
      <c r="A476" s="16">
        <f t="shared" si="17"/>
        <v>17</v>
      </c>
      <c r="B476" s="180" t="s">
        <v>2286</v>
      </c>
      <c r="C476" s="180" t="s">
        <v>2272</v>
      </c>
      <c r="D476" s="180" t="s">
        <v>2302</v>
      </c>
      <c r="E476" s="180" t="s">
        <v>2074</v>
      </c>
      <c r="F476" s="16" t="s">
        <v>1631</v>
      </c>
      <c r="G476" s="239" t="s">
        <v>1339</v>
      </c>
      <c r="H476" s="18">
        <v>2235</v>
      </c>
      <c r="I476" s="18">
        <v>485.6</v>
      </c>
      <c r="J476" s="18">
        <v>1422</v>
      </c>
      <c r="K476" s="7">
        <v>0</v>
      </c>
      <c r="L476" s="7">
        <f t="shared" si="16"/>
        <v>4142.6000000000004</v>
      </c>
    </row>
    <row r="477" spans="1:12" s="26" customFormat="1" ht="11.1" customHeight="1" x14ac:dyDescent="0.25">
      <c r="A477" s="16">
        <f t="shared" si="17"/>
        <v>18</v>
      </c>
      <c r="B477" s="180" t="s">
        <v>1913</v>
      </c>
      <c r="C477" s="180" t="s">
        <v>2334</v>
      </c>
      <c r="D477" s="180" t="s">
        <v>1914</v>
      </c>
      <c r="E477" s="180" t="s">
        <v>1576</v>
      </c>
      <c r="F477" s="16" t="s">
        <v>1631</v>
      </c>
      <c r="G477" s="239" t="s">
        <v>1079</v>
      </c>
      <c r="H477" s="18">
        <v>5831</v>
      </c>
      <c r="I477" s="18">
        <v>0</v>
      </c>
      <c r="J477" s="18">
        <v>900</v>
      </c>
      <c r="K477" s="7">
        <v>0</v>
      </c>
      <c r="L477" s="7">
        <f t="shared" si="16"/>
        <v>6731</v>
      </c>
    </row>
    <row r="478" spans="1:12" s="26" customFormat="1" ht="11.1" customHeight="1" x14ac:dyDescent="0.25">
      <c r="A478" s="16">
        <f t="shared" si="17"/>
        <v>19</v>
      </c>
      <c r="B478" s="180" t="s">
        <v>1925</v>
      </c>
      <c r="C478" s="180" t="s">
        <v>1926</v>
      </c>
      <c r="D478" s="180" t="s">
        <v>1952</v>
      </c>
      <c r="E478" s="180" t="s">
        <v>2048</v>
      </c>
      <c r="F478" s="16" t="s">
        <v>1631</v>
      </c>
      <c r="G478" s="239" t="s">
        <v>1134</v>
      </c>
      <c r="H478" s="18">
        <v>3782</v>
      </c>
      <c r="I478" s="18">
        <v>0</v>
      </c>
      <c r="J478" s="18">
        <v>0</v>
      </c>
      <c r="K478" s="7">
        <v>0</v>
      </c>
      <c r="L478" s="7">
        <f t="shared" si="16"/>
        <v>3782</v>
      </c>
    </row>
    <row r="479" spans="1:12" s="26" customFormat="1" ht="11.1" customHeight="1" x14ac:dyDescent="0.25">
      <c r="A479" s="16">
        <f t="shared" si="17"/>
        <v>20</v>
      </c>
      <c r="B479" s="180" t="s">
        <v>2287</v>
      </c>
      <c r="C479" s="180" t="s">
        <v>1433</v>
      </c>
      <c r="D479" s="180" t="s">
        <v>1528</v>
      </c>
      <c r="E479" s="180" t="s">
        <v>1584</v>
      </c>
      <c r="F479" s="16" t="s">
        <v>1631</v>
      </c>
      <c r="G479" s="239" t="s">
        <v>1097</v>
      </c>
      <c r="H479" s="18">
        <v>3782</v>
      </c>
      <c r="I479" s="18">
        <v>0</v>
      </c>
      <c r="J479" s="18">
        <v>0</v>
      </c>
      <c r="K479" s="7">
        <v>0</v>
      </c>
      <c r="L479" s="7">
        <f t="shared" si="16"/>
        <v>3782</v>
      </c>
    </row>
    <row r="480" spans="1:12" s="26" customFormat="1" ht="11.1" customHeight="1" x14ac:dyDescent="0.25">
      <c r="A480" s="16">
        <f t="shared" si="17"/>
        <v>21</v>
      </c>
      <c r="B480" s="180" t="s">
        <v>1927</v>
      </c>
      <c r="C480" s="180" t="s">
        <v>1970</v>
      </c>
      <c r="D480" s="180" t="s">
        <v>1953</v>
      </c>
      <c r="E480" s="180" t="s">
        <v>2074</v>
      </c>
      <c r="F480" s="16" t="s">
        <v>1631</v>
      </c>
      <c r="G480" s="239" t="s">
        <v>1339</v>
      </c>
      <c r="H480" s="18">
        <v>2235</v>
      </c>
      <c r="I480" s="226">
        <v>551.94000000000005</v>
      </c>
      <c r="J480" s="18">
        <v>158</v>
      </c>
      <c r="K480" s="7">
        <v>0</v>
      </c>
      <c r="L480" s="7">
        <f t="shared" si="16"/>
        <v>2944.94</v>
      </c>
    </row>
    <row r="481" spans="1:12" s="26" customFormat="1" ht="11.1" customHeight="1" x14ac:dyDescent="0.25">
      <c r="A481" s="16">
        <f t="shared" si="17"/>
        <v>22</v>
      </c>
      <c r="B481" s="180" t="s">
        <v>1928</v>
      </c>
      <c r="C481" s="180" t="s">
        <v>1929</v>
      </c>
      <c r="D481" s="180" t="s">
        <v>1954</v>
      </c>
      <c r="E481" s="180" t="s">
        <v>2074</v>
      </c>
      <c r="F481" s="16" t="s">
        <v>1631</v>
      </c>
      <c r="G481" s="239" t="s">
        <v>1339</v>
      </c>
      <c r="H481" s="18">
        <v>2235</v>
      </c>
      <c r="I481" s="226">
        <v>517.27</v>
      </c>
      <c r="J481" s="18">
        <v>158</v>
      </c>
      <c r="K481" s="7">
        <v>0</v>
      </c>
      <c r="L481" s="7">
        <f t="shared" si="16"/>
        <v>2910.27</v>
      </c>
    </row>
    <row r="482" spans="1:12" s="26" customFormat="1" ht="11.1" customHeight="1" x14ac:dyDescent="0.25">
      <c r="A482" s="16">
        <f t="shared" si="17"/>
        <v>23</v>
      </c>
      <c r="B482" s="180" t="s">
        <v>1725</v>
      </c>
      <c r="C482" s="180" t="s">
        <v>1434</v>
      </c>
      <c r="D482" s="180" t="s">
        <v>1529</v>
      </c>
      <c r="E482" s="180" t="s">
        <v>1584</v>
      </c>
      <c r="F482" s="16" t="s">
        <v>1631</v>
      </c>
      <c r="G482" s="239" t="s">
        <v>1097</v>
      </c>
      <c r="H482" s="18">
        <v>3782</v>
      </c>
      <c r="I482" s="18">
        <v>0</v>
      </c>
      <c r="J482" s="18">
        <v>450</v>
      </c>
      <c r="K482" s="7">
        <v>0</v>
      </c>
      <c r="L482" s="7">
        <f t="shared" si="16"/>
        <v>4232</v>
      </c>
    </row>
    <row r="483" spans="1:12" s="26" customFormat="1" ht="11.1" customHeight="1" x14ac:dyDescent="0.25">
      <c r="A483" s="16">
        <f t="shared" si="17"/>
        <v>24</v>
      </c>
      <c r="B483" s="180" t="s">
        <v>1930</v>
      </c>
      <c r="C483" s="180" t="s">
        <v>1931</v>
      </c>
      <c r="D483" s="180" t="s">
        <v>1955</v>
      </c>
      <c r="E483" s="180" t="s">
        <v>2057</v>
      </c>
      <c r="F483" s="16" t="s">
        <v>1631</v>
      </c>
      <c r="G483" s="239" t="s">
        <v>1339</v>
      </c>
      <c r="H483" s="18">
        <v>853</v>
      </c>
      <c r="I483" s="18">
        <v>0</v>
      </c>
      <c r="J483" s="18">
        <v>0</v>
      </c>
      <c r="K483" s="7">
        <v>1370</v>
      </c>
      <c r="L483" s="7">
        <f t="shared" si="16"/>
        <v>2223</v>
      </c>
    </row>
    <row r="484" spans="1:12" s="26" customFormat="1" ht="11.1" customHeight="1" x14ac:dyDescent="0.25">
      <c r="A484" s="16">
        <f t="shared" si="17"/>
        <v>25</v>
      </c>
      <c r="B484" s="180" t="s">
        <v>1826</v>
      </c>
      <c r="C484" s="180" t="s">
        <v>1819</v>
      </c>
      <c r="D484" s="180" t="s">
        <v>1835</v>
      </c>
      <c r="E484" s="180" t="s">
        <v>2039</v>
      </c>
      <c r="F484" s="16" t="s">
        <v>1631</v>
      </c>
      <c r="G484" s="239" t="s">
        <v>1079</v>
      </c>
      <c r="H484" s="18">
        <v>3498.6000000000004</v>
      </c>
      <c r="I484" s="18">
        <v>0</v>
      </c>
      <c r="J484" s="18">
        <v>540</v>
      </c>
      <c r="K484" s="7">
        <v>0</v>
      </c>
      <c r="L484" s="7">
        <f t="shared" si="16"/>
        <v>4038.6000000000004</v>
      </c>
    </row>
    <row r="485" spans="1:12" s="26" customFormat="1" ht="11.1" customHeight="1" x14ac:dyDescent="0.25">
      <c r="A485" s="16">
        <f t="shared" si="17"/>
        <v>26</v>
      </c>
      <c r="B485" s="180" t="s">
        <v>1932</v>
      </c>
      <c r="C485" s="180" t="s">
        <v>1933</v>
      </c>
      <c r="D485" s="180" t="s">
        <v>1956</v>
      </c>
      <c r="E485" s="180" t="s">
        <v>2036</v>
      </c>
      <c r="F485" s="16" t="s">
        <v>1631</v>
      </c>
      <c r="G485" s="239" t="s">
        <v>1339</v>
      </c>
      <c r="H485" s="18">
        <v>2235</v>
      </c>
      <c r="I485" s="18">
        <v>551.94000000000005</v>
      </c>
      <c r="J485" s="18">
        <v>158</v>
      </c>
      <c r="K485" s="7">
        <v>0</v>
      </c>
      <c r="L485" s="7">
        <f t="shared" si="16"/>
        <v>2944.94</v>
      </c>
    </row>
    <row r="486" spans="1:12" s="26" customFormat="1" ht="11.1" customHeight="1" x14ac:dyDescent="0.25">
      <c r="A486" s="16">
        <f t="shared" si="17"/>
        <v>27</v>
      </c>
      <c r="B486" s="180" t="s">
        <v>2288</v>
      </c>
      <c r="C486" s="180" t="s">
        <v>1987</v>
      </c>
      <c r="D486" s="180" t="s">
        <v>2018</v>
      </c>
      <c r="E486" s="180" t="s">
        <v>2048</v>
      </c>
      <c r="F486" s="16" t="s">
        <v>1631</v>
      </c>
      <c r="G486" s="239" t="s">
        <v>1134</v>
      </c>
      <c r="H486" s="18">
        <v>3782</v>
      </c>
      <c r="I486" s="18">
        <v>0</v>
      </c>
      <c r="J486" s="18">
        <v>0</v>
      </c>
      <c r="K486" s="7">
        <v>0</v>
      </c>
      <c r="L486" s="7">
        <f t="shared" si="16"/>
        <v>3782</v>
      </c>
    </row>
    <row r="487" spans="1:12" s="26" customFormat="1" ht="11.1" customHeight="1" x14ac:dyDescent="0.25">
      <c r="A487" s="16">
        <f t="shared" si="17"/>
        <v>28</v>
      </c>
      <c r="B487" s="180" t="s">
        <v>1726</v>
      </c>
      <c r="C487" s="180" t="s">
        <v>1448</v>
      </c>
      <c r="D487" s="180" t="s">
        <v>1533</v>
      </c>
      <c r="E487" s="180" t="s">
        <v>2074</v>
      </c>
      <c r="F487" s="16" t="s">
        <v>1631</v>
      </c>
      <c r="G487" s="239" t="s">
        <v>1339</v>
      </c>
      <c r="H487" s="18">
        <v>2235</v>
      </c>
      <c r="I487" s="18">
        <v>518.27</v>
      </c>
      <c r="J487" s="18">
        <v>158</v>
      </c>
      <c r="K487" s="7">
        <v>0</v>
      </c>
      <c r="L487" s="7">
        <f t="shared" si="16"/>
        <v>2911.27</v>
      </c>
    </row>
    <row r="488" spans="1:12" s="26" customFormat="1" ht="11.1" customHeight="1" x14ac:dyDescent="0.25">
      <c r="A488" s="16">
        <f t="shared" si="17"/>
        <v>29</v>
      </c>
      <c r="B488" s="180" t="s">
        <v>1827</v>
      </c>
      <c r="C488" s="180" t="s">
        <v>1820</v>
      </c>
      <c r="D488" s="180" t="s">
        <v>1836</v>
      </c>
      <c r="E488" s="180" t="s">
        <v>2074</v>
      </c>
      <c r="F488" s="16" t="s">
        <v>1631</v>
      </c>
      <c r="G488" s="239" t="s">
        <v>1339</v>
      </c>
      <c r="H488" s="18">
        <v>2235</v>
      </c>
      <c r="I488" s="18">
        <v>0</v>
      </c>
      <c r="J488" s="18">
        <v>158</v>
      </c>
      <c r="K488" s="7">
        <v>0</v>
      </c>
      <c r="L488" s="7">
        <f t="shared" si="16"/>
        <v>2393</v>
      </c>
    </row>
    <row r="489" spans="1:12" s="26" customFormat="1" ht="11.1" customHeight="1" x14ac:dyDescent="0.25">
      <c r="A489" s="16">
        <f t="shared" si="17"/>
        <v>30</v>
      </c>
      <c r="B489" s="180" t="s">
        <v>1727</v>
      </c>
      <c r="C489" s="180" t="s">
        <v>1685</v>
      </c>
      <c r="D489" s="180" t="s">
        <v>1686</v>
      </c>
      <c r="E489" s="180" t="s">
        <v>1576</v>
      </c>
      <c r="F489" s="16" t="s">
        <v>1631</v>
      </c>
      <c r="G489" s="239" t="s">
        <v>1079</v>
      </c>
      <c r="H489" s="18">
        <v>5831</v>
      </c>
      <c r="I489" s="18">
        <v>0</v>
      </c>
      <c r="J489" s="18">
        <v>900</v>
      </c>
      <c r="K489" s="7">
        <v>0</v>
      </c>
      <c r="L489" s="7">
        <f t="shared" si="16"/>
        <v>6731</v>
      </c>
    </row>
    <row r="490" spans="1:12" s="26" customFormat="1" ht="11.1" customHeight="1" x14ac:dyDescent="0.25">
      <c r="A490" s="16">
        <f t="shared" si="17"/>
        <v>31</v>
      </c>
      <c r="B490" s="180" t="s">
        <v>2252</v>
      </c>
      <c r="C490" s="180" t="s">
        <v>481</v>
      </c>
      <c r="D490" s="180" t="s">
        <v>792</v>
      </c>
      <c r="E490" s="180" t="s">
        <v>2055</v>
      </c>
      <c r="F490" s="16" t="s">
        <v>1631</v>
      </c>
      <c r="G490" s="239" t="s">
        <v>1375</v>
      </c>
      <c r="H490" s="18">
        <v>907.46</v>
      </c>
      <c r="I490" s="18">
        <v>0</v>
      </c>
      <c r="J490" s="18">
        <v>0</v>
      </c>
      <c r="K490" s="7">
        <v>1430</v>
      </c>
      <c r="L490" s="7">
        <f t="shared" si="16"/>
        <v>2337.46</v>
      </c>
    </row>
    <row r="491" spans="1:12" s="26" customFormat="1" ht="11.1" customHeight="1" x14ac:dyDescent="0.25">
      <c r="A491" s="16">
        <f t="shared" si="17"/>
        <v>32</v>
      </c>
      <c r="B491" s="180" t="s">
        <v>1934</v>
      </c>
      <c r="C491" s="180" t="s">
        <v>1935</v>
      </c>
      <c r="D491" s="180" t="s">
        <v>1957</v>
      </c>
      <c r="E491" s="180" t="s">
        <v>2042</v>
      </c>
      <c r="F491" s="16" t="s">
        <v>1631</v>
      </c>
      <c r="G491" s="239" t="s">
        <v>1339</v>
      </c>
      <c r="H491" s="18">
        <v>2235</v>
      </c>
      <c r="I491" s="18">
        <v>503.38</v>
      </c>
      <c r="J491" s="18">
        <v>158</v>
      </c>
      <c r="K491" s="7">
        <v>0</v>
      </c>
      <c r="L491" s="7">
        <f t="shared" si="16"/>
        <v>2896.38</v>
      </c>
    </row>
    <row r="492" spans="1:12" s="26" customFormat="1" ht="11.1" customHeight="1" x14ac:dyDescent="0.25">
      <c r="A492" s="16">
        <f t="shared" si="17"/>
        <v>33</v>
      </c>
      <c r="B492" s="180" t="s">
        <v>1728</v>
      </c>
      <c r="C492" s="180" t="s">
        <v>1452</v>
      </c>
      <c r="D492" s="180" t="s">
        <v>1536</v>
      </c>
      <c r="E492" s="180" t="s">
        <v>2074</v>
      </c>
      <c r="F492" s="16" t="s">
        <v>1631</v>
      </c>
      <c r="G492" s="239" t="s">
        <v>1339</v>
      </c>
      <c r="H492" s="18">
        <v>2235</v>
      </c>
      <c r="I492" s="18">
        <v>529.16</v>
      </c>
      <c r="J492" s="18">
        <v>158</v>
      </c>
      <c r="K492" s="7">
        <v>0</v>
      </c>
      <c r="L492" s="7">
        <f t="shared" ref="L492:L523" si="18">SUM(H492:K492)</f>
        <v>2922.16</v>
      </c>
    </row>
    <row r="493" spans="1:12" s="26" customFormat="1" ht="11.1" customHeight="1" x14ac:dyDescent="0.25">
      <c r="A493" s="16">
        <f t="shared" si="17"/>
        <v>34</v>
      </c>
      <c r="B493" s="180" t="s">
        <v>2119</v>
      </c>
      <c r="C493" s="180" t="s">
        <v>2120</v>
      </c>
      <c r="D493" s="180" t="s">
        <v>2126</v>
      </c>
      <c r="E493" s="180" t="s">
        <v>2039</v>
      </c>
      <c r="F493" s="16" t="s">
        <v>1631</v>
      </c>
      <c r="G493" s="239" t="s">
        <v>1079</v>
      </c>
      <c r="H493" s="18">
        <v>5831</v>
      </c>
      <c r="I493" s="18">
        <v>0</v>
      </c>
      <c r="J493" s="18">
        <v>0</v>
      </c>
      <c r="K493" s="7">
        <v>0</v>
      </c>
      <c r="L493" s="7">
        <f t="shared" si="18"/>
        <v>5831</v>
      </c>
    </row>
    <row r="494" spans="1:12" s="26" customFormat="1" ht="11.1" customHeight="1" x14ac:dyDescent="0.25">
      <c r="A494" s="16">
        <f t="shared" si="17"/>
        <v>35</v>
      </c>
      <c r="B494" s="180" t="s">
        <v>1936</v>
      </c>
      <c r="C494" s="180" t="s">
        <v>1937</v>
      </c>
      <c r="D494" s="180" t="s">
        <v>1958</v>
      </c>
      <c r="E494" s="180" t="s">
        <v>1576</v>
      </c>
      <c r="F494" s="16" t="s">
        <v>1631</v>
      </c>
      <c r="G494" s="239" t="s">
        <v>1079</v>
      </c>
      <c r="H494" s="18">
        <v>5831</v>
      </c>
      <c r="I494" s="18">
        <v>0</v>
      </c>
      <c r="J494" s="18">
        <v>1700</v>
      </c>
      <c r="K494" s="7">
        <v>0</v>
      </c>
      <c r="L494" s="7">
        <f t="shared" si="18"/>
        <v>7531</v>
      </c>
    </row>
    <row r="495" spans="1:12" s="26" customFormat="1" ht="11.1" customHeight="1" x14ac:dyDescent="0.25">
      <c r="A495" s="16">
        <f t="shared" si="17"/>
        <v>36</v>
      </c>
      <c r="B495" s="180" t="s">
        <v>2289</v>
      </c>
      <c r="C495" s="180" t="s">
        <v>1458</v>
      </c>
      <c r="D495" s="180" t="s">
        <v>1538</v>
      </c>
      <c r="E495" s="180" t="s">
        <v>2074</v>
      </c>
      <c r="F495" s="16" t="s">
        <v>1631</v>
      </c>
      <c r="G495" s="239" t="s">
        <v>1339</v>
      </c>
      <c r="H495" s="18">
        <v>2235</v>
      </c>
      <c r="I495" s="18">
        <v>517.27</v>
      </c>
      <c r="J495" s="18">
        <v>1422</v>
      </c>
      <c r="K495" s="7">
        <v>0</v>
      </c>
      <c r="L495" s="7">
        <f t="shared" si="18"/>
        <v>4174.2700000000004</v>
      </c>
    </row>
    <row r="496" spans="1:12" s="26" customFormat="1" ht="11.1" customHeight="1" x14ac:dyDescent="0.25">
      <c r="A496" s="16">
        <f t="shared" si="17"/>
        <v>37</v>
      </c>
      <c r="B496" s="180" t="s">
        <v>1938</v>
      </c>
      <c r="C496" s="180" t="s">
        <v>1939</v>
      </c>
      <c r="D496" s="180" t="s">
        <v>1959</v>
      </c>
      <c r="E496" s="180" t="s">
        <v>2079</v>
      </c>
      <c r="F496" s="16" t="s">
        <v>1631</v>
      </c>
      <c r="G496" s="239" t="s">
        <v>1375</v>
      </c>
      <c r="H496" s="18">
        <v>905.72</v>
      </c>
      <c r="I496" s="18">
        <v>0</v>
      </c>
      <c r="J496" s="18">
        <v>0</v>
      </c>
      <c r="K496" s="7">
        <v>1430</v>
      </c>
      <c r="L496" s="7">
        <f t="shared" si="18"/>
        <v>2335.7200000000003</v>
      </c>
    </row>
    <row r="497" spans="1:12" s="26" customFormat="1" ht="11.1" customHeight="1" x14ac:dyDescent="0.25">
      <c r="A497" s="16">
        <f t="shared" si="17"/>
        <v>38</v>
      </c>
      <c r="B497" s="180" t="s">
        <v>1940</v>
      </c>
      <c r="C497" s="180" t="s">
        <v>1941</v>
      </c>
      <c r="D497" s="180" t="s">
        <v>1960</v>
      </c>
      <c r="E497" s="180" t="s">
        <v>1576</v>
      </c>
      <c r="F497" s="16" t="s">
        <v>1631</v>
      </c>
      <c r="G497" s="239" t="s">
        <v>1079</v>
      </c>
      <c r="H497" s="18">
        <v>5831</v>
      </c>
      <c r="I497" s="18">
        <v>0</v>
      </c>
      <c r="J497" s="18">
        <v>900</v>
      </c>
      <c r="K497" s="7">
        <v>0</v>
      </c>
      <c r="L497" s="7">
        <f t="shared" si="18"/>
        <v>6731</v>
      </c>
    </row>
    <row r="498" spans="1:12" s="26" customFormat="1" ht="11.1" customHeight="1" x14ac:dyDescent="0.25">
      <c r="A498" s="16">
        <f t="shared" si="17"/>
        <v>39</v>
      </c>
      <c r="B498" s="180" t="s">
        <v>1828</v>
      </c>
      <c r="C498" s="180" t="s">
        <v>1465</v>
      </c>
      <c r="D498" s="180" t="s">
        <v>1541</v>
      </c>
      <c r="E498" s="180" t="s">
        <v>2036</v>
      </c>
      <c r="F498" s="16" t="s">
        <v>1631</v>
      </c>
      <c r="G498" s="239" t="s">
        <v>1339</v>
      </c>
      <c r="H498" s="18">
        <v>2235</v>
      </c>
      <c r="I498" s="18">
        <v>541.04999999999995</v>
      </c>
      <c r="J498" s="18">
        <v>308</v>
      </c>
      <c r="K498" s="7">
        <v>0</v>
      </c>
      <c r="L498" s="7">
        <f t="shared" si="18"/>
        <v>3084.05</v>
      </c>
    </row>
    <row r="499" spans="1:12" s="26" customFormat="1" ht="11.1" customHeight="1" x14ac:dyDescent="0.25">
      <c r="A499" s="16">
        <f t="shared" si="17"/>
        <v>40</v>
      </c>
      <c r="B499" s="180" t="s">
        <v>1010</v>
      </c>
      <c r="C499" s="180" t="s">
        <v>1909</v>
      </c>
      <c r="D499" s="180" t="s">
        <v>1910</v>
      </c>
      <c r="E499" s="180" t="s">
        <v>2053</v>
      </c>
      <c r="F499" s="16" t="s">
        <v>1631</v>
      </c>
      <c r="G499" s="239" t="s">
        <v>1339</v>
      </c>
      <c r="H499" s="18">
        <v>2235</v>
      </c>
      <c r="I499" s="18">
        <v>529.16</v>
      </c>
      <c r="J499" s="18">
        <v>1422</v>
      </c>
      <c r="K499" s="7">
        <v>0</v>
      </c>
      <c r="L499" s="7">
        <f t="shared" si="18"/>
        <v>4186.16</v>
      </c>
    </row>
    <row r="500" spans="1:12" s="26" customFormat="1" ht="11.1" customHeight="1" x14ac:dyDescent="0.25">
      <c r="A500" s="16">
        <f t="shared" si="17"/>
        <v>41</v>
      </c>
      <c r="B500" s="180" t="s">
        <v>2290</v>
      </c>
      <c r="C500" s="180" t="s">
        <v>1470</v>
      </c>
      <c r="D500" s="180" t="s">
        <v>1542</v>
      </c>
      <c r="E500" s="180" t="s">
        <v>1916</v>
      </c>
      <c r="F500" s="16" t="s">
        <v>1631</v>
      </c>
      <c r="G500" s="239" t="s">
        <v>1339</v>
      </c>
      <c r="H500" s="18">
        <v>2235</v>
      </c>
      <c r="I500" s="18">
        <v>550.94000000000005</v>
      </c>
      <c r="J500" s="18">
        <v>1422</v>
      </c>
      <c r="K500" s="7">
        <v>0</v>
      </c>
      <c r="L500" s="7">
        <f t="shared" si="18"/>
        <v>4207.9400000000005</v>
      </c>
    </row>
    <row r="501" spans="1:12" s="26" customFormat="1" ht="11.1" customHeight="1" x14ac:dyDescent="0.25">
      <c r="A501" s="16">
        <f t="shared" si="17"/>
        <v>42</v>
      </c>
      <c r="B501" s="180" t="s">
        <v>1729</v>
      </c>
      <c r="C501" s="180" t="s">
        <v>1471</v>
      </c>
      <c r="D501" s="180" t="s">
        <v>1543</v>
      </c>
      <c r="E501" s="180" t="s">
        <v>2074</v>
      </c>
      <c r="F501" s="16" t="s">
        <v>1631</v>
      </c>
      <c r="G501" s="239" t="s">
        <v>1339</v>
      </c>
      <c r="H501" s="18">
        <v>2235</v>
      </c>
      <c r="I501" s="18">
        <v>551.94000000000005</v>
      </c>
      <c r="J501" s="18">
        <v>158</v>
      </c>
      <c r="K501" s="7">
        <v>0</v>
      </c>
      <c r="L501" s="7">
        <f t="shared" si="18"/>
        <v>2944.94</v>
      </c>
    </row>
    <row r="502" spans="1:12" s="26" customFormat="1" ht="11.1" customHeight="1" x14ac:dyDescent="0.25">
      <c r="A502" s="16">
        <f t="shared" si="17"/>
        <v>43</v>
      </c>
      <c r="B502" s="180" t="s">
        <v>836</v>
      </c>
      <c r="C502" s="180" t="s">
        <v>2001</v>
      </c>
      <c r="D502" s="180" t="s">
        <v>2019</v>
      </c>
      <c r="E502" s="180" t="s">
        <v>2050</v>
      </c>
      <c r="F502" s="16" t="s">
        <v>1631</v>
      </c>
      <c r="G502" s="239" t="s">
        <v>2308</v>
      </c>
      <c r="H502" s="18">
        <v>2193</v>
      </c>
      <c r="I502" s="18">
        <v>509.08</v>
      </c>
      <c r="J502" s="18">
        <v>1422</v>
      </c>
      <c r="K502" s="7">
        <v>0</v>
      </c>
      <c r="L502" s="7">
        <f t="shared" si="18"/>
        <v>4124.08</v>
      </c>
    </row>
    <row r="503" spans="1:12" s="26" customFormat="1" ht="11.1" customHeight="1" x14ac:dyDescent="0.25">
      <c r="A503" s="16">
        <f t="shared" si="17"/>
        <v>44</v>
      </c>
      <c r="B503" s="180" t="s">
        <v>1730</v>
      </c>
      <c r="C503" s="180" t="s">
        <v>1475</v>
      </c>
      <c r="D503" s="180" t="s">
        <v>1546</v>
      </c>
      <c r="E503" s="180" t="s">
        <v>2074</v>
      </c>
      <c r="F503" s="16" t="s">
        <v>1631</v>
      </c>
      <c r="G503" s="239" t="s">
        <v>1339</v>
      </c>
      <c r="H503" s="18">
        <v>2235</v>
      </c>
      <c r="I503" s="18">
        <v>529.16</v>
      </c>
      <c r="J503" s="18">
        <v>158</v>
      </c>
      <c r="K503" s="7">
        <v>0</v>
      </c>
      <c r="L503" s="7">
        <f t="shared" si="18"/>
        <v>2922.16</v>
      </c>
    </row>
    <row r="504" spans="1:12" s="26" customFormat="1" ht="11.1" customHeight="1" x14ac:dyDescent="0.25">
      <c r="A504" s="16">
        <f t="shared" si="17"/>
        <v>45</v>
      </c>
      <c r="B504" s="180" t="s">
        <v>2291</v>
      </c>
      <c r="C504" s="180" t="s">
        <v>2273</v>
      </c>
      <c r="D504" s="180" t="s">
        <v>2303</v>
      </c>
      <c r="E504" s="180" t="s">
        <v>1576</v>
      </c>
      <c r="F504" s="16" t="s">
        <v>1631</v>
      </c>
      <c r="G504" s="239" t="s">
        <v>1079</v>
      </c>
      <c r="H504" s="18">
        <v>5831</v>
      </c>
      <c r="I504" s="18">
        <v>0</v>
      </c>
      <c r="J504" s="18">
        <v>0</v>
      </c>
      <c r="K504" s="7">
        <v>0</v>
      </c>
      <c r="L504" s="7">
        <f t="shared" si="18"/>
        <v>5831</v>
      </c>
    </row>
    <row r="505" spans="1:12" s="26" customFormat="1" ht="11.1" customHeight="1" x14ac:dyDescent="0.25">
      <c r="A505" s="16">
        <f t="shared" si="17"/>
        <v>46</v>
      </c>
      <c r="B505" s="180" t="s">
        <v>2121</v>
      </c>
      <c r="C505" s="180" t="s">
        <v>2122</v>
      </c>
      <c r="D505" s="180" t="s">
        <v>2127</v>
      </c>
      <c r="E505" s="180" t="s">
        <v>1579</v>
      </c>
      <c r="F505" s="16" t="s">
        <v>1631</v>
      </c>
      <c r="G505" s="239" t="s">
        <v>270</v>
      </c>
      <c r="H505" s="18">
        <v>3782</v>
      </c>
      <c r="I505" s="18">
        <v>0</v>
      </c>
      <c r="J505" s="18">
        <v>0</v>
      </c>
      <c r="K505" s="7">
        <v>0</v>
      </c>
      <c r="L505" s="7">
        <f t="shared" si="18"/>
        <v>3782</v>
      </c>
    </row>
    <row r="506" spans="1:12" s="26" customFormat="1" ht="11.1" customHeight="1" x14ac:dyDescent="0.25">
      <c r="A506" s="16">
        <f t="shared" si="17"/>
        <v>47</v>
      </c>
      <c r="B506" s="180" t="s">
        <v>1731</v>
      </c>
      <c r="C506" s="180" t="s">
        <v>1479</v>
      </c>
      <c r="D506" s="180" t="s">
        <v>1548</v>
      </c>
      <c r="E506" s="180" t="s">
        <v>2040</v>
      </c>
      <c r="F506" s="16" t="s">
        <v>1631</v>
      </c>
      <c r="G506" s="239" t="s">
        <v>1083</v>
      </c>
      <c r="H506" s="18">
        <v>3782</v>
      </c>
      <c r="I506" s="18">
        <v>0</v>
      </c>
      <c r="J506" s="18">
        <v>0</v>
      </c>
      <c r="K506" s="7">
        <v>0</v>
      </c>
      <c r="L506" s="7">
        <f t="shared" si="18"/>
        <v>3782</v>
      </c>
    </row>
    <row r="507" spans="1:12" s="26" customFormat="1" ht="11.1" customHeight="1" x14ac:dyDescent="0.25">
      <c r="A507" s="16">
        <f t="shared" si="17"/>
        <v>48</v>
      </c>
      <c r="B507" s="180" t="s">
        <v>1829</v>
      </c>
      <c r="C507" s="180" t="s">
        <v>1754</v>
      </c>
      <c r="D507" s="180" t="s">
        <v>1755</v>
      </c>
      <c r="E507" s="180" t="s">
        <v>2058</v>
      </c>
      <c r="F507" s="16" t="s">
        <v>1631</v>
      </c>
      <c r="G507" s="239" t="s">
        <v>1339</v>
      </c>
      <c r="H507" s="18">
        <v>836.40000000000009</v>
      </c>
      <c r="I507" s="18">
        <v>0</v>
      </c>
      <c r="J507" s="18">
        <v>0</v>
      </c>
      <c r="K507" s="7">
        <v>1370</v>
      </c>
      <c r="L507" s="7">
        <f t="shared" si="18"/>
        <v>2206.4</v>
      </c>
    </row>
    <row r="508" spans="1:12" s="26" customFormat="1" ht="11.1" customHeight="1" x14ac:dyDescent="0.25">
      <c r="A508" s="16">
        <f t="shared" si="17"/>
        <v>49</v>
      </c>
      <c r="B508" s="180" t="s">
        <v>1942</v>
      </c>
      <c r="C508" s="180" t="s">
        <v>1943</v>
      </c>
      <c r="D508" s="180" t="s">
        <v>1961</v>
      </c>
      <c r="E508" s="180" t="s">
        <v>2040</v>
      </c>
      <c r="F508" s="16" t="s">
        <v>1631</v>
      </c>
      <c r="G508" s="239" t="s">
        <v>1083</v>
      </c>
      <c r="H508" s="18">
        <v>3782</v>
      </c>
      <c r="I508" s="18">
        <v>1110.48</v>
      </c>
      <c r="J508" s="18">
        <v>0</v>
      </c>
      <c r="K508" s="7">
        <v>0</v>
      </c>
      <c r="L508" s="7">
        <f t="shared" si="18"/>
        <v>4892.4799999999996</v>
      </c>
    </row>
    <row r="509" spans="1:12" s="26" customFormat="1" ht="11.1" customHeight="1" x14ac:dyDescent="0.25">
      <c r="A509" s="16">
        <f t="shared" si="17"/>
        <v>50</v>
      </c>
      <c r="B509" s="180" t="s">
        <v>2292</v>
      </c>
      <c r="C509" s="180" t="s">
        <v>2274</v>
      </c>
      <c r="D509" s="180" t="s">
        <v>2304</v>
      </c>
      <c r="E509" s="180" t="s">
        <v>1576</v>
      </c>
      <c r="F509" s="16" t="s">
        <v>1631</v>
      </c>
      <c r="G509" s="239" t="s">
        <v>1079</v>
      </c>
      <c r="H509" s="18">
        <v>5831</v>
      </c>
      <c r="I509" s="18">
        <v>0</v>
      </c>
      <c r="J509" s="18">
        <v>0</v>
      </c>
      <c r="K509" s="7">
        <v>0</v>
      </c>
      <c r="L509" s="7">
        <f t="shared" si="18"/>
        <v>5831</v>
      </c>
    </row>
    <row r="510" spans="1:12" s="26" customFormat="1" ht="11.1" customHeight="1" x14ac:dyDescent="0.25">
      <c r="A510" s="16">
        <f t="shared" si="17"/>
        <v>51</v>
      </c>
      <c r="B510" s="180" t="s">
        <v>2293</v>
      </c>
      <c r="C510" s="180" t="s">
        <v>2275</v>
      </c>
      <c r="D510" s="180" t="s">
        <v>2305</v>
      </c>
      <c r="E510" s="180" t="s">
        <v>2074</v>
      </c>
      <c r="F510" s="16" t="s">
        <v>1631</v>
      </c>
      <c r="G510" s="239" t="s">
        <v>1339</v>
      </c>
      <c r="H510" s="18">
        <v>2235</v>
      </c>
      <c r="I510" s="18">
        <v>0</v>
      </c>
      <c r="J510" s="18">
        <v>1422</v>
      </c>
      <c r="K510" s="7">
        <v>0</v>
      </c>
      <c r="L510" s="7">
        <f t="shared" si="18"/>
        <v>3657</v>
      </c>
    </row>
    <row r="511" spans="1:12" s="26" customFormat="1" ht="11.1" customHeight="1" x14ac:dyDescent="0.25">
      <c r="A511" s="16">
        <f t="shared" si="17"/>
        <v>52</v>
      </c>
      <c r="B511" s="180" t="s">
        <v>1830</v>
      </c>
      <c r="C511" s="180" t="s">
        <v>1821</v>
      </c>
      <c r="D511" s="180" t="s">
        <v>1837</v>
      </c>
      <c r="E511" s="180" t="s">
        <v>1576</v>
      </c>
      <c r="F511" s="16" t="s">
        <v>1631</v>
      </c>
      <c r="G511" s="239" t="s">
        <v>1079</v>
      </c>
      <c r="H511" s="18">
        <v>5831</v>
      </c>
      <c r="I511" s="18">
        <v>0</v>
      </c>
      <c r="J511" s="18">
        <v>900</v>
      </c>
      <c r="K511" s="7">
        <v>0</v>
      </c>
      <c r="L511" s="7">
        <f t="shared" si="18"/>
        <v>6731</v>
      </c>
    </row>
    <row r="512" spans="1:12" s="26" customFormat="1" ht="11.1" customHeight="1" x14ac:dyDescent="0.25">
      <c r="A512" s="16">
        <f t="shared" si="17"/>
        <v>53</v>
      </c>
      <c r="B512" s="180" t="s">
        <v>1944</v>
      </c>
      <c r="C512" s="180" t="s">
        <v>1945</v>
      </c>
      <c r="D512" s="180" t="s">
        <v>1962</v>
      </c>
      <c r="E512" s="180" t="s">
        <v>2042</v>
      </c>
      <c r="F512" s="16" t="s">
        <v>1631</v>
      </c>
      <c r="G512" s="239" t="s">
        <v>1339</v>
      </c>
      <c r="H512" s="18">
        <v>2235</v>
      </c>
      <c r="I512" s="18">
        <v>563.83000000000004</v>
      </c>
      <c r="J512" s="18">
        <v>158</v>
      </c>
      <c r="K512" s="7">
        <v>0</v>
      </c>
      <c r="L512" s="7">
        <f t="shared" si="18"/>
        <v>2956.83</v>
      </c>
    </row>
    <row r="513" spans="1:12" s="26" customFormat="1" ht="11.1" customHeight="1" x14ac:dyDescent="0.25">
      <c r="A513" s="16">
        <f t="shared" si="17"/>
        <v>54</v>
      </c>
      <c r="B513" s="180" t="s">
        <v>1732</v>
      </c>
      <c r="C513" s="180" t="s">
        <v>1489</v>
      </c>
      <c r="D513" s="180" t="s">
        <v>1553</v>
      </c>
      <c r="E513" s="180" t="s">
        <v>2074</v>
      </c>
      <c r="F513" s="16" t="s">
        <v>1631</v>
      </c>
      <c r="G513" s="239" t="s">
        <v>1339</v>
      </c>
      <c r="H513" s="18">
        <v>2235</v>
      </c>
      <c r="I513" s="18">
        <v>485.6</v>
      </c>
      <c r="J513" s="18">
        <v>158</v>
      </c>
      <c r="K513" s="7">
        <v>0</v>
      </c>
      <c r="L513" s="7">
        <f t="shared" si="18"/>
        <v>2878.6</v>
      </c>
    </row>
    <row r="514" spans="1:12" s="26" customFormat="1" ht="11.1" customHeight="1" x14ac:dyDescent="0.25">
      <c r="A514" s="16">
        <f t="shared" si="17"/>
        <v>55</v>
      </c>
      <c r="B514" s="180" t="s">
        <v>2294</v>
      </c>
      <c r="C514" s="180" t="s">
        <v>2276</v>
      </c>
      <c r="D514" s="180" t="s">
        <v>2306</v>
      </c>
      <c r="E514" s="180" t="s">
        <v>1916</v>
      </c>
      <c r="F514" s="16" t="s">
        <v>1631</v>
      </c>
      <c r="G514" s="239" t="s">
        <v>1339</v>
      </c>
      <c r="H514" s="18">
        <v>2235</v>
      </c>
      <c r="I514" s="18">
        <v>505.38</v>
      </c>
      <c r="J514" s="18">
        <v>1422</v>
      </c>
      <c r="K514" s="7">
        <v>0</v>
      </c>
      <c r="L514" s="7">
        <f t="shared" si="18"/>
        <v>4162.38</v>
      </c>
    </row>
    <row r="515" spans="1:12" s="26" customFormat="1" ht="11.1" customHeight="1" x14ac:dyDescent="0.25">
      <c r="A515" s="16">
        <f t="shared" si="17"/>
        <v>56</v>
      </c>
      <c r="B515" s="180" t="s">
        <v>1733</v>
      </c>
      <c r="C515" s="180" t="s">
        <v>1493</v>
      </c>
      <c r="D515" s="180" t="s">
        <v>1554</v>
      </c>
      <c r="E515" s="180" t="s">
        <v>1916</v>
      </c>
      <c r="F515" s="16" t="s">
        <v>1631</v>
      </c>
      <c r="G515" s="239" t="s">
        <v>1339</v>
      </c>
      <c r="H515" s="18">
        <v>2235</v>
      </c>
      <c r="I515" s="18">
        <v>541.04999999999995</v>
      </c>
      <c r="J515" s="18">
        <v>158</v>
      </c>
      <c r="K515" s="7">
        <v>0</v>
      </c>
      <c r="L515" s="7">
        <f t="shared" si="18"/>
        <v>2934.05</v>
      </c>
    </row>
    <row r="516" spans="1:12" s="26" customFormat="1" ht="11.1" customHeight="1" x14ac:dyDescent="0.25">
      <c r="A516" s="16">
        <f t="shared" si="17"/>
        <v>57</v>
      </c>
      <c r="B516" s="180" t="s">
        <v>2295</v>
      </c>
      <c r="C516" s="180" t="s">
        <v>1857</v>
      </c>
      <c r="D516" s="180" t="s">
        <v>1881</v>
      </c>
      <c r="E516" s="180" t="s">
        <v>2045</v>
      </c>
      <c r="F516" s="16" t="s">
        <v>1631</v>
      </c>
      <c r="G516" s="239" t="s">
        <v>1339</v>
      </c>
      <c r="H516" s="18">
        <v>2235</v>
      </c>
      <c r="I516" s="18">
        <v>440.04</v>
      </c>
      <c r="J516" s="18">
        <v>0</v>
      </c>
      <c r="K516" s="7">
        <v>0</v>
      </c>
      <c r="L516" s="7">
        <f t="shared" si="18"/>
        <v>2675.04</v>
      </c>
    </row>
    <row r="517" spans="1:12" s="26" customFormat="1" ht="11.1" customHeight="1" x14ac:dyDescent="0.25">
      <c r="A517" s="16">
        <f t="shared" si="17"/>
        <v>58</v>
      </c>
      <c r="B517" s="180" t="s">
        <v>1946</v>
      </c>
      <c r="C517" s="180" t="s">
        <v>1947</v>
      </c>
      <c r="D517" s="180" t="s">
        <v>1963</v>
      </c>
      <c r="E517" s="180" t="s">
        <v>2058</v>
      </c>
      <c r="F517" s="16" t="s">
        <v>1631</v>
      </c>
      <c r="G517" s="239" t="s">
        <v>1339</v>
      </c>
      <c r="H517" s="18">
        <v>853</v>
      </c>
      <c r="I517" s="18">
        <v>0</v>
      </c>
      <c r="J517" s="18">
        <v>0</v>
      </c>
      <c r="K517" s="7">
        <v>1370</v>
      </c>
      <c r="L517" s="7">
        <f t="shared" si="18"/>
        <v>2223</v>
      </c>
    </row>
    <row r="518" spans="1:12" s="26" customFormat="1" ht="11.1" customHeight="1" x14ac:dyDescent="0.25">
      <c r="A518" s="16">
        <f t="shared" si="17"/>
        <v>59</v>
      </c>
      <c r="B518" s="180" t="s">
        <v>1734</v>
      </c>
      <c r="C518" s="180" t="s">
        <v>1735</v>
      </c>
      <c r="D518" s="180" t="s">
        <v>1742</v>
      </c>
      <c r="E518" s="180" t="s">
        <v>2057</v>
      </c>
      <c r="F518" s="16" t="s">
        <v>1631</v>
      </c>
      <c r="G518" s="239" t="s">
        <v>1302</v>
      </c>
      <c r="H518" s="18">
        <v>855</v>
      </c>
      <c r="I518" s="18">
        <v>0</v>
      </c>
      <c r="J518" s="18">
        <v>0</v>
      </c>
      <c r="K518" s="7">
        <v>1370</v>
      </c>
      <c r="L518" s="7">
        <f t="shared" si="18"/>
        <v>2225</v>
      </c>
    </row>
    <row r="519" spans="1:12" s="26" customFormat="1" ht="11.1" customHeight="1" x14ac:dyDescent="0.25">
      <c r="A519" s="16">
        <f t="shared" si="17"/>
        <v>60</v>
      </c>
      <c r="B519" s="180" t="s">
        <v>2296</v>
      </c>
      <c r="C519" s="180" t="s">
        <v>1503</v>
      </c>
      <c r="D519" s="180" t="s">
        <v>1555</v>
      </c>
      <c r="E519" s="180" t="s">
        <v>1916</v>
      </c>
      <c r="F519" s="16" t="s">
        <v>1631</v>
      </c>
      <c r="G519" s="239" t="s">
        <v>1339</v>
      </c>
      <c r="H519" s="18">
        <v>2235</v>
      </c>
      <c r="I519" s="18">
        <v>561.83000000000004</v>
      </c>
      <c r="J519" s="18">
        <v>1422</v>
      </c>
      <c r="K519" s="7">
        <v>0</v>
      </c>
      <c r="L519" s="7">
        <f t="shared" si="18"/>
        <v>4218.83</v>
      </c>
    </row>
    <row r="520" spans="1:12" s="26" customFormat="1" ht="11.1" customHeight="1" x14ac:dyDescent="0.25">
      <c r="A520" s="16">
        <f t="shared" si="17"/>
        <v>61</v>
      </c>
      <c r="B520" s="180" t="s">
        <v>1831</v>
      </c>
      <c r="C520" s="180" t="s">
        <v>1504</v>
      </c>
      <c r="D520" s="180" t="s">
        <v>1557</v>
      </c>
      <c r="E520" s="180" t="s">
        <v>2057</v>
      </c>
      <c r="F520" s="16" t="s">
        <v>1631</v>
      </c>
      <c r="G520" s="239" t="s">
        <v>1339</v>
      </c>
      <c r="H520" s="18">
        <v>2235</v>
      </c>
      <c r="I520" s="18">
        <v>467.71</v>
      </c>
      <c r="J520" s="18">
        <v>0</v>
      </c>
      <c r="K520" s="7">
        <v>0</v>
      </c>
      <c r="L520" s="7">
        <f t="shared" si="18"/>
        <v>2702.71</v>
      </c>
    </row>
    <row r="521" spans="1:12" s="26" customFormat="1" ht="11.1" customHeight="1" x14ac:dyDescent="0.25">
      <c r="A521" s="16">
        <f t="shared" si="17"/>
        <v>62</v>
      </c>
      <c r="B521" s="180" t="s">
        <v>2297</v>
      </c>
      <c r="C521" s="180" t="s">
        <v>2277</v>
      </c>
      <c r="D521" s="180" t="s">
        <v>2307</v>
      </c>
      <c r="E521" s="180" t="s">
        <v>2053</v>
      </c>
      <c r="F521" s="16" t="s">
        <v>1631</v>
      </c>
      <c r="G521" s="239" t="s">
        <v>1339</v>
      </c>
      <c r="H521" s="18">
        <v>2235</v>
      </c>
      <c r="I521" s="18">
        <v>448.93</v>
      </c>
      <c r="J521" s="18">
        <v>1422</v>
      </c>
      <c r="K521" s="7">
        <v>0</v>
      </c>
      <c r="L521" s="7">
        <f t="shared" si="18"/>
        <v>4105.93</v>
      </c>
    </row>
    <row r="522" spans="1:12" s="26" customFormat="1" ht="11.1" customHeight="1" x14ac:dyDescent="0.25">
      <c r="A522" s="16">
        <f t="shared" si="17"/>
        <v>63</v>
      </c>
      <c r="B522" s="180" t="s">
        <v>1736</v>
      </c>
      <c r="C522" s="180" t="s">
        <v>1510</v>
      </c>
      <c r="D522" s="180" t="s">
        <v>1561</v>
      </c>
      <c r="E522" s="180" t="s">
        <v>2057</v>
      </c>
      <c r="F522" s="16" t="s">
        <v>1631</v>
      </c>
      <c r="G522" s="239" t="s">
        <v>1302</v>
      </c>
      <c r="H522" s="18">
        <v>855</v>
      </c>
      <c r="I522" s="18">
        <v>0</v>
      </c>
      <c r="J522" s="18">
        <v>0</v>
      </c>
      <c r="K522" s="7">
        <v>1370</v>
      </c>
      <c r="L522" s="7">
        <f t="shared" si="18"/>
        <v>2225</v>
      </c>
    </row>
    <row r="523" spans="1:12" s="26" customFormat="1" ht="11.1" customHeight="1" x14ac:dyDescent="0.25">
      <c r="A523" s="16">
        <f t="shared" si="17"/>
        <v>64</v>
      </c>
      <c r="B523" s="180" t="s">
        <v>2298</v>
      </c>
      <c r="C523" s="180" t="s">
        <v>2082</v>
      </c>
      <c r="D523" s="180" t="s">
        <v>2020</v>
      </c>
      <c r="E523" s="180" t="s">
        <v>1916</v>
      </c>
      <c r="F523" s="16" t="s">
        <v>1631</v>
      </c>
      <c r="G523" s="239" t="s">
        <v>1339</v>
      </c>
      <c r="H523" s="18">
        <v>2235</v>
      </c>
      <c r="I523" s="18">
        <v>539.04999999999995</v>
      </c>
      <c r="J523" s="18">
        <v>1422</v>
      </c>
      <c r="K523" s="7">
        <v>0</v>
      </c>
      <c r="L523" s="7">
        <f t="shared" si="18"/>
        <v>4196.05</v>
      </c>
    </row>
    <row r="524" spans="1:12" s="26" customFormat="1" ht="11.1" customHeight="1" x14ac:dyDescent="0.25">
      <c r="A524" s="16">
        <f t="shared" si="17"/>
        <v>65</v>
      </c>
      <c r="B524" s="180" t="s">
        <v>1737</v>
      </c>
      <c r="C524" s="180" t="s">
        <v>1515</v>
      </c>
      <c r="D524" s="180" t="s">
        <v>1564</v>
      </c>
      <c r="E524" s="180" t="s">
        <v>2077</v>
      </c>
      <c r="F524" s="16" t="s">
        <v>1631</v>
      </c>
      <c r="G524" s="239" t="s">
        <v>1339</v>
      </c>
      <c r="H524" s="18">
        <v>2235</v>
      </c>
      <c r="I524" s="18">
        <v>529.16</v>
      </c>
      <c r="J524" s="18">
        <v>158</v>
      </c>
      <c r="K524" s="7">
        <v>0</v>
      </c>
      <c r="L524" s="7">
        <f t="shared" ref="L524:L526" si="19">SUM(H524:K524)</f>
        <v>2922.16</v>
      </c>
    </row>
    <row r="525" spans="1:12" s="26" customFormat="1" ht="11.1" customHeight="1" x14ac:dyDescent="0.25">
      <c r="A525" s="16">
        <f t="shared" si="17"/>
        <v>66</v>
      </c>
      <c r="B525" s="180" t="s">
        <v>1738</v>
      </c>
      <c r="C525" s="180" t="s">
        <v>1739</v>
      </c>
      <c r="D525" s="180" t="s">
        <v>1743</v>
      </c>
      <c r="E525" s="180" t="s">
        <v>2048</v>
      </c>
      <c r="F525" s="16" t="s">
        <v>1631</v>
      </c>
      <c r="G525" s="239" t="s">
        <v>1134</v>
      </c>
      <c r="H525" s="18">
        <v>3782</v>
      </c>
      <c r="I525" s="18">
        <v>0</v>
      </c>
      <c r="J525" s="18">
        <v>0</v>
      </c>
      <c r="K525" s="7">
        <v>0</v>
      </c>
      <c r="L525" s="7">
        <f t="shared" si="19"/>
        <v>3782</v>
      </c>
    </row>
    <row r="526" spans="1:12" s="26" customFormat="1" ht="11.1" customHeight="1" x14ac:dyDescent="0.25">
      <c r="A526" s="16">
        <f t="shared" si="17"/>
        <v>67</v>
      </c>
      <c r="B526" s="180" t="s">
        <v>1740</v>
      </c>
      <c r="C526" s="180" t="s">
        <v>1518</v>
      </c>
      <c r="D526" s="180" t="s">
        <v>1565</v>
      </c>
      <c r="E526" s="180" t="s">
        <v>2057</v>
      </c>
      <c r="F526" s="16" t="s">
        <v>1631</v>
      </c>
      <c r="G526" s="239" t="s">
        <v>1302</v>
      </c>
      <c r="H526" s="18">
        <v>855</v>
      </c>
      <c r="I526" s="18">
        <v>0</v>
      </c>
      <c r="J526" s="18">
        <v>0</v>
      </c>
      <c r="K526" s="7">
        <v>1370</v>
      </c>
      <c r="L526" s="7">
        <f t="shared" si="19"/>
        <v>2225</v>
      </c>
    </row>
    <row r="527" spans="1:12" s="250" customFormat="1" ht="10.5" customHeight="1" x14ac:dyDescent="0.25">
      <c r="A527" s="54"/>
      <c r="B527" s="55"/>
      <c r="C527" s="187" t="s">
        <v>1598</v>
      </c>
      <c r="D527" s="53"/>
      <c r="E527" s="188"/>
      <c r="F527" s="54"/>
      <c r="G527" s="202"/>
      <c r="H527" s="56"/>
      <c r="I527" s="56"/>
      <c r="J527" s="56"/>
      <c r="K527" s="179"/>
      <c r="L527" s="179"/>
    </row>
    <row r="528" spans="1:12" s="26" customFormat="1" ht="11.1" customHeight="1" x14ac:dyDescent="0.25">
      <c r="A528" s="342">
        <v>1</v>
      </c>
      <c r="B528" s="330" t="s">
        <v>2181</v>
      </c>
      <c r="C528" s="38" t="s">
        <v>2182</v>
      </c>
      <c r="D528" s="331">
        <v>40471732</v>
      </c>
      <c r="E528" s="225" t="s">
        <v>1585</v>
      </c>
      <c r="F528" s="38" t="s">
        <v>1635</v>
      </c>
      <c r="G528" s="238" t="s">
        <v>651</v>
      </c>
      <c r="H528" s="42">
        <v>0</v>
      </c>
      <c r="I528" s="227">
        <v>0</v>
      </c>
      <c r="J528" s="227">
        <v>0</v>
      </c>
      <c r="K528" s="228">
        <v>1370</v>
      </c>
      <c r="L528" s="7">
        <f t="shared" ref="L528:L535" si="20">SUM(H528:K528)</f>
        <v>1370</v>
      </c>
    </row>
    <row r="529" spans="1:12" s="26" customFormat="1" ht="11.1" customHeight="1" x14ac:dyDescent="0.25">
      <c r="A529" s="229">
        <v>2</v>
      </c>
      <c r="B529" s="230" t="s">
        <v>1682</v>
      </c>
      <c r="C529" s="230" t="s">
        <v>1681</v>
      </c>
      <c r="D529" s="332" t="s">
        <v>1683</v>
      </c>
      <c r="E529" s="230" t="s">
        <v>1916</v>
      </c>
      <c r="F529" s="229" t="s">
        <v>1635</v>
      </c>
      <c r="G529" s="231" t="s">
        <v>651</v>
      </c>
      <c r="H529" s="232">
        <v>0</v>
      </c>
      <c r="I529" s="317">
        <v>0</v>
      </c>
      <c r="J529" s="317">
        <v>0</v>
      </c>
      <c r="K529" s="233">
        <v>0</v>
      </c>
      <c r="L529" s="7">
        <f t="shared" si="20"/>
        <v>0</v>
      </c>
    </row>
    <row r="530" spans="1:12" s="26" customFormat="1" ht="11.1" customHeight="1" x14ac:dyDescent="0.25">
      <c r="A530" s="229">
        <v>3</v>
      </c>
      <c r="B530" s="372" t="s">
        <v>2338</v>
      </c>
      <c r="C530" s="372" t="s">
        <v>2339</v>
      </c>
      <c r="D530" s="372" t="s">
        <v>2340</v>
      </c>
      <c r="E530" s="372" t="s">
        <v>1576</v>
      </c>
      <c r="F530" s="229" t="s">
        <v>1635</v>
      </c>
      <c r="G530" s="231" t="s">
        <v>651</v>
      </c>
      <c r="H530" s="232">
        <v>0</v>
      </c>
      <c r="I530" s="317">
        <v>0</v>
      </c>
      <c r="J530" s="317">
        <v>900</v>
      </c>
      <c r="K530" s="7">
        <v>0</v>
      </c>
      <c r="L530" s="7">
        <f t="shared" si="20"/>
        <v>900</v>
      </c>
    </row>
    <row r="531" spans="1:12" s="26" customFormat="1" ht="11.1" customHeight="1" x14ac:dyDescent="0.25">
      <c r="A531" s="229">
        <v>4</v>
      </c>
      <c r="B531" s="318" t="s">
        <v>2235</v>
      </c>
      <c r="C531" s="332" t="s">
        <v>2236</v>
      </c>
      <c r="D531" s="332">
        <v>40239832</v>
      </c>
      <c r="E531" s="332" t="s">
        <v>2237</v>
      </c>
      <c r="F531" s="333" t="s">
        <v>1635</v>
      </c>
      <c r="G531" s="231" t="s">
        <v>651</v>
      </c>
      <c r="H531" s="232">
        <v>0</v>
      </c>
      <c r="I531" s="317">
        <v>0</v>
      </c>
      <c r="J531" s="317">
        <v>0</v>
      </c>
      <c r="K531" s="233">
        <v>0</v>
      </c>
      <c r="L531" s="7">
        <f t="shared" si="20"/>
        <v>0</v>
      </c>
    </row>
    <row r="532" spans="1:12" s="26" customFormat="1" ht="11.1" customHeight="1" x14ac:dyDescent="0.25">
      <c r="A532" s="229">
        <v>5</v>
      </c>
      <c r="B532" s="230" t="s">
        <v>2031</v>
      </c>
      <c r="C532" s="230" t="s">
        <v>2032</v>
      </c>
      <c r="D532" s="332" t="s">
        <v>2033</v>
      </c>
      <c r="E532" s="230" t="s">
        <v>1576</v>
      </c>
      <c r="F532" s="229" t="s">
        <v>1635</v>
      </c>
      <c r="G532" s="231" t="s">
        <v>651</v>
      </c>
      <c r="H532" s="232">
        <v>0</v>
      </c>
      <c r="I532" s="232">
        <v>0</v>
      </c>
      <c r="J532" s="232">
        <v>0</v>
      </c>
      <c r="K532" s="232">
        <v>0</v>
      </c>
      <c r="L532" s="7">
        <f t="shared" si="20"/>
        <v>0</v>
      </c>
    </row>
    <row r="533" spans="1:12" s="26" customFormat="1" ht="11.1" customHeight="1" x14ac:dyDescent="0.25">
      <c r="A533" s="229">
        <v>6</v>
      </c>
      <c r="B533" s="329" t="s">
        <v>194</v>
      </c>
      <c r="C533" s="16" t="s">
        <v>2321</v>
      </c>
      <c r="D533" s="328">
        <v>21066475</v>
      </c>
      <c r="E533" s="180" t="s">
        <v>1585</v>
      </c>
      <c r="F533" s="229" t="s">
        <v>1635</v>
      </c>
      <c r="G533" s="231" t="s">
        <v>651</v>
      </c>
      <c r="H533" s="232">
        <v>0</v>
      </c>
      <c r="I533" s="232">
        <v>0</v>
      </c>
      <c r="J533" s="232">
        <v>0</v>
      </c>
      <c r="K533" s="233">
        <v>1430</v>
      </c>
      <c r="L533" s="7">
        <f t="shared" si="20"/>
        <v>1430</v>
      </c>
    </row>
    <row r="534" spans="1:12" s="26" customFormat="1" ht="11.1" customHeight="1" x14ac:dyDescent="0.25">
      <c r="A534" s="234">
        <v>7</v>
      </c>
      <c r="B534" s="367" t="s">
        <v>1893</v>
      </c>
      <c r="C534" s="230" t="s">
        <v>1892</v>
      </c>
      <c r="D534" s="318" t="s">
        <v>1894</v>
      </c>
      <c r="E534" s="230" t="s">
        <v>1895</v>
      </c>
      <c r="F534" s="229" t="s">
        <v>1635</v>
      </c>
      <c r="G534" s="231" t="s">
        <v>651</v>
      </c>
      <c r="H534" s="232">
        <v>0</v>
      </c>
      <c r="I534" s="232">
        <v>0</v>
      </c>
      <c r="J534" s="232">
        <v>0</v>
      </c>
      <c r="K534" s="233">
        <v>1430</v>
      </c>
      <c r="L534" s="7">
        <f t="shared" ref="L534" si="21">SUM(H534:K534)</f>
        <v>1430</v>
      </c>
    </row>
    <row r="535" spans="1:12" s="26" customFormat="1" ht="11.1" customHeight="1" x14ac:dyDescent="0.25">
      <c r="A535" s="234">
        <v>7</v>
      </c>
      <c r="B535" s="373" t="s">
        <v>2509</v>
      </c>
      <c r="C535" s="374" t="s">
        <v>2508</v>
      </c>
      <c r="D535" s="374" t="s">
        <v>2510</v>
      </c>
      <c r="E535" s="374" t="s">
        <v>2059</v>
      </c>
      <c r="F535" s="234" t="s">
        <v>1635</v>
      </c>
      <c r="G535" s="235" t="s">
        <v>651</v>
      </c>
      <c r="H535" s="236">
        <v>1160.05</v>
      </c>
      <c r="I535" s="236">
        <v>0</v>
      </c>
      <c r="J535" s="236">
        <v>0</v>
      </c>
      <c r="K535" s="237">
        <v>0</v>
      </c>
      <c r="L535" s="10">
        <f t="shared" si="20"/>
        <v>1160.05</v>
      </c>
    </row>
    <row r="536" spans="1:12" s="250" customFormat="1" ht="11.25" customHeight="1" x14ac:dyDescent="0.25">
      <c r="A536" s="54"/>
      <c r="B536" s="381" t="s">
        <v>51</v>
      </c>
      <c r="C536" s="381"/>
      <c r="D536" s="53"/>
      <c r="E536" s="54"/>
      <c r="F536" s="54"/>
      <c r="G536" s="202"/>
      <c r="H536" s="56"/>
      <c r="I536" s="56"/>
      <c r="J536" s="56"/>
      <c r="K536" s="56"/>
      <c r="L536" s="179"/>
    </row>
    <row r="537" spans="1:12" s="26" customFormat="1" ht="11.1" customHeight="1" x14ac:dyDescent="0.25">
      <c r="A537" s="38">
        <v>1</v>
      </c>
      <c r="B537" s="225" t="s">
        <v>655</v>
      </c>
      <c r="C537" s="225" t="s">
        <v>2186</v>
      </c>
      <c r="D537" s="225" t="s">
        <v>2190</v>
      </c>
      <c r="E537" s="225" t="s">
        <v>2348</v>
      </c>
      <c r="F537" s="38" t="s">
        <v>1416</v>
      </c>
      <c r="G537" s="238" t="s">
        <v>651</v>
      </c>
      <c r="H537" s="42">
        <v>0</v>
      </c>
      <c r="I537" s="42">
        <v>0</v>
      </c>
      <c r="J537" s="42">
        <v>0</v>
      </c>
      <c r="K537" s="42">
        <v>0</v>
      </c>
      <c r="L537" s="7">
        <f t="shared" ref="L537:L568" si="22">SUM(H537:K537)</f>
        <v>0</v>
      </c>
    </row>
    <row r="538" spans="1:12" s="26" customFormat="1" ht="11.1" customHeight="1" x14ac:dyDescent="0.25">
      <c r="A538" s="16">
        <f>A537+1</f>
        <v>2</v>
      </c>
      <c r="B538" s="180" t="s">
        <v>662</v>
      </c>
      <c r="C538" s="180" t="s">
        <v>2196</v>
      </c>
      <c r="D538" s="180" t="s">
        <v>2219</v>
      </c>
      <c r="E538" s="180" t="s">
        <v>2348</v>
      </c>
      <c r="F538" s="16" t="s">
        <v>1416</v>
      </c>
      <c r="G538" s="239" t="s">
        <v>651</v>
      </c>
      <c r="H538" s="18">
        <v>0</v>
      </c>
      <c r="I538" s="18">
        <v>0</v>
      </c>
      <c r="J538" s="18">
        <v>0</v>
      </c>
      <c r="K538" s="18">
        <v>0</v>
      </c>
      <c r="L538" s="7">
        <f t="shared" si="22"/>
        <v>0</v>
      </c>
    </row>
    <row r="539" spans="1:12" s="26" customFormat="1" ht="11.1" customHeight="1" x14ac:dyDescent="0.25">
      <c r="A539" s="16">
        <f t="shared" ref="A539:A593" si="23">A538+1</f>
        <v>3</v>
      </c>
      <c r="B539" s="180" t="s">
        <v>1915</v>
      </c>
      <c r="C539" s="180" t="s">
        <v>2177</v>
      </c>
      <c r="D539" s="180" t="s">
        <v>2335</v>
      </c>
      <c r="E539" s="180" t="s">
        <v>1584</v>
      </c>
      <c r="F539" s="16" t="s">
        <v>1416</v>
      </c>
      <c r="G539" s="239" t="s">
        <v>651</v>
      </c>
      <c r="H539" s="18">
        <v>0</v>
      </c>
      <c r="I539" s="18">
        <v>0</v>
      </c>
      <c r="J539" s="18">
        <v>0</v>
      </c>
      <c r="K539" s="18">
        <v>0</v>
      </c>
      <c r="L539" s="7">
        <f t="shared" si="22"/>
        <v>0</v>
      </c>
    </row>
    <row r="540" spans="1:12" s="26" customFormat="1" ht="11.1" customHeight="1" x14ac:dyDescent="0.25">
      <c r="A540" s="16">
        <f t="shared" si="23"/>
        <v>4</v>
      </c>
      <c r="B540" s="180" t="s">
        <v>654</v>
      </c>
      <c r="C540" s="180" t="s">
        <v>2396</v>
      </c>
      <c r="D540" s="180" t="s">
        <v>2400</v>
      </c>
      <c r="E540" s="180" t="s">
        <v>2309</v>
      </c>
      <c r="F540" s="16" t="s">
        <v>1416</v>
      </c>
      <c r="G540" s="239" t="s">
        <v>651</v>
      </c>
      <c r="H540" s="18">
        <v>0</v>
      </c>
      <c r="I540" s="18">
        <v>0</v>
      </c>
      <c r="J540" s="18">
        <v>0</v>
      </c>
      <c r="K540" s="18">
        <v>0</v>
      </c>
      <c r="L540" s="7">
        <f t="shared" si="22"/>
        <v>0</v>
      </c>
    </row>
    <row r="541" spans="1:12" s="26" customFormat="1" ht="11.1" customHeight="1" x14ac:dyDescent="0.25">
      <c r="A541" s="16">
        <f t="shared" si="23"/>
        <v>5</v>
      </c>
      <c r="B541" s="180" t="s">
        <v>653</v>
      </c>
      <c r="C541" s="180" t="s">
        <v>2187</v>
      </c>
      <c r="D541" s="180" t="s">
        <v>2191</v>
      </c>
      <c r="E541" s="180" t="s">
        <v>2348</v>
      </c>
      <c r="F541" s="16" t="s">
        <v>1416</v>
      </c>
      <c r="G541" s="239" t="s">
        <v>651</v>
      </c>
      <c r="H541" s="18">
        <v>0</v>
      </c>
      <c r="I541" s="18">
        <v>0</v>
      </c>
      <c r="J541" s="18">
        <v>0</v>
      </c>
      <c r="K541" s="18">
        <v>0</v>
      </c>
      <c r="L541" s="7">
        <f t="shared" si="22"/>
        <v>0</v>
      </c>
    </row>
    <row r="542" spans="1:12" s="26" customFormat="1" ht="11.1" customHeight="1" x14ac:dyDescent="0.25">
      <c r="A542" s="16">
        <f t="shared" si="23"/>
        <v>6</v>
      </c>
      <c r="B542" s="180" t="s">
        <v>656</v>
      </c>
      <c r="C542" s="180" t="s">
        <v>2188</v>
      </c>
      <c r="D542" s="180" t="s">
        <v>2192</v>
      </c>
      <c r="E542" s="180" t="s">
        <v>2348</v>
      </c>
      <c r="F542" s="16" t="s">
        <v>1416</v>
      </c>
      <c r="G542" s="239" t="s">
        <v>651</v>
      </c>
      <c r="H542" s="18">
        <v>0</v>
      </c>
      <c r="I542" s="18">
        <v>0</v>
      </c>
      <c r="J542" s="18">
        <v>0</v>
      </c>
      <c r="K542" s="18">
        <v>0</v>
      </c>
      <c r="L542" s="7">
        <f t="shared" si="22"/>
        <v>0</v>
      </c>
    </row>
    <row r="543" spans="1:12" s="26" customFormat="1" ht="11.1" customHeight="1" x14ac:dyDescent="0.25">
      <c r="A543" s="16">
        <f t="shared" si="23"/>
        <v>7</v>
      </c>
      <c r="B543" s="180" t="s">
        <v>659</v>
      </c>
      <c r="C543" s="180" t="s">
        <v>2189</v>
      </c>
      <c r="D543" s="180" t="s">
        <v>2193</v>
      </c>
      <c r="E543" s="180" t="s">
        <v>2348</v>
      </c>
      <c r="F543" s="16" t="s">
        <v>1416</v>
      </c>
      <c r="G543" s="239" t="s">
        <v>651</v>
      </c>
      <c r="H543" s="18">
        <v>0</v>
      </c>
      <c r="I543" s="18">
        <v>0</v>
      </c>
      <c r="J543" s="18">
        <v>0</v>
      </c>
      <c r="K543" s="18">
        <v>0</v>
      </c>
      <c r="L543" s="7">
        <f t="shared" si="22"/>
        <v>0</v>
      </c>
    </row>
    <row r="544" spans="1:12" s="26" customFormat="1" ht="11.1" customHeight="1" x14ac:dyDescent="0.25">
      <c r="A544" s="16">
        <f t="shared" si="23"/>
        <v>8</v>
      </c>
      <c r="B544" s="180" t="s">
        <v>2197</v>
      </c>
      <c r="C544" s="180" t="s">
        <v>2198</v>
      </c>
      <c r="D544" s="180" t="s">
        <v>2220</v>
      </c>
      <c r="E544" s="180" t="s">
        <v>2348</v>
      </c>
      <c r="F544" s="16" t="s">
        <v>1416</v>
      </c>
      <c r="G544" s="239" t="s">
        <v>651</v>
      </c>
      <c r="H544" s="18">
        <v>0</v>
      </c>
      <c r="I544" s="18">
        <v>0</v>
      </c>
      <c r="J544" s="18">
        <v>0</v>
      </c>
      <c r="K544" s="18">
        <v>0</v>
      </c>
      <c r="L544" s="7">
        <f t="shared" si="22"/>
        <v>0</v>
      </c>
    </row>
    <row r="545" spans="1:12" s="26" customFormat="1" ht="11.1" customHeight="1" x14ac:dyDescent="0.25">
      <c r="A545" s="16">
        <f t="shared" si="23"/>
        <v>9</v>
      </c>
      <c r="B545" s="180" t="s">
        <v>2085</v>
      </c>
      <c r="C545" s="180" t="s">
        <v>2325</v>
      </c>
      <c r="D545" s="180" t="s">
        <v>2327</v>
      </c>
      <c r="E545" s="180" t="s">
        <v>1584</v>
      </c>
      <c r="F545" s="16" t="s">
        <v>1416</v>
      </c>
      <c r="G545" s="239" t="s">
        <v>651</v>
      </c>
      <c r="H545" s="18">
        <v>0</v>
      </c>
      <c r="I545" s="18">
        <v>0</v>
      </c>
      <c r="J545" s="18">
        <v>0</v>
      </c>
      <c r="K545" s="18">
        <v>0</v>
      </c>
      <c r="L545" s="7">
        <f t="shared" si="22"/>
        <v>0</v>
      </c>
    </row>
    <row r="546" spans="1:12" s="26" customFormat="1" ht="11.1" customHeight="1" x14ac:dyDescent="0.25">
      <c r="A546" s="16">
        <f t="shared" si="23"/>
        <v>10</v>
      </c>
      <c r="B546" s="180" t="s">
        <v>1899</v>
      </c>
      <c r="C546" s="180" t="s">
        <v>2364</v>
      </c>
      <c r="D546" s="180" t="s">
        <v>2381</v>
      </c>
      <c r="E546" s="180" t="s">
        <v>2309</v>
      </c>
      <c r="F546" s="16" t="s">
        <v>1416</v>
      </c>
      <c r="G546" s="239" t="s">
        <v>651</v>
      </c>
      <c r="H546" s="18">
        <v>0</v>
      </c>
      <c r="I546" s="18">
        <v>0</v>
      </c>
      <c r="J546" s="18">
        <v>0</v>
      </c>
      <c r="K546" s="18">
        <v>0</v>
      </c>
      <c r="L546" s="7">
        <f t="shared" si="22"/>
        <v>0</v>
      </c>
    </row>
    <row r="547" spans="1:12" s="26" customFormat="1" ht="11.1" customHeight="1" x14ac:dyDescent="0.25">
      <c r="A547" s="16">
        <f t="shared" si="23"/>
        <v>11</v>
      </c>
      <c r="B547" s="180" t="s">
        <v>652</v>
      </c>
      <c r="C547" s="180" t="s">
        <v>2365</v>
      </c>
      <c r="D547" s="180" t="s">
        <v>2382</v>
      </c>
      <c r="E547" s="180" t="s">
        <v>2309</v>
      </c>
      <c r="F547" s="16" t="s">
        <v>1416</v>
      </c>
      <c r="G547" s="239" t="s">
        <v>651</v>
      </c>
      <c r="H547" s="18">
        <v>0</v>
      </c>
      <c r="I547" s="18">
        <v>0</v>
      </c>
      <c r="J547" s="18">
        <v>0</v>
      </c>
      <c r="K547" s="18">
        <v>0</v>
      </c>
      <c r="L547" s="7">
        <f t="shared" si="22"/>
        <v>0</v>
      </c>
    </row>
    <row r="548" spans="1:12" s="26" customFormat="1" ht="11.1" customHeight="1" x14ac:dyDescent="0.25">
      <c r="A548" s="16">
        <f t="shared" si="23"/>
        <v>12</v>
      </c>
      <c r="B548" s="180" t="s">
        <v>2199</v>
      </c>
      <c r="C548" s="180" t="s">
        <v>2200</v>
      </c>
      <c r="D548" s="180" t="s">
        <v>2221</v>
      </c>
      <c r="E548" s="180" t="s">
        <v>2348</v>
      </c>
      <c r="F548" s="16" t="s">
        <v>1416</v>
      </c>
      <c r="G548" s="239" t="s">
        <v>651</v>
      </c>
      <c r="H548" s="18">
        <v>0</v>
      </c>
      <c r="I548" s="18">
        <v>0</v>
      </c>
      <c r="J548" s="18">
        <v>0</v>
      </c>
      <c r="K548" s="18">
        <v>0</v>
      </c>
      <c r="L548" s="7">
        <f t="shared" si="22"/>
        <v>0</v>
      </c>
    </row>
    <row r="549" spans="1:12" s="26" customFormat="1" ht="11.1" customHeight="1" x14ac:dyDescent="0.25">
      <c r="A549" s="16">
        <f t="shared" si="23"/>
        <v>13</v>
      </c>
      <c r="B549" s="180" t="s">
        <v>661</v>
      </c>
      <c r="C549" s="180" t="s">
        <v>2366</v>
      </c>
      <c r="D549" s="180" t="s">
        <v>2383</v>
      </c>
      <c r="E549" s="180" t="s">
        <v>2309</v>
      </c>
      <c r="F549" s="16" t="s">
        <v>1416</v>
      </c>
      <c r="G549" s="239" t="s">
        <v>651</v>
      </c>
      <c r="H549" s="18">
        <v>0</v>
      </c>
      <c r="I549" s="18">
        <v>0</v>
      </c>
      <c r="J549" s="18">
        <v>0</v>
      </c>
      <c r="K549" s="18">
        <v>0</v>
      </c>
      <c r="L549" s="7">
        <f t="shared" si="22"/>
        <v>0</v>
      </c>
    </row>
    <row r="550" spans="1:12" s="26" customFormat="1" ht="11.1" customHeight="1" x14ac:dyDescent="0.25">
      <c r="A550" s="16">
        <f t="shared" si="23"/>
        <v>14</v>
      </c>
      <c r="B550" s="180" t="s">
        <v>2128</v>
      </c>
      <c r="C550" s="180" t="s">
        <v>2129</v>
      </c>
      <c r="D550" s="180" t="s">
        <v>2158</v>
      </c>
      <c r="E550" s="180" t="s">
        <v>2348</v>
      </c>
      <c r="F550" s="16" t="s">
        <v>1416</v>
      </c>
      <c r="G550" s="239" t="s">
        <v>651</v>
      </c>
      <c r="H550" s="18">
        <v>0</v>
      </c>
      <c r="I550" s="18">
        <v>0</v>
      </c>
      <c r="J550" s="18">
        <v>0</v>
      </c>
      <c r="K550" s="18">
        <v>0</v>
      </c>
      <c r="L550" s="7">
        <f t="shared" si="22"/>
        <v>0</v>
      </c>
    </row>
    <row r="551" spans="1:12" s="26" customFormat="1" ht="11.1" customHeight="1" x14ac:dyDescent="0.25">
      <c r="A551" s="16">
        <f t="shared" si="23"/>
        <v>15</v>
      </c>
      <c r="B551" s="180" t="s">
        <v>2130</v>
      </c>
      <c r="C551" s="180" t="s">
        <v>2131</v>
      </c>
      <c r="D551" s="180" t="s">
        <v>2159</v>
      </c>
      <c r="E551" s="180" t="s">
        <v>2348</v>
      </c>
      <c r="F551" s="16" t="s">
        <v>1416</v>
      </c>
      <c r="G551" s="239" t="s">
        <v>651</v>
      </c>
      <c r="H551" s="18">
        <v>0</v>
      </c>
      <c r="I551" s="18">
        <v>469.22</v>
      </c>
      <c r="J551" s="18">
        <v>0</v>
      </c>
      <c r="K551" s="18">
        <v>0</v>
      </c>
      <c r="L551" s="7">
        <f t="shared" si="22"/>
        <v>469.22</v>
      </c>
    </row>
    <row r="552" spans="1:12" s="26" customFormat="1" ht="11.1" customHeight="1" x14ac:dyDescent="0.25">
      <c r="A552" s="16">
        <f t="shared" si="23"/>
        <v>16</v>
      </c>
      <c r="B552" s="180" t="s">
        <v>663</v>
      </c>
      <c r="C552" s="180" t="s">
        <v>2201</v>
      </c>
      <c r="D552" s="180" t="s">
        <v>2222</v>
      </c>
      <c r="E552" s="180" t="s">
        <v>2348</v>
      </c>
      <c r="F552" s="16" t="s">
        <v>1416</v>
      </c>
      <c r="G552" s="239" t="s">
        <v>651</v>
      </c>
      <c r="H552" s="18">
        <v>0</v>
      </c>
      <c r="I552" s="18">
        <v>0</v>
      </c>
      <c r="J552" s="18">
        <v>0</v>
      </c>
      <c r="K552" s="18">
        <v>0</v>
      </c>
      <c r="L552" s="7">
        <f t="shared" si="22"/>
        <v>0</v>
      </c>
    </row>
    <row r="553" spans="1:12" s="26" customFormat="1" ht="11.1" customHeight="1" x14ac:dyDescent="0.25">
      <c r="A553" s="16">
        <f t="shared" si="23"/>
        <v>17</v>
      </c>
      <c r="B553" s="180" t="s">
        <v>658</v>
      </c>
      <c r="C553" s="180" t="s">
        <v>2397</v>
      </c>
      <c r="D553" s="180" t="s">
        <v>2401</v>
      </c>
      <c r="E553" s="180" t="s">
        <v>2309</v>
      </c>
      <c r="F553" s="16" t="s">
        <v>1416</v>
      </c>
      <c r="G553" s="239" t="s">
        <v>651</v>
      </c>
      <c r="H553" s="18">
        <v>0</v>
      </c>
      <c r="I553" s="18">
        <v>0</v>
      </c>
      <c r="J553" s="18">
        <v>0</v>
      </c>
      <c r="K553" s="18">
        <v>0</v>
      </c>
      <c r="L553" s="7">
        <f t="shared" si="22"/>
        <v>0</v>
      </c>
    </row>
    <row r="554" spans="1:12" s="26" customFormat="1" ht="11.1" customHeight="1" x14ac:dyDescent="0.25">
      <c r="A554" s="16">
        <f t="shared" si="23"/>
        <v>18</v>
      </c>
      <c r="B554" s="180" t="s">
        <v>2367</v>
      </c>
      <c r="C554" s="180" t="s">
        <v>2368</v>
      </c>
      <c r="D554" s="180" t="s">
        <v>2384</v>
      </c>
      <c r="E554" s="180" t="s">
        <v>2309</v>
      </c>
      <c r="F554" s="16" t="s">
        <v>1416</v>
      </c>
      <c r="G554" s="239" t="s">
        <v>651</v>
      </c>
      <c r="H554" s="18">
        <v>0</v>
      </c>
      <c r="I554" s="18">
        <v>0</v>
      </c>
      <c r="J554" s="18">
        <v>0</v>
      </c>
      <c r="K554" s="18">
        <v>0</v>
      </c>
      <c r="L554" s="7">
        <f t="shared" si="22"/>
        <v>0</v>
      </c>
    </row>
    <row r="555" spans="1:12" s="26" customFormat="1" ht="11.1" customHeight="1" x14ac:dyDescent="0.25">
      <c r="A555" s="16">
        <f t="shared" si="23"/>
        <v>19</v>
      </c>
      <c r="B555" s="180" t="s">
        <v>664</v>
      </c>
      <c r="C555" s="180" t="s">
        <v>2202</v>
      </c>
      <c r="D555" s="180" t="s">
        <v>2223</v>
      </c>
      <c r="E555" s="180" t="s">
        <v>2348</v>
      </c>
      <c r="F555" s="16" t="s">
        <v>1416</v>
      </c>
      <c r="G555" s="239" t="s">
        <v>651</v>
      </c>
      <c r="H555" s="18">
        <v>0</v>
      </c>
      <c r="I555" s="18">
        <v>0</v>
      </c>
      <c r="J555" s="18">
        <v>0</v>
      </c>
      <c r="K555" s="18">
        <v>0</v>
      </c>
      <c r="L555" s="7">
        <f t="shared" si="22"/>
        <v>0</v>
      </c>
    </row>
    <row r="556" spans="1:12" s="26" customFormat="1" ht="11.1" customHeight="1" x14ac:dyDescent="0.25">
      <c r="A556" s="16">
        <f t="shared" si="23"/>
        <v>20</v>
      </c>
      <c r="B556" s="180" t="s">
        <v>2203</v>
      </c>
      <c r="C556" s="180" t="s">
        <v>2204</v>
      </c>
      <c r="D556" s="180" t="s">
        <v>2224</v>
      </c>
      <c r="E556" s="180" t="s">
        <v>2348</v>
      </c>
      <c r="F556" s="16" t="s">
        <v>1416</v>
      </c>
      <c r="G556" s="239" t="s">
        <v>651</v>
      </c>
      <c r="H556" s="18">
        <v>0</v>
      </c>
      <c r="I556" s="18">
        <v>410.32</v>
      </c>
      <c r="J556" s="18">
        <v>0</v>
      </c>
      <c r="K556" s="18">
        <v>0</v>
      </c>
      <c r="L556" s="7">
        <f t="shared" si="22"/>
        <v>410.32</v>
      </c>
    </row>
    <row r="557" spans="1:12" s="26" customFormat="1" ht="11.1" customHeight="1" x14ac:dyDescent="0.25">
      <c r="A557" s="16">
        <f t="shared" si="23"/>
        <v>21</v>
      </c>
      <c r="B557" s="180" t="s">
        <v>1903</v>
      </c>
      <c r="C557" s="180" t="s">
        <v>2369</v>
      </c>
      <c r="D557" s="180" t="s">
        <v>2385</v>
      </c>
      <c r="E557" s="180" t="s">
        <v>2309</v>
      </c>
      <c r="F557" s="16" t="s">
        <v>1416</v>
      </c>
      <c r="G557" s="239" t="s">
        <v>651</v>
      </c>
      <c r="H557" s="18">
        <v>0</v>
      </c>
      <c r="I557" s="18">
        <v>0</v>
      </c>
      <c r="J557" s="18">
        <v>0</v>
      </c>
      <c r="K557" s="18">
        <v>0</v>
      </c>
      <c r="L557" s="7">
        <f t="shared" si="22"/>
        <v>0</v>
      </c>
    </row>
    <row r="558" spans="1:12" s="26" customFormat="1" ht="11.1" customHeight="1" x14ac:dyDescent="0.25">
      <c r="A558" s="16">
        <f t="shared" si="23"/>
        <v>22</v>
      </c>
      <c r="B558" s="180" t="s">
        <v>1768</v>
      </c>
      <c r="C558" s="180" t="s">
        <v>2205</v>
      </c>
      <c r="D558" s="180" t="s">
        <v>2225</v>
      </c>
      <c r="E558" s="180" t="s">
        <v>2348</v>
      </c>
      <c r="F558" s="16" t="s">
        <v>1416</v>
      </c>
      <c r="G558" s="239" t="s">
        <v>651</v>
      </c>
      <c r="H558" s="18">
        <v>0</v>
      </c>
      <c r="I558" s="18">
        <v>0</v>
      </c>
      <c r="J558" s="18">
        <v>0</v>
      </c>
      <c r="K558" s="18">
        <v>0</v>
      </c>
      <c r="L558" s="7">
        <f t="shared" si="22"/>
        <v>0</v>
      </c>
    </row>
    <row r="559" spans="1:12" s="26" customFormat="1" ht="11.1" customHeight="1" x14ac:dyDescent="0.25">
      <c r="A559" s="16">
        <f t="shared" si="23"/>
        <v>23</v>
      </c>
      <c r="B559" s="180" t="s">
        <v>1900</v>
      </c>
      <c r="C559" s="180" t="s">
        <v>2370</v>
      </c>
      <c r="D559" s="180" t="s">
        <v>2386</v>
      </c>
      <c r="E559" s="180" t="s">
        <v>2309</v>
      </c>
      <c r="F559" s="16" t="s">
        <v>1416</v>
      </c>
      <c r="G559" s="239" t="s">
        <v>651</v>
      </c>
      <c r="H559" s="18">
        <v>0</v>
      </c>
      <c r="I559" s="18">
        <v>0</v>
      </c>
      <c r="J559" s="18">
        <v>0</v>
      </c>
      <c r="K559" s="18">
        <v>0</v>
      </c>
      <c r="L559" s="7">
        <f t="shared" si="22"/>
        <v>0</v>
      </c>
    </row>
    <row r="560" spans="1:12" s="26" customFormat="1" ht="11.1" customHeight="1" x14ac:dyDescent="0.25">
      <c r="A560" s="16">
        <f t="shared" si="23"/>
        <v>24</v>
      </c>
      <c r="B560" s="180" t="s">
        <v>1904</v>
      </c>
      <c r="C560" s="180" t="s">
        <v>2371</v>
      </c>
      <c r="D560" s="180" t="s">
        <v>2387</v>
      </c>
      <c r="E560" s="180" t="s">
        <v>2309</v>
      </c>
      <c r="F560" s="16" t="s">
        <v>1416</v>
      </c>
      <c r="G560" s="239" t="s">
        <v>651</v>
      </c>
      <c r="H560" s="18">
        <v>0</v>
      </c>
      <c r="I560" s="18">
        <v>0</v>
      </c>
      <c r="J560" s="18">
        <v>0</v>
      </c>
      <c r="K560" s="18">
        <v>0</v>
      </c>
      <c r="L560" s="7">
        <f t="shared" si="22"/>
        <v>0</v>
      </c>
    </row>
    <row r="561" spans="1:12" s="26" customFormat="1" ht="11.1" customHeight="1" x14ac:dyDescent="0.25">
      <c r="A561" s="16">
        <f t="shared" si="23"/>
        <v>25</v>
      </c>
      <c r="B561" s="180" t="s">
        <v>2206</v>
      </c>
      <c r="C561" s="180" t="s">
        <v>2207</v>
      </c>
      <c r="D561" s="180" t="s">
        <v>2226</v>
      </c>
      <c r="E561" s="180" t="s">
        <v>2348</v>
      </c>
      <c r="F561" s="16" t="s">
        <v>1416</v>
      </c>
      <c r="G561" s="239" t="s">
        <v>651</v>
      </c>
      <c r="H561" s="18">
        <v>0</v>
      </c>
      <c r="I561" s="18">
        <v>0</v>
      </c>
      <c r="J561" s="18">
        <v>0</v>
      </c>
      <c r="K561" s="18">
        <v>0</v>
      </c>
      <c r="L561" s="7">
        <f t="shared" si="22"/>
        <v>0</v>
      </c>
    </row>
    <row r="562" spans="1:12" s="26" customFormat="1" ht="11.1" customHeight="1" x14ac:dyDescent="0.25">
      <c r="A562" s="16">
        <f t="shared" si="23"/>
        <v>26</v>
      </c>
      <c r="B562" s="180" t="s">
        <v>2132</v>
      </c>
      <c r="C562" s="180" t="s">
        <v>2133</v>
      </c>
      <c r="D562" s="180" t="s">
        <v>2160</v>
      </c>
      <c r="E562" s="180" t="s">
        <v>2348</v>
      </c>
      <c r="F562" s="16" t="s">
        <v>1416</v>
      </c>
      <c r="G562" s="239" t="s">
        <v>651</v>
      </c>
      <c r="H562" s="18">
        <v>0</v>
      </c>
      <c r="I562" s="18">
        <v>0</v>
      </c>
      <c r="J562" s="18">
        <v>0</v>
      </c>
      <c r="K562" s="18">
        <v>0</v>
      </c>
      <c r="L562" s="7">
        <f t="shared" si="22"/>
        <v>0</v>
      </c>
    </row>
    <row r="563" spans="1:12" s="26" customFormat="1" ht="11.1" customHeight="1" x14ac:dyDescent="0.25">
      <c r="A563" s="16">
        <f t="shared" si="23"/>
        <v>27</v>
      </c>
      <c r="B563" s="180" t="s">
        <v>660</v>
      </c>
      <c r="C563" s="180" t="s">
        <v>2372</v>
      </c>
      <c r="D563" s="180" t="s">
        <v>2388</v>
      </c>
      <c r="E563" s="180" t="s">
        <v>2309</v>
      </c>
      <c r="F563" s="16" t="s">
        <v>1416</v>
      </c>
      <c r="G563" s="239" t="s">
        <v>651</v>
      </c>
      <c r="H563" s="18">
        <v>0</v>
      </c>
      <c r="I563" s="18">
        <v>0</v>
      </c>
      <c r="J563" s="18">
        <v>0</v>
      </c>
      <c r="K563" s="18">
        <v>0</v>
      </c>
      <c r="L563" s="7">
        <f t="shared" si="22"/>
        <v>0</v>
      </c>
    </row>
    <row r="564" spans="1:12" s="26" customFormat="1" ht="11.1" customHeight="1" x14ac:dyDescent="0.25">
      <c r="A564" s="16">
        <f t="shared" si="23"/>
        <v>28</v>
      </c>
      <c r="B564" s="180" t="s">
        <v>657</v>
      </c>
      <c r="C564" s="180" t="s">
        <v>2373</v>
      </c>
      <c r="D564" s="180" t="s">
        <v>2389</v>
      </c>
      <c r="E564" s="180" t="s">
        <v>2309</v>
      </c>
      <c r="F564" s="16" t="s">
        <v>1416</v>
      </c>
      <c r="G564" s="239" t="s">
        <v>651</v>
      </c>
      <c r="H564" s="18">
        <v>0</v>
      </c>
      <c r="I564" s="18">
        <v>0</v>
      </c>
      <c r="J564" s="18">
        <v>0</v>
      </c>
      <c r="K564" s="18">
        <v>0</v>
      </c>
      <c r="L564" s="7">
        <f t="shared" si="22"/>
        <v>0</v>
      </c>
    </row>
    <row r="565" spans="1:12" s="26" customFormat="1" ht="11.1" customHeight="1" x14ac:dyDescent="0.25">
      <c r="A565" s="16">
        <f t="shared" si="23"/>
        <v>29</v>
      </c>
      <c r="B565" s="180" t="s">
        <v>1905</v>
      </c>
      <c r="C565" s="180" t="s">
        <v>2374</v>
      </c>
      <c r="D565" s="180" t="s">
        <v>2390</v>
      </c>
      <c r="E565" s="180" t="s">
        <v>2309</v>
      </c>
      <c r="F565" s="16" t="s">
        <v>1416</v>
      </c>
      <c r="G565" s="239" t="s">
        <v>651</v>
      </c>
      <c r="H565" s="18">
        <v>0</v>
      </c>
      <c r="I565" s="18">
        <v>0</v>
      </c>
      <c r="J565" s="18">
        <v>0</v>
      </c>
      <c r="K565" s="18">
        <v>0</v>
      </c>
      <c r="L565" s="7">
        <f t="shared" si="22"/>
        <v>0</v>
      </c>
    </row>
    <row r="566" spans="1:12" s="26" customFormat="1" ht="11.1" customHeight="1" x14ac:dyDescent="0.25">
      <c r="A566" s="16">
        <f t="shared" si="23"/>
        <v>30</v>
      </c>
      <c r="B566" s="180" t="s">
        <v>2208</v>
      </c>
      <c r="C566" s="180" t="s">
        <v>2209</v>
      </c>
      <c r="D566" s="180" t="s">
        <v>2227</v>
      </c>
      <c r="E566" s="180" t="s">
        <v>2348</v>
      </c>
      <c r="F566" s="16" t="s">
        <v>1416</v>
      </c>
      <c r="G566" s="239" t="s">
        <v>651</v>
      </c>
      <c r="H566" s="18">
        <v>0</v>
      </c>
      <c r="I566" s="18">
        <v>0</v>
      </c>
      <c r="J566" s="18">
        <v>0</v>
      </c>
      <c r="K566" s="18">
        <v>0</v>
      </c>
      <c r="L566" s="7">
        <f t="shared" si="22"/>
        <v>0</v>
      </c>
    </row>
    <row r="567" spans="1:12" s="26" customFormat="1" ht="11.1" customHeight="1" x14ac:dyDescent="0.25">
      <c r="A567" s="16">
        <f t="shared" si="23"/>
        <v>31</v>
      </c>
      <c r="B567" s="180" t="s">
        <v>1902</v>
      </c>
      <c r="C567" s="180" t="s">
        <v>2375</v>
      </c>
      <c r="D567" s="180" t="s">
        <v>2391</v>
      </c>
      <c r="E567" s="180" t="s">
        <v>2309</v>
      </c>
      <c r="F567" s="16" t="s">
        <v>1416</v>
      </c>
      <c r="G567" s="239" t="s">
        <v>651</v>
      </c>
      <c r="H567" s="18">
        <v>0</v>
      </c>
      <c r="I567" s="18">
        <v>0</v>
      </c>
      <c r="J567" s="18">
        <v>0</v>
      </c>
      <c r="K567" s="18">
        <v>0</v>
      </c>
      <c r="L567" s="7">
        <f t="shared" si="22"/>
        <v>0</v>
      </c>
    </row>
    <row r="568" spans="1:12" s="26" customFormat="1" ht="11.1" customHeight="1" x14ac:dyDescent="0.25">
      <c r="A568" s="16">
        <f t="shared" si="23"/>
        <v>32</v>
      </c>
      <c r="B568" s="180" t="s">
        <v>1906</v>
      </c>
      <c r="C568" s="180" t="s">
        <v>2398</v>
      </c>
      <c r="D568" s="180" t="s">
        <v>2402</v>
      </c>
      <c r="E568" s="180" t="s">
        <v>2309</v>
      </c>
      <c r="F568" s="16" t="s">
        <v>1416</v>
      </c>
      <c r="G568" s="239" t="s">
        <v>651</v>
      </c>
      <c r="H568" s="18">
        <v>0</v>
      </c>
      <c r="I568" s="18">
        <v>0</v>
      </c>
      <c r="J568" s="18">
        <v>0</v>
      </c>
      <c r="K568" s="18">
        <v>0</v>
      </c>
      <c r="L568" s="7">
        <f t="shared" si="22"/>
        <v>0</v>
      </c>
    </row>
    <row r="569" spans="1:12" s="26" customFormat="1" ht="11.1" customHeight="1" x14ac:dyDescent="0.25">
      <c r="A569" s="16">
        <f t="shared" si="23"/>
        <v>33</v>
      </c>
      <c r="B569" s="180" t="s">
        <v>2134</v>
      </c>
      <c r="C569" s="180" t="s">
        <v>2135</v>
      </c>
      <c r="D569" s="180" t="s">
        <v>2161</v>
      </c>
      <c r="E569" s="180" t="s">
        <v>2348</v>
      </c>
      <c r="F569" s="16" t="s">
        <v>1416</v>
      </c>
      <c r="G569" s="239" t="s">
        <v>651</v>
      </c>
      <c r="H569" s="18">
        <v>0</v>
      </c>
      <c r="I569" s="18">
        <v>0</v>
      </c>
      <c r="J569" s="18">
        <v>0</v>
      </c>
      <c r="K569" s="18">
        <v>0</v>
      </c>
      <c r="L569" s="7">
        <f t="shared" ref="L569:L593" si="24">SUM(H569:K569)</f>
        <v>0</v>
      </c>
    </row>
    <row r="570" spans="1:12" s="26" customFormat="1" ht="11.1" customHeight="1" x14ac:dyDescent="0.25">
      <c r="A570" s="16">
        <f t="shared" si="23"/>
        <v>34</v>
      </c>
      <c r="B570" s="180" t="s">
        <v>2210</v>
      </c>
      <c r="C570" s="180" t="s">
        <v>2211</v>
      </c>
      <c r="D570" s="180" t="s">
        <v>2228</v>
      </c>
      <c r="E570" s="180" t="s">
        <v>2348</v>
      </c>
      <c r="F570" s="16" t="s">
        <v>1416</v>
      </c>
      <c r="G570" s="239" t="s">
        <v>651</v>
      </c>
      <c r="H570" s="18">
        <v>0</v>
      </c>
      <c r="I570" s="18">
        <v>0</v>
      </c>
      <c r="J570" s="18">
        <v>0</v>
      </c>
      <c r="K570" s="18">
        <v>0</v>
      </c>
      <c r="L570" s="7">
        <f t="shared" si="24"/>
        <v>0</v>
      </c>
    </row>
    <row r="571" spans="1:12" s="26" customFormat="1" ht="11.1" customHeight="1" x14ac:dyDescent="0.25">
      <c r="A571" s="16">
        <f t="shared" si="23"/>
        <v>35</v>
      </c>
      <c r="B571" s="180" t="s">
        <v>2212</v>
      </c>
      <c r="C571" s="180" t="s">
        <v>2213</v>
      </c>
      <c r="D571" s="180" t="s">
        <v>2229</v>
      </c>
      <c r="E571" s="180" t="s">
        <v>2348</v>
      </c>
      <c r="F571" s="16" t="s">
        <v>1416</v>
      </c>
      <c r="G571" s="239" t="s">
        <v>651</v>
      </c>
      <c r="H571" s="18">
        <v>0</v>
      </c>
      <c r="I571" s="18">
        <v>0</v>
      </c>
      <c r="J571" s="18">
        <v>0</v>
      </c>
      <c r="K571" s="18">
        <v>0</v>
      </c>
      <c r="L571" s="7">
        <f t="shared" si="24"/>
        <v>0</v>
      </c>
    </row>
    <row r="572" spans="1:12" s="26" customFormat="1" ht="11.1" customHeight="1" x14ac:dyDescent="0.25">
      <c r="A572" s="16">
        <f t="shared" si="23"/>
        <v>36</v>
      </c>
      <c r="B572" s="180" t="s">
        <v>2136</v>
      </c>
      <c r="C572" s="180" t="s">
        <v>2137</v>
      </c>
      <c r="D572" s="334" t="s">
        <v>2162</v>
      </c>
      <c r="E572" s="180" t="s">
        <v>2348</v>
      </c>
      <c r="F572" s="16" t="s">
        <v>1416</v>
      </c>
      <c r="G572" s="239" t="s">
        <v>651</v>
      </c>
      <c r="H572" s="18">
        <v>0</v>
      </c>
      <c r="I572" s="18">
        <v>0</v>
      </c>
      <c r="J572" s="18">
        <v>0</v>
      </c>
      <c r="K572" s="18">
        <v>0</v>
      </c>
      <c r="L572" s="7">
        <f t="shared" si="24"/>
        <v>0</v>
      </c>
    </row>
    <row r="573" spans="1:12" s="26" customFormat="1" ht="11.1" customHeight="1" x14ac:dyDescent="0.25">
      <c r="A573" s="16">
        <f t="shared" si="23"/>
        <v>37</v>
      </c>
      <c r="B573" s="180" t="s">
        <v>2214</v>
      </c>
      <c r="C573" s="180" t="s">
        <v>2215</v>
      </c>
      <c r="D573" s="334" t="s">
        <v>2230</v>
      </c>
      <c r="E573" s="180" t="s">
        <v>2348</v>
      </c>
      <c r="F573" s="16" t="s">
        <v>1416</v>
      </c>
      <c r="G573" s="239" t="s">
        <v>651</v>
      </c>
      <c r="H573" s="18">
        <v>0</v>
      </c>
      <c r="I573" s="18">
        <v>0</v>
      </c>
      <c r="J573" s="18">
        <v>0</v>
      </c>
      <c r="K573" s="18">
        <v>0</v>
      </c>
      <c r="L573" s="7">
        <f t="shared" si="24"/>
        <v>0</v>
      </c>
    </row>
    <row r="574" spans="1:12" s="26" customFormat="1" ht="11.1" customHeight="1" x14ac:dyDescent="0.25">
      <c r="A574" s="16">
        <f t="shared" si="23"/>
        <v>38</v>
      </c>
      <c r="B574" s="180" t="s">
        <v>1901</v>
      </c>
      <c r="C574" s="180" t="s">
        <v>2376</v>
      </c>
      <c r="D574" s="334" t="s">
        <v>2392</v>
      </c>
      <c r="E574" s="180" t="s">
        <v>2309</v>
      </c>
      <c r="F574" s="16" t="s">
        <v>1416</v>
      </c>
      <c r="G574" s="239" t="s">
        <v>651</v>
      </c>
      <c r="H574" s="18">
        <v>0</v>
      </c>
      <c r="I574" s="18">
        <v>0</v>
      </c>
      <c r="J574" s="18">
        <v>0</v>
      </c>
      <c r="K574" s="18">
        <v>0</v>
      </c>
      <c r="L574" s="7">
        <f t="shared" si="24"/>
        <v>0</v>
      </c>
    </row>
    <row r="575" spans="1:12" s="26" customFormat="1" ht="11.1" customHeight="1" x14ac:dyDescent="0.25">
      <c r="A575" s="16">
        <f t="shared" si="23"/>
        <v>39</v>
      </c>
      <c r="B575" s="180" t="s">
        <v>2138</v>
      </c>
      <c r="C575" s="180" t="s">
        <v>2139</v>
      </c>
      <c r="D575" s="334" t="s">
        <v>2163</v>
      </c>
      <c r="E575" s="180" t="s">
        <v>2348</v>
      </c>
      <c r="F575" s="16" t="s">
        <v>1416</v>
      </c>
      <c r="G575" s="239" t="s">
        <v>651</v>
      </c>
      <c r="H575" s="18">
        <v>0</v>
      </c>
      <c r="I575" s="18">
        <v>0</v>
      </c>
      <c r="J575" s="18">
        <v>0</v>
      </c>
      <c r="K575" s="18">
        <v>0</v>
      </c>
      <c r="L575" s="7">
        <f t="shared" si="24"/>
        <v>0</v>
      </c>
    </row>
    <row r="576" spans="1:12" s="26" customFormat="1" ht="11.1" customHeight="1" x14ac:dyDescent="0.25">
      <c r="A576" s="16">
        <f t="shared" si="23"/>
        <v>40</v>
      </c>
      <c r="B576" s="180" t="s">
        <v>2377</v>
      </c>
      <c r="C576" s="180" t="s">
        <v>2378</v>
      </c>
      <c r="D576" s="334" t="s">
        <v>2393</v>
      </c>
      <c r="E576" s="180" t="s">
        <v>2309</v>
      </c>
      <c r="F576" s="16" t="s">
        <v>1416</v>
      </c>
      <c r="G576" s="239" t="s">
        <v>651</v>
      </c>
      <c r="H576" s="18">
        <v>0</v>
      </c>
      <c r="I576" s="18">
        <v>0</v>
      </c>
      <c r="J576" s="18">
        <v>0</v>
      </c>
      <c r="K576" s="18">
        <v>0</v>
      </c>
      <c r="L576" s="7">
        <f t="shared" si="24"/>
        <v>0</v>
      </c>
    </row>
    <row r="577" spans="1:19" s="26" customFormat="1" ht="11.1" customHeight="1" x14ac:dyDescent="0.25">
      <c r="A577" s="16">
        <f t="shared" si="23"/>
        <v>41</v>
      </c>
      <c r="B577" s="180" t="s">
        <v>2140</v>
      </c>
      <c r="C577" s="180" t="s">
        <v>2141</v>
      </c>
      <c r="D577" s="334" t="s">
        <v>2164</v>
      </c>
      <c r="E577" s="180" t="s">
        <v>2348</v>
      </c>
      <c r="F577" s="16" t="s">
        <v>1416</v>
      </c>
      <c r="G577" s="239" t="s">
        <v>651</v>
      </c>
      <c r="H577" s="18">
        <v>0</v>
      </c>
      <c r="I577" s="18">
        <v>0</v>
      </c>
      <c r="J577" s="18">
        <v>0</v>
      </c>
      <c r="K577" s="18">
        <v>0</v>
      </c>
      <c r="L577" s="7">
        <f t="shared" si="24"/>
        <v>0</v>
      </c>
    </row>
    <row r="578" spans="1:19" s="26" customFormat="1" ht="11.1" customHeight="1" x14ac:dyDescent="0.25">
      <c r="A578" s="16">
        <f t="shared" si="23"/>
        <v>42</v>
      </c>
      <c r="B578" s="180" t="s">
        <v>2216</v>
      </c>
      <c r="C578" s="180" t="s">
        <v>2217</v>
      </c>
      <c r="D578" s="334" t="s">
        <v>2231</v>
      </c>
      <c r="E578" s="180" t="s">
        <v>2348</v>
      </c>
      <c r="F578" s="16" t="s">
        <v>1416</v>
      </c>
      <c r="G578" s="239" t="s">
        <v>651</v>
      </c>
      <c r="H578" s="18">
        <v>0</v>
      </c>
      <c r="I578" s="18">
        <v>0</v>
      </c>
      <c r="J578" s="18">
        <v>0</v>
      </c>
      <c r="K578" s="18">
        <v>0</v>
      </c>
      <c r="L578" s="7">
        <f t="shared" si="24"/>
        <v>0</v>
      </c>
    </row>
    <row r="579" spans="1:19" s="26" customFormat="1" ht="11.1" customHeight="1" x14ac:dyDescent="0.25">
      <c r="A579" s="16">
        <f t="shared" si="23"/>
        <v>43</v>
      </c>
      <c r="B579" s="180" t="s">
        <v>2238</v>
      </c>
      <c r="C579" s="180" t="s">
        <v>2507</v>
      </c>
      <c r="D579" s="334" t="s">
        <v>2336</v>
      </c>
      <c r="E579" s="180" t="s">
        <v>2348</v>
      </c>
      <c r="F579" s="16" t="s">
        <v>1416</v>
      </c>
      <c r="G579" s="239" t="s">
        <v>651</v>
      </c>
      <c r="H579" s="18">
        <v>0</v>
      </c>
      <c r="I579" s="18">
        <v>0</v>
      </c>
      <c r="J579" s="18">
        <v>0</v>
      </c>
      <c r="K579" s="18">
        <v>0</v>
      </c>
      <c r="L579" s="7">
        <f t="shared" si="24"/>
        <v>0</v>
      </c>
    </row>
    <row r="580" spans="1:19" s="26" customFormat="1" ht="11.1" customHeight="1" x14ac:dyDescent="0.25">
      <c r="A580" s="16">
        <f t="shared" si="23"/>
        <v>44</v>
      </c>
      <c r="B580" s="180" t="s">
        <v>2142</v>
      </c>
      <c r="C580" s="180" t="s">
        <v>2143</v>
      </c>
      <c r="D580" s="334" t="s">
        <v>2165</v>
      </c>
      <c r="E580" s="180" t="s">
        <v>2348</v>
      </c>
      <c r="F580" s="16" t="s">
        <v>1416</v>
      </c>
      <c r="G580" s="239" t="s">
        <v>651</v>
      </c>
      <c r="H580" s="18">
        <v>0</v>
      </c>
      <c r="I580" s="18">
        <v>0</v>
      </c>
      <c r="J580" s="18">
        <v>0</v>
      </c>
      <c r="K580" s="18">
        <v>0</v>
      </c>
      <c r="L580" s="7">
        <f t="shared" si="24"/>
        <v>0</v>
      </c>
    </row>
    <row r="581" spans="1:19" s="26" customFormat="1" ht="11.1" customHeight="1" x14ac:dyDescent="0.25">
      <c r="A581" s="16">
        <f t="shared" si="23"/>
        <v>45</v>
      </c>
      <c r="B581" s="180" t="s">
        <v>2144</v>
      </c>
      <c r="C581" s="180" t="s">
        <v>2145</v>
      </c>
      <c r="D581" s="334" t="s">
        <v>2166</v>
      </c>
      <c r="E581" s="180" t="s">
        <v>2348</v>
      </c>
      <c r="F581" s="16" t="s">
        <v>1416</v>
      </c>
      <c r="G581" s="239" t="s">
        <v>651</v>
      </c>
      <c r="H581" s="18">
        <v>0</v>
      </c>
      <c r="I581" s="18">
        <v>0</v>
      </c>
      <c r="J581" s="18">
        <v>0</v>
      </c>
      <c r="K581" s="18">
        <v>0</v>
      </c>
      <c r="L581" s="7">
        <f t="shared" si="24"/>
        <v>0</v>
      </c>
    </row>
    <row r="582" spans="1:19" s="26" customFormat="1" ht="11.1" customHeight="1" x14ac:dyDescent="0.3">
      <c r="A582" s="16">
        <f t="shared" si="23"/>
        <v>46</v>
      </c>
      <c r="B582" s="180" t="s">
        <v>2146</v>
      </c>
      <c r="C582" s="180" t="s">
        <v>2147</v>
      </c>
      <c r="D582" s="334" t="s">
        <v>2167</v>
      </c>
      <c r="E582" s="180" t="s">
        <v>2348</v>
      </c>
      <c r="F582" s="16" t="s">
        <v>1416</v>
      </c>
      <c r="G582" s="239" t="s">
        <v>651</v>
      </c>
      <c r="H582" s="18">
        <v>0</v>
      </c>
      <c r="I582" s="18">
        <v>0</v>
      </c>
      <c r="J582" s="18">
        <v>0</v>
      </c>
      <c r="K582" s="18">
        <v>0</v>
      </c>
      <c r="L582" s="7">
        <f t="shared" si="24"/>
        <v>0</v>
      </c>
      <c r="O582" s="339"/>
      <c r="P582" s="340"/>
      <c r="Q582" s="24"/>
      <c r="R582" s="24"/>
      <c r="S582" s="6"/>
    </row>
    <row r="583" spans="1:19" s="26" customFormat="1" ht="11.1" customHeight="1" x14ac:dyDescent="0.25">
      <c r="A583" s="16">
        <f t="shared" si="23"/>
        <v>47</v>
      </c>
      <c r="B583" s="180" t="s">
        <v>2086</v>
      </c>
      <c r="C583" s="180" t="s">
        <v>2326</v>
      </c>
      <c r="D583" s="334" t="s">
        <v>2328</v>
      </c>
      <c r="E583" s="180" t="s">
        <v>1584</v>
      </c>
      <c r="F583" s="16" t="s">
        <v>1416</v>
      </c>
      <c r="G583" s="239" t="s">
        <v>651</v>
      </c>
      <c r="H583" s="18">
        <v>0</v>
      </c>
      <c r="I583" s="18">
        <v>0</v>
      </c>
      <c r="J583" s="18">
        <v>0</v>
      </c>
      <c r="K583" s="18">
        <v>0</v>
      </c>
      <c r="L583" s="7">
        <f t="shared" si="24"/>
        <v>0</v>
      </c>
      <c r="O583" s="338"/>
      <c r="P583" s="24"/>
      <c r="Q583" s="24"/>
      <c r="R583" s="24"/>
      <c r="S583" s="6"/>
    </row>
    <row r="584" spans="1:19" s="26" customFormat="1" ht="11.1" customHeight="1" x14ac:dyDescent="0.25">
      <c r="A584" s="16">
        <f t="shared" si="23"/>
        <v>48</v>
      </c>
      <c r="B584" s="180" t="s">
        <v>2148</v>
      </c>
      <c r="C584" s="180" t="s">
        <v>2149</v>
      </c>
      <c r="D584" s="334" t="s">
        <v>2168</v>
      </c>
      <c r="E584" s="180" t="s">
        <v>2348</v>
      </c>
      <c r="F584" s="16" t="s">
        <v>1416</v>
      </c>
      <c r="G584" s="239" t="s">
        <v>651</v>
      </c>
      <c r="H584" s="18">
        <v>0</v>
      </c>
      <c r="I584" s="18">
        <v>0</v>
      </c>
      <c r="J584" s="18">
        <v>0</v>
      </c>
      <c r="K584" s="18">
        <v>0</v>
      </c>
      <c r="L584" s="7">
        <f t="shared" si="24"/>
        <v>0</v>
      </c>
      <c r="O584" s="338"/>
      <c r="P584" s="24"/>
      <c r="Q584" s="24"/>
      <c r="R584" s="24"/>
      <c r="S584" s="6"/>
    </row>
    <row r="585" spans="1:19" s="26" customFormat="1" ht="11.1" customHeight="1" x14ac:dyDescent="0.25">
      <c r="A585" s="16">
        <f t="shared" si="23"/>
        <v>49</v>
      </c>
      <c r="B585" s="180" t="s">
        <v>2218</v>
      </c>
      <c r="C585" s="180" t="s">
        <v>2239</v>
      </c>
      <c r="D585" s="334" t="s">
        <v>2232</v>
      </c>
      <c r="E585" s="180" t="s">
        <v>2348</v>
      </c>
      <c r="F585" s="16" t="s">
        <v>1416</v>
      </c>
      <c r="G585" s="239" t="s">
        <v>651</v>
      </c>
      <c r="H585" s="18">
        <v>0</v>
      </c>
      <c r="I585" s="18">
        <v>527.75</v>
      </c>
      <c r="J585" s="18">
        <v>0</v>
      </c>
      <c r="K585" s="18">
        <v>0</v>
      </c>
      <c r="L585" s="7">
        <f t="shared" si="24"/>
        <v>527.75</v>
      </c>
      <c r="O585" s="338"/>
      <c r="P585" s="24"/>
      <c r="Q585" s="24"/>
      <c r="R585" s="24"/>
      <c r="S585" s="6"/>
    </row>
    <row r="586" spans="1:19" s="26" customFormat="1" ht="11.1" customHeight="1" x14ac:dyDescent="0.25">
      <c r="A586" s="16">
        <f t="shared" si="23"/>
        <v>50</v>
      </c>
      <c r="B586" s="180" t="s">
        <v>2150</v>
      </c>
      <c r="C586" s="180" t="s">
        <v>2151</v>
      </c>
      <c r="D586" s="334" t="s">
        <v>2169</v>
      </c>
      <c r="E586" s="180" t="s">
        <v>2348</v>
      </c>
      <c r="F586" s="16" t="s">
        <v>1416</v>
      </c>
      <c r="G586" s="239" t="s">
        <v>651</v>
      </c>
      <c r="H586" s="18">
        <v>0</v>
      </c>
      <c r="I586" s="18">
        <v>0</v>
      </c>
      <c r="J586" s="18">
        <v>0</v>
      </c>
      <c r="K586" s="18">
        <v>0</v>
      </c>
      <c r="L586" s="7">
        <f t="shared" si="24"/>
        <v>0</v>
      </c>
      <c r="O586" s="338"/>
      <c r="P586" s="24"/>
      <c r="Q586" s="24"/>
      <c r="R586" s="24"/>
      <c r="S586" s="6"/>
    </row>
    <row r="587" spans="1:19" s="26" customFormat="1" ht="11.1" customHeight="1" x14ac:dyDescent="0.25">
      <c r="A587" s="16">
        <f t="shared" si="23"/>
        <v>51</v>
      </c>
      <c r="B587" s="180" t="s">
        <v>2379</v>
      </c>
      <c r="C587" s="180" t="s">
        <v>2380</v>
      </c>
      <c r="D587" s="334" t="s">
        <v>2394</v>
      </c>
      <c r="E587" s="180" t="s">
        <v>2309</v>
      </c>
      <c r="F587" s="16" t="s">
        <v>1416</v>
      </c>
      <c r="G587" s="239" t="s">
        <v>651</v>
      </c>
      <c r="H587" s="18">
        <v>0</v>
      </c>
      <c r="I587" s="18">
        <v>0</v>
      </c>
      <c r="J587" s="18">
        <v>0</v>
      </c>
      <c r="K587" s="18">
        <v>0</v>
      </c>
      <c r="L587" s="7">
        <f t="shared" si="24"/>
        <v>0</v>
      </c>
      <c r="O587" s="338"/>
      <c r="P587" s="24"/>
      <c r="Q587" s="24"/>
      <c r="R587" s="24"/>
      <c r="S587" s="6"/>
    </row>
    <row r="588" spans="1:19" s="26" customFormat="1" ht="11.1" customHeight="1" x14ac:dyDescent="0.25">
      <c r="A588" s="16">
        <f t="shared" si="23"/>
        <v>52</v>
      </c>
      <c r="B588" s="180" t="s">
        <v>2240</v>
      </c>
      <c r="C588" s="180" t="s">
        <v>2241</v>
      </c>
      <c r="D588" s="334" t="s">
        <v>2337</v>
      </c>
      <c r="E588" s="180" t="s">
        <v>2348</v>
      </c>
      <c r="F588" s="16" t="s">
        <v>1416</v>
      </c>
      <c r="G588" s="239" t="s">
        <v>651</v>
      </c>
      <c r="H588" s="18">
        <v>0</v>
      </c>
      <c r="I588" s="18">
        <v>0</v>
      </c>
      <c r="J588" s="18">
        <v>0</v>
      </c>
      <c r="K588" s="18">
        <v>0</v>
      </c>
      <c r="L588" s="7">
        <f t="shared" si="24"/>
        <v>0</v>
      </c>
    </row>
    <row r="589" spans="1:19" s="26" customFormat="1" ht="11.1" customHeight="1" x14ac:dyDescent="0.25">
      <c r="A589" s="16">
        <f t="shared" si="23"/>
        <v>53</v>
      </c>
      <c r="B589" s="180" t="s">
        <v>1898</v>
      </c>
      <c r="C589" s="180" t="s">
        <v>2152</v>
      </c>
      <c r="D589" s="334" t="s">
        <v>2170</v>
      </c>
      <c r="E589" s="180" t="s">
        <v>2348</v>
      </c>
      <c r="F589" s="16" t="s">
        <v>1416</v>
      </c>
      <c r="G589" s="239" t="s">
        <v>651</v>
      </c>
      <c r="H589" s="18">
        <v>0</v>
      </c>
      <c r="I589" s="18">
        <v>0</v>
      </c>
      <c r="J589" s="18">
        <v>0</v>
      </c>
      <c r="K589" s="18">
        <v>0</v>
      </c>
      <c r="L589" s="7">
        <f t="shared" si="24"/>
        <v>0</v>
      </c>
    </row>
    <row r="590" spans="1:19" s="26" customFormat="1" ht="11.1" customHeight="1" x14ac:dyDescent="0.25">
      <c r="A590" s="16">
        <f t="shared" si="23"/>
        <v>54</v>
      </c>
      <c r="B590" s="180" t="s">
        <v>2153</v>
      </c>
      <c r="C590" s="180" t="s">
        <v>2154</v>
      </c>
      <c r="D590" s="334" t="s">
        <v>2171</v>
      </c>
      <c r="E590" s="180" t="s">
        <v>2348</v>
      </c>
      <c r="F590" s="16" t="s">
        <v>1416</v>
      </c>
      <c r="G590" s="239" t="s">
        <v>651</v>
      </c>
      <c r="H590" s="18">
        <v>0</v>
      </c>
      <c r="I590" s="18">
        <v>0</v>
      </c>
      <c r="J590" s="18">
        <v>0</v>
      </c>
      <c r="K590" s="18">
        <v>0</v>
      </c>
      <c r="L590" s="7">
        <f t="shared" si="24"/>
        <v>0</v>
      </c>
    </row>
    <row r="591" spans="1:19" s="26" customFormat="1" ht="11.1" customHeight="1" x14ac:dyDescent="0.25">
      <c r="A591" s="16">
        <f t="shared" si="23"/>
        <v>55</v>
      </c>
      <c r="B591" s="180" t="s">
        <v>1897</v>
      </c>
      <c r="C591" s="180" t="s">
        <v>2155</v>
      </c>
      <c r="D591" s="334" t="s">
        <v>2172</v>
      </c>
      <c r="E591" s="180" t="s">
        <v>2348</v>
      </c>
      <c r="F591" s="16" t="s">
        <v>1416</v>
      </c>
      <c r="G591" s="239" t="s">
        <v>651</v>
      </c>
      <c r="H591" s="18">
        <v>0</v>
      </c>
      <c r="I591" s="18">
        <v>0</v>
      </c>
      <c r="J591" s="18">
        <v>0</v>
      </c>
      <c r="K591" s="18">
        <v>0</v>
      </c>
      <c r="L591" s="7">
        <f t="shared" si="24"/>
        <v>0</v>
      </c>
    </row>
    <row r="592" spans="1:19" s="26" customFormat="1" ht="11.1" customHeight="1" x14ac:dyDescent="0.25">
      <c r="A592" s="16">
        <f t="shared" si="23"/>
        <v>56</v>
      </c>
      <c r="B592" s="180" t="s">
        <v>1907</v>
      </c>
      <c r="C592" s="180" t="s">
        <v>2399</v>
      </c>
      <c r="D592" s="334" t="s">
        <v>2403</v>
      </c>
      <c r="E592" s="180" t="s">
        <v>2309</v>
      </c>
      <c r="F592" s="16" t="s">
        <v>1416</v>
      </c>
      <c r="G592" s="239" t="s">
        <v>651</v>
      </c>
      <c r="H592" s="18">
        <v>0</v>
      </c>
      <c r="I592" s="18">
        <v>0</v>
      </c>
      <c r="J592" s="18">
        <v>0</v>
      </c>
      <c r="K592" s="18">
        <v>0</v>
      </c>
      <c r="L592" s="7">
        <f t="shared" si="24"/>
        <v>0</v>
      </c>
    </row>
    <row r="593" spans="1:25" s="26" customFormat="1" ht="11.1" customHeight="1" x14ac:dyDescent="0.25">
      <c r="A593" s="16">
        <f t="shared" si="23"/>
        <v>57</v>
      </c>
      <c r="B593" s="180" t="s">
        <v>2156</v>
      </c>
      <c r="C593" s="180" t="s">
        <v>2157</v>
      </c>
      <c r="D593" s="334" t="s">
        <v>2173</v>
      </c>
      <c r="E593" s="180" t="s">
        <v>2348</v>
      </c>
      <c r="F593" s="16" t="s">
        <v>1416</v>
      </c>
      <c r="G593" s="239" t="s">
        <v>651</v>
      </c>
      <c r="H593" s="18">
        <v>0</v>
      </c>
      <c r="I593" s="18">
        <v>0</v>
      </c>
      <c r="J593" s="18">
        <v>0</v>
      </c>
      <c r="K593" s="18">
        <v>0</v>
      </c>
      <c r="L593" s="7">
        <f t="shared" si="24"/>
        <v>0</v>
      </c>
    </row>
    <row r="594" spans="1:25" s="26" customFormat="1" ht="9.75" customHeight="1" x14ac:dyDescent="0.25">
      <c r="A594" s="251"/>
      <c r="B594" s="252"/>
      <c r="C594" s="253" t="s">
        <v>1600</v>
      </c>
      <c r="D594" s="254"/>
      <c r="E594" s="255"/>
      <c r="F594" s="256"/>
      <c r="G594" s="202"/>
      <c r="H594" s="257"/>
      <c r="I594" s="257"/>
      <c r="J594" s="257"/>
      <c r="K594" s="257"/>
      <c r="L594" s="258"/>
    </row>
    <row r="595" spans="1:25" s="26" customFormat="1" ht="9.75" customHeight="1" x14ac:dyDescent="0.25">
      <c r="A595" s="259"/>
      <c r="B595" s="260"/>
      <c r="C595" s="246" t="s">
        <v>1896</v>
      </c>
      <c r="D595" s="261"/>
      <c r="E595" s="262"/>
      <c r="F595" s="263"/>
      <c r="G595" s="264"/>
      <c r="H595" s="265"/>
      <c r="I595" s="185"/>
      <c r="J595" s="265"/>
      <c r="K595" s="266"/>
      <c r="L595" s="368"/>
    </row>
    <row r="596" spans="1:25" s="26" customFormat="1" ht="11.25" customHeight="1" x14ac:dyDescent="0.25">
      <c r="A596" s="267"/>
      <c r="B596" s="268"/>
      <c r="C596" s="269" t="s">
        <v>1601</v>
      </c>
      <c r="D596" s="270"/>
      <c r="E596" s="271"/>
      <c r="F596" s="272"/>
      <c r="G596" s="273"/>
      <c r="H596" s="274"/>
      <c r="I596" s="274"/>
      <c r="J596" s="274"/>
      <c r="K596" s="275"/>
      <c r="L596" s="369">
        <v>95227</v>
      </c>
    </row>
    <row r="597" spans="1:25" s="26" customFormat="1" ht="11.25" customHeight="1" x14ac:dyDescent="0.25">
      <c r="A597" s="276"/>
      <c r="B597" s="277"/>
      <c r="C597" s="278" t="s">
        <v>1602</v>
      </c>
      <c r="D597" s="279"/>
      <c r="E597" s="280"/>
      <c r="F597" s="281"/>
      <c r="G597" s="282"/>
      <c r="H597" s="283"/>
      <c r="I597" s="283"/>
      <c r="J597" s="283"/>
      <c r="K597" s="284"/>
      <c r="L597" s="370">
        <v>12818.22</v>
      </c>
    </row>
    <row r="598" spans="1:25" s="26" customFormat="1" ht="12" customHeight="1" x14ac:dyDescent="0.25">
      <c r="A598" s="336"/>
      <c r="B598" s="382" t="s">
        <v>1583</v>
      </c>
      <c r="C598" s="382"/>
      <c r="D598" s="382"/>
      <c r="E598" s="382"/>
      <c r="F598" s="382"/>
      <c r="G598" s="383"/>
      <c r="H598" s="337">
        <f>SUM(H5:H597)</f>
        <v>1546308.8099999994</v>
      </c>
      <c r="I598" s="337">
        <f>SUM(I5:I597)</f>
        <v>146795.29000000018</v>
      </c>
      <c r="J598" s="337">
        <f>SUM(J5:J597)</f>
        <v>133093.66999999998</v>
      </c>
      <c r="K598" s="337">
        <f>SUM(K5:K597)</f>
        <v>263087.00000000035</v>
      </c>
      <c r="L598" s="337">
        <f>SUM(L5:L597)</f>
        <v>2197329.9899999984</v>
      </c>
      <c r="M598" s="286"/>
      <c r="N598" s="286"/>
      <c r="O598" s="286"/>
    </row>
    <row r="599" spans="1:25" s="26" customFormat="1" ht="13.5" customHeight="1" x14ac:dyDescent="0.3">
      <c r="C599" s="26" t="s">
        <v>2310</v>
      </c>
      <c r="D599" s="285"/>
      <c r="G599" s="31"/>
      <c r="H599" s="32"/>
      <c r="I599" s="32"/>
      <c r="J599" s="384" t="s">
        <v>2515</v>
      </c>
      <c r="K599" s="384"/>
      <c r="L599" s="384"/>
      <c r="M599" s="286"/>
      <c r="N599" s="287"/>
      <c r="O599" s="286"/>
    </row>
    <row r="600" spans="1:25" x14ac:dyDescent="0.25">
      <c r="K600" s="182"/>
      <c r="L600" s="24"/>
      <c r="M600" s="24"/>
      <c r="N600" s="24"/>
      <c r="O600" s="366"/>
      <c r="P600" s="366"/>
      <c r="Q600" s="366"/>
      <c r="R600" s="366"/>
      <c r="S600" s="366"/>
      <c r="T600" s="366"/>
      <c r="U600" s="366"/>
      <c r="V600" s="366"/>
      <c r="W600" s="366"/>
      <c r="X600" s="366"/>
      <c r="Y600" s="366"/>
    </row>
    <row r="601" spans="1:25" x14ac:dyDescent="0.25">
      <c r="G601" s="6"/>
      <c r="O601" s="366"/>
      <c r="P601" s="366"/>
      <c r="Q601" s="366"/>
      <c r="R601" s="366"/>
      <c r="S601" s="366"/>
      <c r="T601" s="366"/>
      <c r="U601" s="366"/>
      <c r="V601" s="366"/>
      <c r="W601" s="366"/>
      <c r="X601" s="366"/>
      <c r="Y601" s="366"/>
    </row>
    <row r="602" spans="1:25" x14ac:dyDescent="0.25">
      <c r="G602" s="6"/>
      <c r="O602" s="366"/>
      <c r="P602" s="366"/>
      <c r="Q602" s="366"/>
      <c r="R602" s="366"/>
      <c r="S602" s="366"/>
      <c r="T602" s="366"/>
      <c r="U602" s="366"/>
      <c r="V602" s="366"/>
      <c r="W602" s="366"/>
      <c r="X602" s="366"/>
      <c r="Y602" s="366"/>
    </row>
    <row r="603" spans="1:25" x14ac:dyDescent="0.25">
      <c r="O603" s="366"/>
      <c r="P603" s="366"/>
      <c r="Q603" s="366"/>
      <c r="R603" s="366"/>
      <c r="S603" s="366"/>
      <c r="T603" s="366"/>
      <c r="U603" s="366"/>
      <c r="V603" s="366"/>
      <c r="W603" s="366"/>
      <c r="X603" s="366"/>
      <c r="Y603" s="366"/>
    </row>
  </sheetData>
  <sheetProtection formatCells="0" formatColumns="0" formatRows="0" insertColumns="0" insertRows="0" insertHyperlinks="0" deleteColumns="0" deleteRows="0" sort="0" autoFilter="0" pivotTables="0"/>
  <sortState ref="B539:M546">
    <sortCondition ref="C539:C546"/>
  </sortState>
  <mergeCells count="4">
    <mergeCell ref="B536:C536"/>
    <mergeCell ref="C1:L1"/>
    <mergeCell ref="B598:G598"/>
    <mergeCell ref="J599:L599"/>
  </mergeCells>
  <printOptions horizontalCentered="1"/>
  <pageMargins left="0" right="0" top="0.19685039370078741" bottom="0.19685039370078741" header="0.39370078740157483" footer="0.31496062992125984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08"/>
  <sheetViews>
    <sheetView zoomScaleNormal="100" workbookViewId="0">
      <selection activeCell="A2" sqref="A2:I108"/>
    </sheetView>
  </sheetViews>
  <sheetFormatPr baseColWidth="10" defaultRowHeight="12.75" x14ac:dyDescent="0.2"/>
  <cols>
    <col min="1" max="1" width="3.140625" style="5" customWidth="1"/>
    <col min="2" max="2" width="7.42578125" style="5" customWidth="1"/>
    <col min="3" max="3" width="27.85546875" style="5" customWidth="1"/>
    <col min="4" max="4" width="10.42578125" style="5" customWidth="1"/>
    <col min="5" max="5" width="19.85546875" style="5" customWidth="1"/>
    <col min="6" max="6" width="8.140625" style="5" customWidth="1"/>
    <col min="7" max="7" width="10" style="5" customWidth="1"/>
    <col min="8" max="8" width="11.140625" style="5" customWidth="1"/>
    <col min="9" max="9" width="11.42578125" style="30" customWidth="1"/>
    <col min="10" max="10" width="15.85546875" style="5" customWidth="1"/>
    <col min="11" max="11" width="7.7109375" style="5" customWidth="1"/>
    <col min="12" max="16384" width="11.42578125" style="5"/>
  </cols>
  <sheetData>
    <row r="2" spans="1:10" s="341" customFormat="1" ht="12.95" customHeight="1" x14ac:dyDescent="0.3">
      <c r="A2" s="66" t="s">
        <v>2512</v>
      </c>
      <c r="B2" s="189"/>
      <c r="C2" s="345"/>
      <c r="D2" s="345"/>
      <c r="E2" s="345"/>
      <c r="F2" s="345"/>
      <c r="G2" s="345"/>
      <c r="H2" s="345"/>
      <c r="I2" s="345"/>
    </row>
    <row r="3" spans="1:10" s="30" customFormat="1" ht="12.95" customHeight="1" x14ac:dyDescent="0.3">
      <c r="A3" s="73" t="s">
        <v>1641</v>
      </c>
    </row>
    <row r="4" spans="1:10" s="30" customFormat="1" ht="12.95" customHeight="1" x14ac:dyDescent="0.2">
      <c r="A4" s="30" t="s">
        <v>1642</v>
      </c>
    </row>
    <row r="5" spans="1:10" s="30" customFormat="1" ht="12.95" customHeight="1" x14ac:dyDescent="0.2"/>
    <row r="6" spans="1:10" s="30" customFormat="1" ht="26.25" customHeight="1" x14ac:dyDescent="0.2">
      <c r="A6" s="68" t="s">
        <v>85</v>
      </c>
      <c r="B6" s="68" t="s">
        <v>86</v>
      </c>
      <c r="C6" s="68" t="s">
        <v>77</v>
      </c>
      <c r="D6" s="68" t="s">
        <v>78</v>
      </c>
      <c r="E6" s="68" t="s">
        <v>87</v>
      </c>
      <c r="F6" s="70" t="s">
        <v>88</v>
      </c>
      <c r="G6" s="69" t="s">
        <v>89</v>
      </c>
      <c r="H6" s="69" t="s">
        <v>90</v>
      </c>
      <c r="I6" s="69" t="s">
        <v>91</v>
      </c>
    </row>
    <row r="7" spans="1:10" s="30" customFormat="1" ht="15.95" customHeight="1" x14ac:dyDescent="0.25">
      <c r="A7" s="59">
        <v>1</v>
      </c>
      <c r="B7" s="314" t="s">
        <v>2014</v>
      </c>
      <c r="C7" s="314" t="s">
        <v>2178</v>
      </c>
      <c r="D7" s="215" t="s">
        <v>2404</v>
      </c>
      <c r="E7" s="215" t="s">
        <v>1568</v>
      </c>
      <c r="F7" s="16" t="s">
        <v>1582</v>
      </c>
      <c r="G7" s="216">
        <v>44329</v>
      </c>
      <c r="H7" s="15">
        <v>1916.13</v>
      </c>
      <c r="I7" s="124">
        <v>172.45</v>
      </c>
    </row>
    <row r="8" spans="1:10" s="30" customFormat="1" ht="15.95" customHeight="1" x14ac:dyDescent="0.25">
      <c r="A8" s="60">
        <f>A7+1</f>
        <v>2</v>
      </c>
      <c r="B8" s="315" t="s">
        <v>2341</v>
      </c>
      <c r="C8" s="315" t="s">
        <v>2342</v>
      </c>
      <c r="D8" s="65" t="s">
        <v>2405</v>
      </c>
      <c r="E8" s="180" t="s">
        <v>1568</v>
      </c>
      <c r="F8" s="16" t="s">
        <v>1582</v>
      </c>
      <c r="G8" s="191">
        <v>44617</v>
      </c>
      <c r="H8" s="7">
        <v>1800</v>
      </c>
      <c r="I8" s="18">
        <v>162</v>
      </c>
      <c r="J8" s="61"/>
    </row>
    <row r="9" spans="1:10" s="30" customFormat="1" ht="15.95" customHeight="1" x14ac:dyDescent="0.25">
      <c r="A9" s="60">
        <f t="shared" ref="A9:A72" si="0">A8+1</f>
        <v>3</v>
      </c>
      <c r="B9" s="315" t="s">
        <v>1861</v>
      </c>
      <c r="C9" s="315" t="s">
        <v>1838</v>
      </c>
      <c r="D9" s="65" t="s">
        <v>2406</v>
      </c>
      <c r="E9" s="65" t="s">
        <v>2021</v>
      </c>
      <c r="F9" s="16" t="s">
        <v>1582</v>
      </c>
      <c r="G9" s="190">
        <v>43465</v>
      </c>
      <c r="H9" s="9">
        <v>1500</v>
      </c>
      <c r="I9" s="67">
        <v>135</v>
      </c>
      <c r="J9" s="61"/>
    </row>
    <row r="10" spans="1:10" s="30" customFormat="1" ht="15.95" customHeight="1" x14ac:dyDescent="0.25">
      <c r="A10" s="60">
        <f t="shared" si="0"/>
        <v>4</v>
      </c>
      <c r="B10" s="315" t="s">
        <v>1745</v>
      </c>
      <c r="C10" s="315" t="s">
        <v>1744</v>
      </c>
      <c r="D10" s="65" t="s">
        <v>2407</v>
      </c>
      <c r="E10" s="65" t="s">
        <v>1569</v>
      </c>
      <c r="F10" s="16" t="s">
        <v>1582</v>
      </c>
      <c r="G10" s="190">
        <v>43101</v>
      </c>
      <c r="H10" s="9">
        <v>6500</v>
      </c>
      <c r="I10" s="67">
        <v>186.3</v>
      </c>
      <c r="J10" s="62"/>
    </row>
    <row r="11" spans="1:10" s="30" customFormat="1" ht="15.95" customHeight="1" x14ac:dyDescent="0.25">
      <c r="A11" s="60">
        <f t="shared" si="0"/>
        <v>5</v>
      </c>
      <c r="B11" s="315" t="s">
        <v>2087</v>
      </c>
      <c r="C11" s="315" t="s">
        <v>2088</v>
      </c>
      <c r="D11" s="65" t="s">
        <v>2408</v>
      </c>
      <c r="E11" s="65" t="s">
        <v>1569</v>
      </c>
      <c r="F11" s="16" t="s">
        <v>1582</v>
      </c>
      <c r="G11" s="190">
        <v>44105</v>
      </c>
      <c r="H11" s="9">
        <v>6500</v>
      </c>
      <c r="I11" s="67">
        <v>186.3</v>
      </c>
      <c r="J11" s="62"/>
    </row>
    <row r="12" spans="1:10" s="30" customFormat="1" ht="15.95" customHeight="1" x14ac:dyDescent="0.25">
      <c r="A12" s="60">
        <f t="shared" si="0"/>
        <v>6</v>
      </c>
      <c r="B12" s="315" t="s">
        <v>1687</v>
      </c>
      <c r="C12" s="315" t="s">
        <v>1684</v>
      </c>
      <c r="D12" s="65" t="s">
        <v>2409</v>
      </c>
      <c r="E12" s="65" t="s">
        <v>1573</v>
      </c>
      <c r="F12" s="16" t="s">
        <v>1582</v>
      </c>
      <c r="G12" s="190">
        <v>42979</v>
      </c>
      <c r="H12" s="9">
        <v>2600</v>
      </c>
      <c r="I12" s="67">
        <v>186.3</v>
      </c>
      <c r="J12" s="62"/>
    </row>
    <row r="13" spans="1:10" s="30" customFormat="1" ht="15.95" customHeight="1" x14ac:dyDescent="0.25">
      <c r="A13" s="60">
        <f t="shared" si="0"/>
        <v>7</v>
      </c>
      <c r="B13" s="315" t="s">
        <v>2089</v>
      </c>
      <c r="C13" s="315" t="s">
        <v>2090</v>
      </c>
      <c r="D13" s="65" t="s">
        <v>2410</v>
      </c>
      <c r="E13" s="65" t="s">
        <v>1569</v>
      </c>
      <c r="F13" s="16" t="s">
        <v>1582</v>
      </c>
      <c r="G13" s="190">
        <v>44105</v>
      </c>
      <c r="H13" s="9">
        <v>6500</v>
      </c>
      <c r="I13" s="67">
        <v>186.3</v>
      </c>
      <c r="J13" s="62"/>
    </row>
    <row r="14" spans="1:10" s="30" customFormat="1" ht="15.95" customHeight="1" x14ac:dyDescent="0.25">
      <c r="A14" s="60">
        <f t="shared" si="0"/>
        <v>8</v>
      </c>
      <c r="B14" s="315" t="s">
        <v>1862</v>
      </c>
      <c r="C14" s="315" t="s">
        <v>1839</v>
      </c>
      <c r="D14" s="65" t="s">
        <v>2411</v>
      </c>
      <c r="E14" s="65" t="s">
        <v>1573</v>
      </c>
      <c r="F14" s="16" t="s">
        <v>1582</v>
      </c>
      <c r="G14" s="191">
        <v>43465</v>
      </c>
      <c r="H14" s="7">
        <v>2600</v>
      </c>
      <c r="I14" s="67">
        <v>186.3</v>
      </c>
      <c r="J14" s="62"/>
    </row>
    <row r="15" spans="1:10" s="30" customFormat="1" ht="15.95" customHeight="1" x14ac:dyDescent="0.25">
      <c r="A15" s="60">
        <f t="shared" si="0"/>
        <v>9</v>
      </c>
      <c r="B15" s="315" t="s">
        <v>1417</v>
      </c>
      <c r="C15" s="315" t="s">
        <v>1418</v>
      </c>
      <c r="D15" s="65" t="s">
        <v>2412</v>
      </c>
      <c r="E15" s="65" t="s">
        <v>2022</v>
      </c>
      <c r="F15" s="16" t="s">
        <v>1582</v>
      </c>
      <c r="G15" s="191">
        <v>42278</v>
      </c>
      <c r="H15" s="7">
        <v>5200</v>
      </c>
      <c r="I15" s="67">
        <v>186.3</v>
      </c>
      <c r="J15" s="62"/>
    </row>
    <row r="16" spans="1:10" s="30" customFormat="1" ht="15.95" customHeight="1" x14ac:dyDescent="0.25">
      <c r="A16" s="60">
        <f t="shared" si="0"/>
        <v>10</v>
      </c>
      <c r="B16" s="315" t="s">
        <v>1977</v>
      </c>
      <c r="C16" s="315" t="s">
        <v>1978</v>
      </c>
      <c r="D16" s="65" t="s">
        <v>2413</v>
      </c>
      <c r="E16" s="65" t="s">
        <v>1568</v>
      </c>
      <c r="F16" s="16" t="s">
        <v>1582</v>
      </c>
      <c r="G16" s="191">
        <v>43922</v>
      </c>
      <c r="H16" s="7">
        <v>1800</v>
      </c>
      <c r="I16" s="67">
        <v>162</v>
      </c>
      <c r="J16" s="62"/>
    </row>
    <row r="17" spans="1:10" s="30" customFormat="1" ht="15.95" customHeight="1" x14ac:dyDescent="0.25">
      <c r="A17" s="60">
        <f t="shared" si="0"/>
        <v>11</v>
      </c>
      <c r="B17" s="315" t="s">
        <v>1420</v>
      </c>
      <c r="C17" s="315" t="s">
        <v>1421</v>
      </c>
      <c r="D17" s="65" t="s">
        <v>2414</v>
      </c>
      <c r="E17" s="65" t="s">
        <v>1568</v>
      </c>
      <c r="F17" s="16" t="s">
        <v>1582</v>
      </c>
      <c r="G17" s="190">
        <v>42228</v>
      </c>
      <c r="H17" s="9">
        <v>1700</v>
      </c>
      <c r="I17" s="67">
        <v>153</v>
      </c>
      <c r="J17" s="62"/>
    </row>
    <row r="18" spans="1:10" s="30" customFormat="1" ht="15.95" customHeight="1" x14ac:dyDescent="0.25">
      <c r="A18" s="60">
        <f t="shared" si="0"/>
        <v>12</v>
      </c>
      <c r="B18" s="315" t="s">
        <v>1979</v>
      </c>
      <c r="C18" s="315" t="s">
        <v>1980</v>
      </c>
      <c r="D18" s="65" t="s">
        <v>2415</v>
      </c>
      <c r="E18" s="65" t="s">
        <v>1568</v>
      </c>
      <c r="F18" s="16" t="s">
        <v>1582</v>
      </c>
      <c r="G18" s="191">
        <v>43922</v>
      </c>
      <c r="H18" s="7">
        <v>1916.13</v>
      </c>
      <c r="I18" s="67">
        <v>172.45</v>
      </c>
      <c r="J18" s="63"/>
    </row>
    <row r="19" spans="1:10" s="30" customFormat="1" ht="15.95" customHeight="1" x14ac:dyDescent="0.25">
      <c r="A19" s="60">
        <f t="shared" si="0"/>
        <v>13</v>
      </c>
      <c r="B19" s="315" t="s">
        <v>1981</v>
      </c>
      <c r="C19" s="315" t="s">
        <v>1982</v>
      </c>
      <c r="D19" s="65" t="s">
        <v>2416</v>
      </c>
      <c r="E19" s="65" t="s">
        <v>1572</v>
      </c>
      <c r="F19" s="16" t="s">
        <v>1582</v>
      </c>
      <c r="G19" s="190">
        <v>43922</v>
      </c>
      <c r="H19" s="9">
        <v>1916.13</v>
      </c>
      <c r="I19" s="67">
        <v>172.45</v>
      </c>
      <c r="J19" s="63"/>
    </row>
    <row r="20" spans="1:10" s="30" customFormat="1" ht="15.95" customHeight="1" x14ac:dyDescent="0.25">
      <c r="A20" s="60">
        <f t="shared" si="0"/>
        <v>14</v>
      </c>
      <c r="B20" s="315" t="s">
        <v>2352</v>
      </c>
      <c r="C20" s="315" t="s">
        <v>2353</v>
      </c>
      <c r="D20" s="65" t="s">
        <v>2417</v>
      </c>
      <c r="E20" s="65" t="s">
        <v>1572</v>
      </c>
      <c r="F20" s="16" t="s">
        <v>1582</v>
      </c>
      <c r="G20" s="191">
        <v>44684</v>
      </c>
      <c r="H20" s="7">
        <v>1700</v>
      </c>
      <c r="I20" s="67">
        <v>153</v>
      </c>
      <c r="J20" s="62"/>
    </row>
    <row r="21" spans="1:10" s="217" customFormat="1" ht="15.95" customHeight="1" x14ac:dyDescent="0.25">
      <c r="A21" s="60">
        <f t="shared" si="0"/>
        <v>15</v>
      </c>
      <c r="B21" s="315" t="s">
        <v>1863</v>
      </c>
      <c r="C21" s="315" t="s">
        <v>1840</v>
      </c>
      <c r="D21" s="65" t="s">
        <v>2418</v>
      </c>
      <c r="E21" s="65" t="s">
        <v>1572</v>
      </c>
      <c r="F21" s="16" t="s">
        <v>1582</v>
      </c>
      <c r="G21" s="190">
        <v>43465</v>
      </c>
      <c r="H21" s="9">
        <v>1700</v>
      </c>
      <c r="I21" s="67">
        <v>153</v>
      </c>
      <c r="J21" s="62"/>
    </row>
    <row r="22" spans="1:10" s="30" customFormat="1" ht="15.95" customHeight="1" x14ac:dyDescent="0.25">
      <c r="A22" s="60">
        <f t="shared" si="0"/>
        <v>16</v>
      </c>
      <c r="B22" s="315" t="s">
        <v>1464</v>
      </c>
      <c r="C22" s="315" t="s">
        <v>1841</v>
      </c>
      <c r="D22" s="65" t="s">
        <v>2419</v>
      </c>
      <c r="E22" s="65" t="s">
        <v>1568</v>
      </c>
      <c r="F22" s="16" t="s">
        <v>1582</v>
      </c>
      <c r="G22" s="190">
        <v>43465</v>
      </c>
      <c r="H22" s="9">
        <v>1700</v>
      </c>
      <c r="I22" s="67">
        <v>153</v>
      </c>
      <c r="J22" s="61"/>
    </row>
    <row r="23" spans="1:10" s="30" customFormat="1" ht="15.95" customHeight="1" x14ac:dyDescent="0.25">
      <c r="A23" s="60">
        <f t="shared" si="0"/>
        <v>17</v>
      </c>
      <c r="B23" s="315" t="s">
        <v>1770</v>
      </c>
      <c r="C23" s="315" t="s">
        <v>1769</v>
      </c>
      <c r="D23" s="65" t="s">
        <v>2420</v>
      </c>
      <c r="E23" s="65" t="s">
        <v>1571</v>
      </c>
      <c r="F23" s="16" t="s">
        <v>1582</v>
      </c>
      <c r="G23" s="191">
        <v>43328</v>
      </c>
      <c r="H23" s="7">
        <v>2186</v>
      </c>
      <c r="I23" s="67">
        <v>186.3</v>
      </c>
      <c r="J23" s="62"/>
    </row>
    <row r="24" spans="1:10" s="30" customFormat="1" ht="15.95" customHeight="1" x14ac:dyDescent="0.25">
      <c r="A24" s="60">
        <f t="shared" si="0"/>
        <v>18</v>
      </c>
      <c r="B24" s="315" t="s">
        <v>1463</v>
      </c>
      <c r="C24" s="315" t="s">
        <v>1843</v>
      </c>
      <c r="D24" s="65" t="s">
        <v>2421</v>
      </c>
      <c r="E24" s="65" t="s">
        <v>1569</v>
      </c>
      <c r="F24" s="16" t="s">
        <v>1582</v>
      </c>
      <c r="G24" s="191">
        <v>43466</v>
      </c>
      <c r="H24" s="7">
        <v>6500</v>
      </c>
      <c r="I24" s="67">
        <v>186.3</v>
      </c>
      <c r="J24" s="62"/>
    </row>
    <row r="25" spans="1:10" s="30" customFormat="1" ht="15.95" customHeight="1" x14ac:dyDescent="0.25">
      <c r="A25" s="60">
        <f t="shared" si="0"/>
        <v>19</v>
      </c>
      <c r="B25" s="315" t="s">
        <v>1983</v>
      </c>
      <c r="C25" s="315" t="s">
        <v>1984</v>
      </c>
      <c r="D25" s="65" t="s">
        <v>2422</v>
      </c>
      <c r="E25" s="65" t="s">
        <v>1568</v>
      </c>
      <c r="F25" s="16" t="s">
        <v>1582</v>
      </c>
      <c r="G25" s="191">
        <v>43922</v>
      </c>
      <c r="H25" s="7">
        <v>1916.13</v>
      </c>
      <c r="I25" s="67">
        <v>172.45</v>
      </c>
      <c r="J25" s="62"/>
    </row>
    <row r="26" spans="1:10" s="30" customFormat="1" ht="15.95" customHeight="1" x14ac:dyDescent="0.25">
      <c r="A26" s="60">
        <f t="shared" si="0"/>
        <v>20</v>
      </c>
      <c r="B26" s="315" t="s">
        <v>1427</v>
      </c>
      <c r="C26" s="315" t="s">
        <v>1428</v>
      </c>
      <c r="D26" s="65" t="s">
        <v>2423</v>
      </c>
      <c r="E26" s="65" t="s">
        <v>1568</v>
      </c>
      <c r="F26" s="16" t="s">
        <v>1582</v>
      </c>
      <c r="G26" s="190">
        <v>42027</v>
      </c>
      <c r="H26" s="9">
        <v>1700</v>
      </c>
      <c r="I26" s="67">
        <v>153</v>
      </c>
      <c r="J26" s="62"/>
    </row>
    <row r="27" spans="1:10" s="30" customFormat="1" ht="15.95" customHeight="1" x14ac:dyDescent="0.25">
      <c r="A27" s="60">
        <f t="shared" si="0"/>
        <v>21</v>
      </c>
      <c r="B27" s="315" t="s">
        <v>1431</v>
      </c>
      <c r="C27" s="315" t="s">
        <v>1432</v>
      </c>
      <c r="D27" s="65" t="s">
        <v>2424</v>
      </c>
      <c r="E27" s="65" t="s">
        <v>1569</v>
      </c>
      <c r="F27" s="16" t="s">
        <v>1582</v>
      </c>
      <c r="G27" s="191">
        <v>42219</v>
      </c>
      <c r="H27" s="7">
        <v>4430</v>
      </c>
      <c r="I27" s="67">
        <v>0</v>
      </c>
      <c r="J27" s="62"/>
    </row>
    <row r="28" spans="1:10" s="30" customFormat="1" ht="15.95" customHeight="1" x14ac:dyDescent="0.25">
      <c r="A28" s="60">
        <f t="shared" si="0"/>
        <v>22</v>
      </c>
      <c r="B28" s="315" t="s">
        <v>2194</v>
      </c>
      <c r="C28" s="315" t="s">
        <v>2319</v>
      </c>
      <c r="D28" s="65" t="s">
        <v>2425</v>
      </c>
      <c r="E28" s="65" t="s">
        <v>2195</v>
      </c>
      <c r="F28" s="16" t="s">
        <v>1582</v>
      </c>
      <c r="G28" s="191">
        <v>44536</v>
      </c>
      <c r="H28" s="7">
        <v>14600</v>
      </c>
      <c r="I28" s="67">
        <v>186.3</v>
      </c>
      <c r="J28" s="62"/>
    </row>
    <row r="29" spans="1:10" s="30" customFormat="1" ht="15.95" customHeight="1" x14ac:dyDescent="0.25">
      <c r="A29" s="60">
        <f t="shared" si="0"/>
        <v>23</v>
      </c>
      <c r="B29" s="315" t="s">
        <v>2081</v>
      </c>
      <c r="C29" s="315" t="s">
        <v>2112</v>
      </c>
      <c r="D29" s="65" t="s">
        <v>2426</v>
      </c>
      <c r="E29" s="65" t="s">
        <v>1883</v>
      </c>
      <c r="F29" s="16" t="s">
        <v>1582</v>
      </c>
      <c r="G29" s="191">
        <v>44197</v>
      </c>
      <c r="H29" s="7">
        <v>2700</v>
      </c>
      <c r="I29" s="67">
        <v>186.3</v>
      </c>
      <c r="J29" s="62"/>
    </row>
    <row r="30" spans="1:10" s="30" customFormat="1" ht="15.95" customHeight="1" x14ac:dyDescent="0.25">
      <c r="A30" s="60">
        <f t="shared" si="0"/>
        <v>24</v>
      </c>
      <c r="B30" s="315" t="s">
        <v>1864</v>
      </c>
      <c r="C30" s="315" t="s">
        <v>1844</v>
      </c>
      <c r="D30" s="65" t="s">
        <v>2427</v>
      </c>
      <c r="E30" s="65" t="s">
        <v>1569</v>
      </c>
      <c r="F30" s="16" t="s">
        <v>1582</v>
      </c>
      <c r="G30" s="191">
        <v>43465</v>
      </c>
      <c r="H30" s="7">
        <v>6500</v>
      </c>
      <c r="I30" s="67">
        <v>186.3</v>
      </c>
      <c r="J30" s="62"/>
    </row>
    <row r="31" spans="1:10" s="30" customFormat="1" ht="15.95" customHeight="1" x14ac:dyDescent="0.25">
      <c r="A31" s="60">
        <f t="shared" si="0"/>
        <v>25</v>
      </c>
      <c r="B31" s="315" t="s">
        <v>1865</v>
      </c>
      <c r="C31" s="315" t="s">
        <v>1845</v>
      </c>
      <c r="D31" s="65" t="s">
        <v>2428</v>
      </c>
      <c r="E31" s="65" t="s">
        <v>1573</v>
      </c>
      <c r="F31" s="16" t="s">
        <v>1582</v>
      </c>
      <c r="G31" s="191">
        <v>43465</v>
      </c>
      <c r="H31" s="7">
        <v>2600</v>
      </c>
      <c r="I31" s="67">
        <v>186.3</v>
      </c>
      <c r="J31" s="62"/>
    </row>
    <row r="32" spans="1:10" s="30" customFormat="1" ht="15.95" customHeight="1" x14ac:dyDescent="0.25">
      <c r="A32" s="60">
        <f t="shared" si="0"/>
        <v>26</v>
      </c>
      <c r="B32" s="315" t="s">
        <v>1875</v>
      </c>
      <c r="C32" s="315" t="s">
        <v>2179</v>
      </c>
      <c r="D32" s="65" t="s">
        <v>2429</v>
      </c>
      <c r="E32" s="65" t="s">
        <v>1885</v>
      </c>
      <c r="F32" s="16" t="s">
        <v>1582</v>
      </c>
      <c r="G32" s="191">
        <v>44333</v>
      </c>
      <c r="H32" s="7">
        <v>1700</v>
      </c>
      <c r="I32" s="67">
        <v>153</v>
      </c>
      <c r="J32" s="62"/>
    </row>
    <row r="33" spans="1:10" s="30" customFormat="1" ht="15.95" customHeight="1" x14ac:dyDescent="0.25">
      <c r="A33" s="60">
        <f t="shared" si="0"/>
        <v>27</v>
      </c>
      <c r="B33" s="315" t="s">
        <v>1502</v>
      </c>
      <c r="C33" s="315" t="s">
        <v>1846</v>
      </c>
      <c r="D33" s="65" t="s">
        <v>2430</v>
      </c>
      <c r="E33" s="65" t="s">
        <v>1572</v>
      </c>
      <c r="F33" s="16" t="s">
        <v>1582</v>
      </c>
      <c r="G33" s="191">
        <v>43465</v>
      </c>
      <c r="H33" s="7">
        <v>1700</v>
      </c>
      <c r="I33" s="67">
        <v>153</v>
      </c>
      <c r="J33" s="62"/>
    </row>
    <row r="34" spans="1:10" s="30" customFormat="1" ht="15.95" customHeight="1" x14ac:dyDescent="0.25">
      <c r="A34" s="60">
        <f t="shared" si="0"/>
        <v>28</v>
      </c>
      <c r="B34" s="315" t="s">
        <v>2354</v>
      </c>
      <c r="C34" s="315" t="s">
        <v>2355</v>
      </c>
      <c r="D34" s="65" t="s">
        <v>2431</v>
      </c>
      <c r="E34" s="65" t="s">
        <v>1571</v>
      </c>
      <c r="F34" s="16" t="s">
        <v>1582</v>
      </c>
      <c r="G34" s="191">
        <v>44684</v>
      </c>
      <c r="H34" s="7">
        <v>2600</v>
      </c>
      <c r="I34" s="67">
        <v>186.3</v>
      </c>
      <c r="J34" s="62"/>
    </row>
    <row r="35" spans="1:10" s="30" customFormat="1" ht="15.95" customHeight="1" x14ac:dyDescent="0.25">
      <c r="A35" s="60">
        <f t="shared" si="0"/>
        <v>29</v>
      </c>
      <c r="B35" s="315" t="s">
        <v>1990</v>
      </c>
      <c r="C35" s="315" t="s">
        <v>2233</v>
      </c>
      <c r="D35" s="65" t="s">
        <v>2432</v>
      </c>
      <c r="E35" s="65" t="s">
        <v>1572</v>
      </c>
      <c r="F35" s="16" t="s">
        <v>1582</v>
      </c>
      <c r="G35" s="190">
        <v>44425</v>
      </c>
      <c r="H35" s="9">
        <v>1916.13</v>
      </c>
      <c r="I35" s="67">
        <v>172.45</v>
      </c>
      <c r="J35" s="62"/>
    </row>
    <row r="36" spans="1:10" s="30" customFormat="1" ht="15.95" customHeight="1" x14ac:dyDescent="0.25">
      <c r="A36" s="60">
        <f t="shared" si="0"/>
        <v>30</v>
      </c>
      <c r="B36" s="315" t="s">
        <v>1985</v>
      </c>
      <c r="C36" s="315" t="s">
        <v>1986</v>
      </c>
      <c r="D36" s="65" t="s">
        <v>2433</v>
      </c>
      <c r="E36" s="65" t="s">
        <v>1568</v>
      </c>
      <c r="F36" s="16" t="s">
        <v>1582</v>
      </c>
      <c r="G36" s="190">
        <v>43922</v>
      </c>
      <c r="H36" s="9">
        <v>1916.13</v>
      </c>
      <c r="I36" s="67">
        <v>172.45</v>
      </c>
      <c r="J36" s="62"/>
    </row>
    <row r="37" spans="1:10" s="30" customFormat="1" ht="15.95" customHeight="1" x14ac:dyDescent="0.25">
      <c r="A37" s="60">
        <f t="shared" si="0"/>
        <v>31</v>
      </c>
      <c r="B37" s="315" t="s">
        <v>1866</v>
      </c>
      <c r="C37" s="315" t="s">
        <v>1847</v>
      </c>
      <c r="D37" s="65" t="s">
        <v>2434</v>
      </c>
      <c r="E37" s="65" t="s">
        <v>1569</v>
      </c>
      <c r="F37" s="16" t="s">
        <v>1582</v>
      </c>
      <c r="G37" s="191">
        <v>43465</v>
      </c>
      <c r="H37" s="7">
        <v>6500</v>
      </c>
      <c r="I37" s="67">
        <v>186.3</v>
      </c>
      <c r="J37" s="62"/>
    </row>
    <row r="38" spans="1:10" s="30" customFormat="1" ht="15.95" customHeight="1" x14ac:dyDescent="0.25">
      <c r="A38" s="60">
        <f t="shared" si="0"/>
        <v>32</v>
      </c>
      <c r="B38" s="315" t="s">
        <v>1437</v>
      </c>
      <c r="C38" s="315" t="s">
        <v>1438</v>
      </c>
      <c r="D38" s="65" t="s">
        <v>2435</v>
      </c>
      <c r="E38" s="65" t="s">
        <v>1767</v>
      </c>
      <c r="F38" s="16" t="s">
        <v>1582</v>
      </c>
      <c r="G38" s="190">
        <v>39371</v>
      </c>
      <c r="H38" s="9">
        <v>2600</v>
      </c>
      <c r="I38" s="67">
        <v>186.3</v>
      </c>
      <c r="J38" s="62"/>
    </row>
    <row r="39" spans="1:10" s="30" customFormat="1" ht="15.95" customHeight="1" x14ac:dyDescent="0.25">
      <c r="A39" s="60">
        <f t="shared" si="0"/>
        <v>33</v>
      </c>
      <c r="B39" s="315" t="s">
        <v>1439</v>
      </c>
      <c r="C39" s="315" t="s">
        <v>1440</v>
      </c>
      <c r="D39" s="180" t="s">
        <v>2436</v>
      </c>
      <c r="E39" s="180" t="s">
        <v>2023</v>
      </c>
      <c r="F39" s="16" t="s">
        <v>1582</v>
      </c>
      <c r="G39" s="191">
        <v>42009</v>
      </c>
      <c r="H39" s="7">
        <v>1500</v>
      </c>
      <c r="I39" s="18">
        <v>135</v>
      </c>
      <c r="J39" s="62"/>
    </row>
    <row r="40" spans="1:10" s="30" customFormat="1" ht="15.95" customHeight="1" x14ac:dyDescent="0.25">
      <c r="A40" s="60">
        <f t="shared" si="0"/>
        <v>34</v>
      </c>
      <c r="B40" s="315" t="s">
        <v>1442</v>
      </c>
      <c r="C40" s="315" t="s">
        <v>1443</v>
      </c>
      <c r="D40" s="65" t="s">
        <v>2437</v>
      </c>
      <c r="E40" s="65" t="s">
        <v>2024</v>
      </c>
      <c r="F40" s="16" t="s">
        <v>1582</v>
      </c>
      <c r="G40" s="191">
        <v>42095</v>
      </c>
      <c r="H40" s="7">
        <v>2500</v>
      </c>
      <c r="I40" s="67">
        <v>186.3</v>
      </c>
      <c r="J40" s="62"/>
    </row>
    <row r="41" spans="1:10" s="30" customFormat="1" ht="15.95" customHeight="1" x14ac:dyDescent="0.25">
      <c r="A41" s="60">
        <f t="shared" si="0"/>
        <v>35</v>
      </c>
      <c r="B41" s="315" t="s">
        <v>1867</v>
      </c>
      <c r="C41" s="315" t="s">
        <v>1848</v>
      </c>
      <c r="D41" s="65" t="s">
        <v>2438</v>
      </c>
      <c r="E41" s="65" t="s">
        <v>1579</v>
      </c>
      <c r="F41" s="16" t="s">
        <v>1582</v>
      </c>
      <c r="G41" s="191">
        <v>43465</v>
      </c>
      <c r="H41" s="7">
        <v>2600</v>
      </c>
      <c r="I41" s="67">
        <v>186.3</v>
      </c>
      <c r="J41" s="63"/>
    </row>
    <row r="42" spans="1:10" s="30" customFormat="1" ht="15.95" customHeight="1" x14ac:dyDescent="0.25">
      <c r="A42" s="60">
        <f t="shared" si="0"/>
        <v>36</v>
      </c>
      <c r="B42" s="315" t="s">
        <v>1444</v>
      </c>
      <c r="C42" s="315" t="s">
        <v>1445</v>
      </c>
      <c r="D42" s="65" t="s">
        <v>2439</v>
      </c>
      <c r="E42" s="65" t="s">
        <v>1568</v>
      </c>
      <c r="F42" s="16" t="s">
        <v>1582</v>
      </c>
      <c r="G42" s="190">
        <v>42089</v>
      </c>
      <c r="H42" s="9">
        <v>1700</v>
      </c>
      <c r="I42" s="67">
        <v>153</v>
      </c>
      <c r="J42" s="63"/>
    </row>
    <row r="43" spans="1:10" s="30" customFormat="1" ht="15.95" customHeight="1" x14ac:dyDescent="0.25">
      <c r="A43" s="60">
        <f t="shared" si="0"/>
        <v>37</v>
      </c>
      <c r="B43" s="315" t="s">
        <v>1423</v>
      </c>
      <c r="C43" s="315" t="s">
        <v>1748</v>
      </c>
      <c r="D43" s="65" t="s">
        <v>2440</v>
      </c>
      <c r="E43" s="65" t="s">
        <v>1568</v>
      </c>
      <c r="F43" s="16" t="s">
        <v>1582</v>
      </c>
      <c r="G43" s="190">
        <v>43098</v>
      </c>
      <c r="H43" s="9">
        <v>1700</v>
      </c>
      <c r="I43" s="67">
        <v>153</v>
      </c>
      <c r="J43" s="62"/>
    </row>
    <row r="44" spans="1:10" s="30" customFormat="1" ht="15.95" customHeight="1" x14ac:dyDescent="0.25">
      <c r="A44" s="60">
        <f t="shared" si="0"/>
        <v>38</v>
      </c>
      <c r="B44" s="315" t="s">
        <v>1772</v>
      </c>
      <c r="C44" s="315" t="s">
        <v>1771</v>
      </c>
      <c r="D44" s="65" t="s">
        <v>2441</v>
      </c>
      <c r="E44" s="65" t="s">
        <v>1575</v>
      </c>
      <c r="F44" s="16" t="s">
        <v>1582</v>
      </c>
      <c r="G44" s="190">
        <v>43336</v>
      </c>
      <c r="H44" s="9">
        <v>1500</v>
      </c>
      <c r="I44" s="67">
        <v>135</v>
      </c>
      <c r="J44" s="62"/>
    </row>
    <row r="45" spans="1:10" s="30" customFormat="1" ht="15.95" customHeight="1" x14ac:dyDescent="0.25">
      <c r="A45" s="60">
        <f t="shared" si="0"/>
        <v>39</v>
      </c>
      <c r="B45" s="315" t="s">
        <v>1446</v>
      </c>
      <c r="C45" s="315" t="s">
        <v>1447</v>
      </c>
      <c r="D45" s="65" t="s">
        <v>2442</v>
      </c>
      <c r="E45" s="65" t="s">
        <v>1575</v>
      </c>
      <c r="F45" s="16" t="s">
        <v>1582</v>
      </c>
      <c r="G45" s="190">
        <v>41043</v>
      </c>
      <c r="H45" s="9">
        <v>1500</v>
      </c>
      <c r="I45" s="67">
        <v>135</v>
      </c>
      <c r="J45" s="62"/>
    </row>
    <row r="46" spans="1:10" s="30" customFormat="1" ht="15.95" customHeight="1" x14ac:dyDescent="0.25">
      <c r="A46" s="60">
        <f t="shared" si="0"/>
        <v>40</v>
      </c>
      <c r="B46" s="315" t="s">
        <v>1988</v>
      </c>
      <c r="C46" s="315" t="s">
        <v>1989</v>
      </c>
      <c r="D46" s="65" t="s">
        <v>2443</v>
      </c>
      <c r="E46" s="65" t="s">
        <v>1586</v>
      </c>
      <c r="F46" s="16" t="s">
        <v>1582</v>
      </c>
      <c r="G46" s="190">
        <v>43922</v>
      </c>
      <c r="H46" s="9">
        <v>3087.1</v>
      </c>
      <c r="I46" s="67">
        <v>186.3</v>
      </c>
      <c r="J46" s="62"/>
    </row>
    <row r="47" spans="1:10" s="30" customFormat="1" ht="15.95" customHeight="1" x14ac:dyDescent="0.25">
      <c r="A47" s="60">
        <f t="shared" si="0"/>
        <v>41</v>
      </c>
      <c r="B47" s="315" t="s">
        <v>1868</v>
      </c>
      <c r="C47" s="315" t="s">
        <v>1849</v>
      </c>
      <c r="D47" s="65" t="s">
        <v>2444</v>
      </c>
      <c r="E47" s="65" t="s">
        <v>1882</v>
      </c>
      <c r="F47" s="16" t="s">
        <v>1582</v>
      </c>
      <c r="G47" s="190">
        <v>43465</v>
      </c>
      <c r="H47" s="9">
        <v>4000</v>
      </c>
      <c r="I47" s="67">
        <v>186.3</v>
      </c>
      <c r="J47" s="62"/>
    </row>
    <row r="48" spans="1:10" s="30" customFormat="1" ht="15.95" customHeight="1" x14ac:dyDescent="0.25">
      <c r="A48" s="60">
        <f t="shared" si="0"/>
        <v>42</v>
      </c>
      <c r="B48" s="315" t="s">
        <v>1869</v>
      </c>
      <c r="C48" s="315" t="s">
        <v>1850</v>
      </c>
      <c r="D48" s="65" t="s">
        <v>2445</v>
      </c>
      <c r="E48" s="65" t="s">
        <v>1572</v>
      </c>
      <c r="F48" s="16" t="s">
        <v>1582</v>
      </c>
      <c r="G48" s="190">
        <v>43465</v>
      </c>
      <c r="H48" s="9">
        <v>1700</v>
      </c>
      <c r="I48" s="67">
        <v>153</v>
      </c>
      <c r="J48" s="62"/>
    </row>
    <row r="49" spans="1:10" s="30" customFormat="1" ht="15.95" customHeight="1" x14ac:dyDescent="0.25">
      <c r="A49" s="60">
        <f t="shared" si="0"/>
        <v>43</v>
      </c>
      <c r="B49" s="315" t="s">
        <v>1750</v>
      </c>
      <c r="C49" s="315" t="s">
        <v>1749</v>
      </c>
      <c r="D49" s="65" t="s">
        <v>2446</v>
      </c>
      <c r="E49" s="65" t="s">
        <v>1578</v>
      </c>
      <c r="F49" s="16" t="s">
        <v>1582</v>
      </c>
      <c r="G49" s="190">
        <v>43088</v>
      </c>
      <c r="H49" s="9">
        <v>1500</v>
      </c>
      <c r="I49" s="67">
        <v>135</v>
      </c>
      <c r="J49" s="62"/>
    </row>
    <row r="50" spans="1:10" s="217" customFormat="1" ht="15.95" customHeight="1" x14ac:dyDescent="0.25">
      <c r="A50" s="60">
        <f t="shared" si="0"/>
        <v>44</v>
      </c>
      <c r="B50" s="315" t="s">
        <v>1991</v>
      </c>
      <c r="C50" s="315" t="s">
        <v>1992</v>
      </c>
      <c r="D50" s="65" t="s">
        <v>2447</v>
      </c>
      <c r="E50" s="65" t="s">
        <v>1568</v>
      </c>
      <c r="F50" s="16" t="s">
        <v>1582</v>
      </c>
      <c r="G50" s="190">
        <v>43922</v>
      </c>
      <c r="H50" s="9">
        <v>1916.13</v>
      </c>
      <c r="I50" s="67">
        <v>172.45</v>
      </c>
      <c r="J50" s="62"/>
    </row>
    <row r="51" spans="1:10" s="30" customFormat="1" ht="15.95" customHeight="1" x14ac:dyDescent="0.25">
      <c r="A51" s="60">
        <f t="shared" si="0"/>
        <v>45</v>
      </c>
      <c r="B51" s="315" t="s">
        <v>2030</v>
      </c>
      <c r="C51" s="316" t="s">
        <v>2234</v>
      </c>
      <c r="D51" s="65" t="s">
        <v>2448</v>
      </c>
      <c r="E51" s="65" t="s">
        <v>1569</v>
      </c>
      <c r="F51" s="16" t="s">
        <v>1582</v>
      </c>
      <c r="G51" s="190">
        <v>44399</v>
      </c>
      <c r="H51" s="9">
        <v>5535.48</v>
      </c>
      <c r="I51" s="67">
        <v>186.3</v>
      </c>
      <c r="J51" s="62"/>
    </row>
    <row r="52" spans="1:10" s="30" customFormat="1" ht="15.95" customHeight="1" x14ac:dyDescent="0.25">
      <c r="A52" s="60">
        <f t="shared" si="0"/>
        <v>46</v>
      </c>
      <c r="B52" s="315" t="s">
        <v>1993</v>
      </c>
      <c r="C52" s="316" t="s">
        <v>1994</v>
      </c>
      <c r="D52" s="65" t="s">
        <v>2449</v>
      </c>
      <c r="E52" s="65" t="s">
        <v>1568</v>
      </c>
      <c r="F52" s="16" t="s">
        <v>1582</v>
      </c>
      <c r="G52" s="190">
        <v>43922</v>
      </c>
      <c r="H52" s="9">
        <v>1916.13</v>
      </c>
      <c r="I52" s="67">
        <v>172.45</v>
      </c>
      <c r="J52" s="62"/>
    </row>
    <row r="53" spans="1:10" s="30" customFormat="1" ht="15.95" customHeight="1" x14ac:dyDescent="0.25">
      <c r="A53" s="60">
        <f t="shared" si="0"/>
        <v>47</v>
      </c>
      <c r="B53" s="315" t="s">
        <v>1454</v>
      </c>
      <c r="C53" s="316" t="s">
        <v>1455</v>
      </c>
      <c r="D53" s="65" t="s">
        <v>2450</v>
      </c>
      <c r="E53" s="65" t="s">
        <v>1568</v>
      </c>
      <c r="F53" s="16" t="s">
        <v>2358</v>
      </c>
      <c r="G53" s="190">
        <v>42076</v>
      </c>
      <c r="H53" s="9">
        <v>1700</v>
      </c>
      <c r="I53" s="67">
        <v>153</v>
      </c>
      <c r="J53" s="62"/>
    </row>
    <row r="54" spans="1:10" s="30" customFormat="1" ht="15.95" customHeight="1" x14ac:dyDescent="0.25">
      <c r="A54" s="60">
        <f t="shared" si="0"/>
        <v>48</v>
      </c>
      <c r="B54" s="315" t="s">
        <v>1870</v>
      </c>
      <c r="C54" s="316" t="s">
        <v>1851</v>
      </c>
      <c r="D54" s="65" t="s">
        <v>2451</v>
      </c>
      <c r="E54" s="65" t="s">
        <v>1569</v>
      </c>
      <c r="F54" s="16" t="s">
        <v>1582</v>
      </c>
      <c r="G54" s="190">
        <v>43465</v>
      </c>
      <c r="H54" s="9">
        <v>6500</v>
      </c>
      <c r="I54" s="67">
        <v>186.3</v>
      </c>
      <c r="J54" s="62"/>
    </row>
    <row r="55" spans="1:10" s="30" customFormat="1" ht="15.95" customHeight="1" x14ac:dyDescent="0.25">
      <c r="A55" s="60">
        <f t="shared" si="0"/>
        <v>49</v>
      </c>
      <c r="B55" s="315" t="s">
        <v>1456</v>
      </c>
      <c r="C55" s="316" t="s">
        <v>1457</v>
      </c>
      <c r="D55" s="65" t="s">
        <v>2452</v>
      </c>
      <c r="E55" s="65" t="s">
        <v>1575</v>
      </c>
      <c r="F55" s="16" t="s">
        <v>1582</v>
      </c>
      <c r="G55" s="190">
        <v>42027</v>
      </c>
      <c r="H55" s="9">
        <v>1500</v>
      </c>
      <c r="I55" s="67">
        <v>135</v>
      </c>
      <c r="J55" s="62"/>
    </row>
    <row r="56" spans="1:10" s="30" customFormat="1" ht="15.95" customHeight="1" x14ac:dyDescent="0.25">
      <c r="A56" s="60">
        <f t="shared" si="0"/>
        <v>50</v>
      </c>
      <c r="B56" s="315" t="s">
        <v>1995</v>
      </c>
      <c r="C56" s="316" t="s">
        <v>1996</v>
      </c>
      <c r="D56" s="65" t="s">
        <v>2453</v>
      </c>
      <c r="E56" s="65" t="s">
        <v>1570</v>
      </c>
      <c r="F56" s="16" t="s">
        <v>1582</v>
      </c>
      <c r="G56" s="190">
        <v>43934</v>
      </c>
      <c r="H56" s="9">
        <v>1916.13</v>
      </c>
      <c r="I56" s="67">
        <v>172.45</v>
      </c>
      <c r="J56" s="62"/>
    </row>
    <row r="57" spans="1:10" s="30" customFormat="1" ht="15.95" customHeight="1" x14ac:dyDescent="0.25">
      <c r="A57" s="60">
        <f t="shared" si="0"/>
        <v>51</v>
      </c>
      <c r="B57" s="315" t="s">
        <v>1688</v>
      </c>
      <c r="C57" s="316" t="s">
        <v>1917</v>
      </c>
      <c r="D57" s="65" t="s">
        <v>2454</v>
      </c>
      <c r="E57" s="65" t="s">
        <v>1575</v>
      </c>
      <c r="F57" s="16" t="s">
        <v>1582</v>
      </c>
      <c r="G57" s="190">
        <v>43831</v>
      </c>
      <c r="H57" s="9">
        <v>1500</v>
      </c>
      <c r="I57" s="67">
        <v>135</v>
      </c>
      <c r="J57" s="62"/>
    </row>
    <row r="58" spans="1:10" s="30" customFormat="1" ht="15.95" customHeight="1" x14ac:dyDescent="0.25">
      <c r="A58" s="60">
        <f t="shared" si="0"/>
        <v>52</v>
      </c>
      <c r="B58" s="315" t="s">
        <v>1997</v>
      </c>
      <c r="C58" s="316" t="s">
        <v>1998</v>
      </c>
      <c r="D58" s="65" t="s">
        <v>2455</v>
      </c>
      <c r="E58" s="65" t="s">
        <v>1570</v>
      </c>
      <c r="F58" s="16" t="s">
        <v>1582</v>
      </c>
      <c r="G58" s="190">
        <v>43928</v>
      </c>
      <c r="H58" s="9">
        <v>1916.13</v>
      </c>
      <c r="I58" s="67">
        <v>172.45</v>
      </c>
      <c r="J58" s="62"/>
    </row>
    <row r="59" spans="1:10" s="30" customFormat="1" ht="15.95" customHeight="1" x14ac:dyDescent="0.25">
      <c r="A59" s="60">
        <f t="shared" si="0"/>
        <v>53</v>
      </c>
      <c r="B59" s="315" t="s">
        <v>1752</v>
      </c>
      <c r="C59" s="316" t="s">
        <v>1751</v>
      </c>
      <c r="D59" s="65" t="s">
        <v>2456</v>
      </c>
      <c r="E59" s="65" t="s">
        <v>1586</v>
      </c>
      <c r="F59" s="16" t="s">
        <v>1582</v>
      </c>
      <c r="G59" s="190">
        <v>43088</v>
      </c>
      <c r="H59" s="9">
        <v>2600</v>
      </c>
      <c r="I59" s="67">
        <v>186.3</v>
      </c>
      <c r="J59" s="62"/>
    </row>
    <row r="60" spans="1:10" s="30" customFormat="1" ht="15.95" customHeight="1" x14ac:dyDescent="0.25">
      <c r="A60" s="60">
        <f t="shared" si="0"/>
        <v>54</v>
      </c>
      <c r="B60" s="315" t="s">
        <v>1461</v>
      </c>
      <c r="C60" s="316" t="s">
        <v>1462</v>
      </c>
      <c r="D60" s="65" t="s">
        <v>2457</v>
      </c>
      <c r="E60" s="65" t="s">
        <v>1577</v>
      </c>
      <c r="F60" s="16" t="s">
        <v>1582</v>
      </c>
      <c r="G60" s="190">
        <v>38337</v>
      </c>
      <c r="H60" s="9">
        <v>1700</v>
      </c>
      <c r="I60" s="67">
        <v>153</v>
      </c>
      <c r="J60" s="62"/>
    </row>
    <row r="61" spans="1:10" s="30" customFormat="1" ht="15.95" customHeight="1" x14ac:dyDescent="0.25">
      <c r="A61" s="60">
        <f t="shared" si="0"/>
        <v>55</v>
      </c>
      <c r="B61" s="315" t="s">
        <v>1999</v>
      </c>
      <c r="C61" s="316" t="s">
        <v>2000</v>
      </c>
      <c r="D61" s="65" t="s">
        <v>2458</v>
      </c>
      <c r="E61" s="65" t="s">
        <v>1572</v>
      </c>
      <c r="F61" s="16" t="s">
        <v>1582</v>
      </c>
      <c r="G61" s="190">
        <v>43922</v>
      </c>
      <c r="H61" s="9">
        <v>1916.13</v>
      </c>
      <c r="I61" s="67">
        <v>172.45</v>
      </c>
      <c r="J61" s="62"/>
    </row>
    <row r="62" spans="1:10" s="30" customFormat="1" ht="15.95" customHeight="1" x14ac:dyDescent="0.25">
      <c r="A62" s="60">
        <f t="shared" si="0"/>
        <v>56</v>
      </c>
      <c r="B62" s="315" t="s">
        <v>2113</v>
      </c>
      <c r="C62" s="316" t="s">
        <v>2114</v>
      </c>
      <c r="D62" s="65" t="s">
        <v>2459</v>
      </c>
      <c r="E62" s="65" t="s">
        <v>1569</v>
      </c>
      <c r="F62" s="16" t="s">
        <v>1582</v>
      </c>
      <c r="G62" s="190">
        <v>44197</v>
      </c>
      <c r="H62" s="9">
        <v>6500</v>
      </c>
      <c r="I62" s="67">
        <v>186.3</v>
      </c>
      <c r="J62" s="62"/>
    </row>
    <row r="63" spans="1:10" s="30" customFormat="1" ht="15.95" customHeight="1" x14ac:dyDescent="0.25">
      <c r="A63" s="60">
        <f t="shared" si="0"/>
        <v>57</v>
      </c>
      <c r="B63" s="315" t="s">
        <v>1474</v>
      </c>
      <c r="C63" s="316" t="s">
        <v>1753</v>
      </c>
      <c r="D63" s="65" t="s">
        <v>2460</v>
      </c>
      <c r="E63" s="65" t="s">
        <v>1568</v>
      </c>
      <c r="F63" s="16" t="s">
        <v>1582</v>
      </c>
      <c r="G63" s="190">
        <v>43098</v>
      </c>
      <c r="H63" s="9">
        <v>1700</v>
      </c>
      <c r="I63" s="67">
        <v>153</v>
      </c>
      <c r="J63" s="62"/>
    </row>
    <row r="64" spans="1:10" s="30" customFormat="1" ht="15.95" customHeight="1" x14ac:dyDescent="0.25">
      <c r="A64" s="60">
        <f t="shared" si="0"/>
        <v>58</v>
      </c>
      <c r="B64" s="315" t="s">
        <v>1466</v>
      </c>
      <c r="C64" s="316" t="s">
        <v>1467</v>
      </c>
      <c r="D64" s="65" t="s">
        <v>2461</v>
      </c>
      <c r="E64" s="65" t="s">
        <v>1574</v>
      </c>
      <c r="F64" s="16" t="s">
        <v>1582</v>
      </c>
      <c r="G64" s="190">
        <v>41347</v>
      </c>
      <c r="H64" s="9">
        <v>4000</v>
      </c>
      <c r="I64" s="67">
        <v>186.3</v>
      </c>
      <c r="J64" s="62"/>
    </row>
    <row r="65" spans="1:10" s="30" customFormat="1" ht="15.95" customHeight="1" x14ac:dyDescent="0.25">
      <c r="A65" s="60">
        <f t="shared" si="0"/>
        <v>59</v>
      </c>
      <c r="B65" s="315" t="s">
        <v>1871</v>
      </c>
      <c r="C65" s="316" t="s">
        <v>1852</v>
      </c>
      <c r="D65" s="65" t="s">
        <v>2462</v>
      </c>
      <c r="E65" s="65" t="s">
        <v>1568</v>
      </c>
      <c r="F65" s="16" t="s">
        <v>1582</v>
      </c>
      <c r="G65" s="190">
        <v>43465</v>
      </c>
      <c r="H65" s="9">
        <v>1700</v>
      </c>
      <c r="I65" s="67">
        <v>153</v>
      </c>
      <c r="J65" s="62"/>
    </row>
    <row r="66" spans="1:10" s="30" customFormat="1" ht="15.95" customHeight="1" x14ac:dyDescent="0.25">
      <c r="A66" s="60">
        <f t="shared" si="0"/>
        <v>60</v>
      </c>
      <c r="B66" s="315" t="s">
        <v>1468</v>
      </c>
      <c r="C66" s="316" t="s">
        <v>1469</v>
      </c>
      <c r="D66" s="65" t="s">
        <v>2463</v>
      </c>
      <c r="E66" s="65" t="s">
        <v>1573</v>
      </c>
      <c r="F66" s="16" t="s">
        <v>1582</v>
      </c>
      <c r="G66" s="190">
        <v>42089</v>
      </c>
      <c r="H66" s="9">
        <v>2600</v>
      </c>
      <c r="I66" s="67">
        <v>186.3</v>
      </c>
      <c r="J66" s="62"/>
    </row>
    <row r="67" spans="1:10" s="30" customFormat="1" ht="15.95" customHeight="1" x14ac:dyDescent="0.25">
      <c r="A67" s="60">
        <f t="shared" si="0"/>
        <v>61</v>
      </c>
      <c r="B67" s="316" t="s">
        <v>1912</v>
      </c>
      <c r="C67" s="316" t="s">
        <v>1911</v>
      </c>
      <c r="D67" s="180" t="s">
        <v>2464</v>
      </c>
      <c r="E67" s="180" t="s">
        <v>1573</v>
      </c>
      <c r="F67" s="16" t="s">
        <v>1582</v>
      </c>
      <c r="G67" s="191">
        <v>43739</v>
      </c>
      <c r="H67" s="7">
        <v>2600</v>
      </c>
      <c r="I67" s="18">
        <v>186.3</v>
      </c>
      <c r="J67" s="62"/>
    </row>
    <row r="68" spans="1:10" s="30" customFormat="1" ht="15.95" customHeight="1" x14ac:dyDescent="0.25">
      <c r="A68" s="60">
        <f t="shared" si="0"/>
        <v>62</v>
      </c>
      <c r="B68" s="315" t="s">
        <v>2002</v>
      </c>
      <c r="C68" s="316" t="s">
        <v>2003</v>
      </c>
      <c r="D68" s="65" t="s">
        <v>2465</v>
      </c>
      <c r="E68" s="65" t="s">
        <v>1571</v>
      </c>
      <c r="F68" s="16" t="s">
        <v>1582</v>
      </c>
      <c r="G68" s="190">
        <v>43927</v>
      </c>
      <c r="H68" s="9">
        <v>3087.1</v>
      </c>
      <c r="I68" s="67">
        <v>186.3</v>
      </c>
      <c r="J68" s="62"/>
    </row>
    <row r="69" spans="1:10" s="30" customFormat="1" ht="15.95" customHeight="1" x14ac:dyDescent="0.25">
      <c r="A69" s="60">
        <f t="shared" si="0"/>
        <v>63</v>
      </c>
      <c r="B69" s="315" t="s">
        <v>2017</v>
      </c>
      <c r="C69" s="316" t="s">
        <v>2180</v>
      </c>
      <c r="D69" s="65" t="s">
        <v>2466</v>
      </c>
      <c r="E69" s="65" t="s">
        <v>1571</v>
      </c>
      <c r="F69" s="16" t="s">
        <v>1582</v>
      </c>
      <c r="G69" s="190">
        <v>44329</v>
      </c>
      <c r="H69" s="9">
        <v>2600</v>
      </c>
      <c r="I69" s="67">
        <v>186.3</v>
      </c>
      <c r="J69" s="62"/>
    </row>
    <row r="70" spans="1:10" s="30" customFormat="1" ht="15.95" customHeight="1" x14ac:dyDescent="0.25">
      <c r="A70" s="60">
        <f t="shared" si="0"/>
        <v>64</v>
      </c>
      <c r="B70" s="315" t="s">
        <v>1477</v>
      </c>
      <c r="C70" s="316" t="s">
        <v>1478</v>
      </c>
      <c r="D70" s="65" t="s">
        <v>2467</v>
      </c>
      <c r="E70" s="65" t="s">
        <v>1575</v>
      </c>
      <c r="F70" s="16" t="s">
        <v>1582</v>
      </c>
      <c r="G70" s="190">
        <v>38224</v>
      </c>
      <c r="H70" s="9">
        <v>1500</v>
      </c>
      <c r="I70" s="67">
        <v>135</v>
      </c>
      <c r="J70" s="62"/>
    </row>
    <row r="71" spans="1:10" s="30" customFormat="1" ht="15.95" customHeight="1" x14ac:dyDescent="0.25">
      <c r="A71" s="60">
        <f t="shared" si="0"/>
        <v>65</v>
      </c>
      <c r="B71" s="315" t="s">
        <v>2004</v>
      </c>
      <c r="C71" s="316" t="s">
        <v>2005</v>
      </c>
      <c r="D71" s="65" t="s">
        <v>2468</v>
      </c>
      <c r="E71" s="65" t="s">
        <v>1883</v>
      </c>
      <c r="F71" s="16" t="s">
        <v>1582</v>
      </c>
      <c r="G71" s="190">
        <v>43922</v>
      </c>
      <c r="H71" s="9">
        <v>2700</v>
      </c>
      <c r="I71" s="67">
        <v>186.3</v>
      </c>
      <c r="J71" s="62"/>
    </row>
    <row r="72" spans="1:10" s="30" customFormat="1" ht="15.95" customHeight="1" x14ac:dyDescent="0.25">
      <c r="A72" s="60">
        <f t="shared" si="0"/>
        <v>66</v>
      </c>
      <c r="B72" s="315" t="s">
        <v>2006</v>
      </c>
      <c r="C72" s="316" t="s">
        <v>2007</v>
      </c>
      <c r="D72" s="65" t="s">
        <v>2469</v>
      </c>
      <c r="E72" s="65" t="s">
        <v>1568</v>
      </c>
      <c r="F72" s="16" t="s">
        <v>1582</v>
      </c>
      <c r="G72" s="190">
        <v>43922</v>
      </c>
      <c r="H72" s="9">
        <v>1916.13</v>
      </c>
      <c r="I72" s="67">
        <v>172.45</v>
      </c>
      <c r="J72" s="62"/>
    </row>
    <row r="73" spans="1:10" s="30" customFormat="1" ht="15.95" customHeight="1" x14ac:dyDescent="0.25">
      <c r="A73" s="60">
        <f t="shared" ref="A73:A105" si="1">A72+1</f>
        <v>67</v>
      </c>
      <c r="B73" s="315" t="s">
        <v>1872</v>
      </c>
      <c r="C73" s="316" t="s">
        <v>1853</v>
      </c>
      <c r="D73" s="65" t="s">
        <v>2470</v>
      </c>
      <c r="E73" s="65" t="s">
        <v>1573</v>
      </c>
      <c r="F73" s="16" t="s">
        <v>1582</v>
      </c>
      <c r="G73" s="190">
        <v>43465</v>
      </c>
      <c r="H73" s="9">
        <v>2600</v>
      </c>
      <c r="I73" s="67">
        <v>186.3</v>
      </c>
      <c r="J73" s="62"/>
    </row>
    <row r="74" spans="1:10" s="30" customFormat="1" ht="15.95" customHeight="1" x14ac:dyDescent="0.25">
      <c r="A74" s="60">
        <f t="shared" si="1"/>
        <v>68</v>
      </c>
      <c r="B74" s="315" t="s">
        <v>1481</v>
      </c>
      <c r="C74" s="316" t="s">
        <v>1482</v>
      </c>
      <c r="D74" s="65" t="s">
        <v>2471</v>
      </c>
      <c r="E74" s="65" t="s">
        <v>1575</v>
      </c>
      <c r="F74" s="16" t="s">
        <v>1582</v>
      </c>
      <c r="G74" s="190">
        <v>38222</v>
      </c>
      <c r="H74" s="9">
        <v>1500</v>
      </c>
      <c r="I74" s="67">
        <v>135</v>
      </c>
      <c r="J74" s="62"/>
    </row>
    <row r="75" spans="1:10" s="30" customFormat="1" ht="15.95" customHeight="1" x14ac:dyDescent="0.25">
      <c r="A75" s="60">
        <f t="shared" si="1"/>
        <v>69</v>
      </c>
      <c r="B75" s="315" t="s">
        <v>2008</v>
      </c>
      <c r="C75" s="316" t="s">
        <v>2009</v>
      </c>
      <c r="D75" s="65" t="s">
        <v>2472</v>
      </c>
      <c r="E75" s="65" t="s">
        <v>1568</v>
      </c>
      <c r="F75" s="16" t="s">
        <v>1582</v>
      </c>
      <c r="G75" s="190">
        <v>43922</v>
      </c>
      <c r="H75" s="9">
        <v>1916.13</v>
      </c>
      <c r="I75" s="67">
        <v>172.45</v>
      </c>
      <c r="J75" s="62"/>
    </row>
    <row r="76" spans="1:10" s="30" customFormat="1" ht="15.95" customHeight="1" x14ac:dyDescent="0.25">
      <c r="A76" s="60">
        <f t="shared" si="1"/>
        <v>70</v>
      </c>
      <c r="B76" s="315" t="s">
        <v>2356</v>
      </c>
      <c r="C76" s="316" t="s">
        <v>2357</v>
      </c>
      <c r="D76" s="65" t="s">
        <v>2473</v>
      </c>
      <c r="E76" s="65" t="s">
        <v>1573</v>
      </c>
      <c r="F76" s="16" t="s">
        <v>1582</v>
      </c>
      <c r="G76" s="191">
        <v>44684</v>
      </c>
      <c r="H76" s="7">
        <v>2600</v>
      </c>
      <c r="I76" s="67">
        <v>186.3</v>
      </c>
      <c r="J76" s="62"/>
    </row>
    <row r="77" spans="1:10" s="30" customFormat="1" ht="15.95" customHeight="1" x14ac:dyDescent="0.25">
      <c r="A77" s="60">
        <f t="shared" si="1"/>
        <v>71</v>
      </c>
      <c r="B77" s="315" t="s">
        <v>1873</v>
      </c>
      <c r="C77" s="316" t="s">
        <v>1854</v>
      </c>
      <c r="D77" s="65" t="s">
        <v>2474</v>
      </c>
      <c r="E77" s="65" t="s">
        <v>1884</v>
      </c>
      <c r="F77" s="16" t="s">
        <v>1582</v>
      </c>
      <c r="G77" s="191">
        <v>43465</v>
      </c>
      <c r="H77" s="7">
        <v>3400</v>
      </c>
      <c r="I77" s="67">
        <v>186.3</v>
      </c>
      <c r="J77" s="62"/>
    </row>
    <row r="78" spans="1:10" s="30" customFormat="1" ht="15.95" customHeight="1" x14ac:dyDescent="0.25">
      <c r="A78" s="60">
        <f t="shared" si="1"/>
        <v>72</v>
      </c>
      <c r="B78" s="315" t="s">
        <v>1483</v>
      </c>
      <c r="C78" s="316" t="s">
        <v>1484</v>
      </c>
      <c r="D78" s="65" t="s">
        <v>2475</v>
      </c>
      <c r="E78" s="65" t="s">
        <v>1573</v>
      </c>
      <c r="F78" s="16" t="s">
        <v>1582</v>
      </c>
      <c r="G78" s="190">
        <v>38222</v>
      </c>
      <c r="H78" s="9">
        <v>2600</v>
      </c>
      <c r="I78" s="67">
        <v>186.3</v>
      </c>
      <c r="J78" s="62"/>
    </row>
    <row r="79" spans="1:10" s="30" customFormat="1" ht="15.95" customHeight="1" x14ac:dyDescent="0.25">
      <c r="A79" s="60">
        <f t="shared" si="1"/>
        <v>73</v>
      </c>
      <c r="B79" s="315" t="s">
        <v>2343</v>
      </c>
      <c r="C79" s="316" t="s">
        <v>2344</v>
      </c>
      <c r="D79" s="65" t="s">
        <v>2476</v>
      </c>
      <c r="E79" s="180" t="s">
        <v>1568</v>
      </c>
      <c r="F79" s="16" t="s">
        <v>1582</v>
      </c>
      <c r="G79" s="191">
        <v>44631</v>
      </c>
      <c r="H79" s="7">
        <v>1916.13</v>
      </c>
      <c r="I79" s="18">
        <v>172.45</v>
      </c>
      <c r="J79" s="62"/>
    </row>
    <row r="80" spans="1:10" s="30" customFormat="1" ht="15.95" customHeight="1" x14ac:dyDescent="0.25">
      <c r="A80" s="60">
        <f t="shared" si="1"/>
        <v>74</v>
      </c>
      <c r="B80" s="315" t="s">
        <v>1756</v>
      </c>
      <c r="C80" s="316" t="s">
        <v>1757</v>
      </c>
      <c r="D80" s="65" t="s">
        <v>2477</v>
      </c>
      <c r="E80" s="65" t="s">
        <v>1568</v>
      </c>
      <c r="F80" s="16" t="s">
        <v>1582</v>
      </c>
      <c r="G80" s="190">
        <v>43098</v>
      </c>
      <c r="H80" s="9">
        <v>1700</v>
      </c>
      <c r="I80" s="67">
        <v>153</v>
      </c>
      <c r="J80" s="62"/>
    </row>
    <row r="81" spans="1:11" s="30" customFormat="1" ht="15.95" customHeight="1" x14ac:dyDescent="0.25">
      <c r="A81" s="60">
        <f t="shared" si="1"/>
        <v>75</v>
      </c>
      <c r="B81" s="315" t="s">
        <v>2320</v>
      </c>
      <c r="C81" s="316" t="s">
        <v>2318</v>
      </c>
      <c r="D81" s="65" t="s">
        <v>2478</v>
      </c>
      <c r="E81" s="65" t="s">
        <v>1569</v>
      </c>
      <c r="F81" s="16" t="s">
        <v>1582</v>
      </c>
      <c r="G81" s="191">
        <v>44487</v>
      </c>
      <c r="H81" s="7">
        <v>5535.48</v>
      </c>
      <c r="I81" s="67">
        <v>186.3</v>
      </c>
      <c r="J81" s="62"/>
    </row>
    <row r="82" spans="1:11" s="30" customFormat="1" ht="15.95" customHeight="1" x14ac:dyDescent="0.25">
      <c r="A82" s="60">
        <f t="shared" si="1"/>
        <v>76</v>
      </c>
      <c r="B82" s="315" t="s">
        <v>1487</v>
      </c>
      <c r="C82" s="316" t="s">
        <v>1488</v>
      </c>
      <c r="D82" s="65" t="s">
        <v>2479</v>
      </c>
      <c r="E82" s="65" t="s">
        <v>1575</v>
      </c>
      <c r="F82" s="16" t="s">
        <v>1582</v>
      </c>
      <c r="G82" s="191">
        <v>40945</v>
      </c>
      <c r="H82" s="7">
        <v>1700</v>
      </c>
      <c r="I82" s="67">
        <v>153</v>
      </c>
      <c r="J82" s="62"/>
    </row>
    <row r="83" spans="1:11" s="30" customFormat="1" ht="15.95" customHeight="1" x14ac:dyDescent="0.25">
      <c r="A83" s="60">
        <f t="shared" si="1"/>
        <v>77</v>
      </c>
      <c r="B83" s="315" t="s">
        <v>2010</v>
      </c>
      <c r="C83" s="316" t="s">
        <v>2011</v>
      </c>
      <c r="D83" s="65" t="s">
        <v>2480</v>
      </c>
      <c r="E83" s="65" t="s">
        <v>1568</v>
      </c>
      <c r="F83" s="16" t="s">
        <v>1582</v>
      </c>
      <c r="G83" s="190">
        <v>43922</v>
      </c>
      <c r="H83" s="9">
        <v>1916.13</v>
      </c>
      <c r="I83" s="67">
        <v>172.45</v>
      </c>
      <c r="J83" s="62"/>
    </row>
    <row r="84" spans="1:11" s="30" customFormat="1" ht="15.95" customHeight="1" x14ac:dyDescent="0.25">
      <c r="A84" s="60">
        <f t="shared" si="1"/>
        <v>78</v>
      </c>
      <c r="B84" s="315" t="s">
        <v>1874</v>
      </c>
      <c r="C84" s="316" t="s">
        <v>1855</v>
      </c>
      <c r="D84" s="65" t="s">
        <v>2481</v>
      </c>
      <c r="E84" s="65" t="s">
        <v>1569</v>
      </c>
      <c r="F84" s="16" t="s">
        <v>2358</v>
      </c>
      <c r="G84" s="190">
        <v>43465</v>
      </c>
      <c r="H84" s="9">
        <v>6500</v>
      </c>
      <c r="I84" s="67">
        <v>186.3</v>
      </c>
      <c r="J84" s="62"/>
    </row>
    <row r="85" spans="1:11" s="30" customFormat="1" ht="15.95" customHeight="1" x14ac:dyDescent="0.25">
      <c r="A85" s="60">
        <f t="shared" si="1"/>
        <v>79</v>
      </c>
      <c r="B85" s="315" t="s">
        <v>1490</v>
      </c>
      <c r="C85" s="316" t="s">
        <v>1491</v>
      </c>
      <c r="D85" s="65" t="s">
        <v>2482</v>
      </c>
      <c r="E85" s="65" t="s">
        <v>1579</v>
      </c>
      <c r="F85" s="16" t="s">
        <v>1582</v>
      </c>
      <c r="G85" s="191">
        <v>42186</v>
      </c>
      <c r="H85" s="7">
        <v>2600</v>
      </c>
      <c r="I85" s="67">
        <v>186.3</v>
      </c>
      <c r="J85" s="62"/>
    </row>
    <row r="86" spans="1:11" s="30" customFormat="1" ht="15.95" customHeight="1" x14ac:dyDescent="0.25">
      <c r="A86" s="60">
        <f t="shared" si="1"/>
        <v>80</v>
      </c>
      <c r="B86" s="315" t="s">
        <v>1494</v>
      </c>
      <c r="C86" s="316" t="s">
        <v>1495</v>
      </c>
      <c r="D86" s="65" t="s">
        <v>2483</v>
      </c>
      <c r="E86" s="65" t="s">
        <v>1580</v>
      </c>
      <c r="F86" s="16" t="s">
        <v>1582</v>
      </c>
      <c r="G86" s="190">
        <v>41522</v>
      </c>
      <c r="H86" s="9">
        <v>1500</v>
      </c>
      <c r="I86" s="67">
        <v>135</v>
      </c>
      <c r="J86" s="62"/>
    </row>
    <row r="87" spans="1:11" s="30" customFormat="1" ht="15.95" customHeight="1" x14ac:dyDescent="0.25">
      <c r="A87" s="60">
        <f t="shared" si="1"/>
        <v>81</v>
      </c>
      <c r="B87" s="315" t="s">
        <v>1496</v>
      </c>
      <c r="C87" s="315" t="s">
        <v>1497</v>
      </c>
      <c r="D87" s="65" t="s">
        <v>2484</v>
      </c>
      <c r="E87" s="65" t="s">
        <v>1569</v>
      </c>
      <c r="F87" s="16" t="s">
        <v>1582</v>
      </c>
      <c r="G87" s="191">
        <v>42219</v>
      </c>
      <c r="H87" s="7">
        <v>6500</v>
      </c>
      <c r="I87" s="67">
        <v>186.3</v>
      </c>
      <c r="J87" s="62"/>
    </row>
    <row r="88" spans="1:11" s="30" customFormat="1" ht="15.95" customHeight="1" x14ac:dyDescent="0.25">
      <c r="A88" s="60">
        <f t="shared" si="1"/>
        <v>82</v>
      </c>
      <c r="B88" s="315" t="s">
        <v>2012</v>
      </c>
      <c r="C88" s="315" t="s">
        <v>2013</v>
      </c>
      <c r="D88" s="65" t="s">
        <v>2485</v>
      </c>
      <c r="E88" s="65" t="s">
        <v>1568</v>
      </c>
      <c r="F88" s="16" t="s">
        <v>1582</v>
      </c>
      <c r="G88" s="190">
        <v>43922</v>
      </c>
      <c r="H88" s="9">
        <v>1916.13</v>
      </c>
      <c r="I88" s="67">
        <v>172.45</v>
      </c>
      <c r="J88" s="62"/>
      <c r="K88" s="218"/>
    </row>
    <row r="89" spans="1:11" s="30" customFormat="1" ht="15.95" customHeight="1" x14ac:dyDescent="0.25">
      <c r="A89" s="60">
        <f t="shared" si="1"/>
        <v>83</v>
      </c>
      <c r="B89" s="315" t="s">
        <v>1876</v>
      </c>
      <c r="C89" s="315" t="s">
        <v>1856</v>
      </c>
      <c r="D89" s="65" t="s">
        <v>2486</v>
      </c>
      <c r="E89" s="65" t="s">
        <v>1568</v>
      </c>
      <c r="F89" s="16" t="s">
        <v>1582</v>
      </c>
      <c r="G89" s="190">
        <v>43465</v>
      </c>
      <c r="H89" s="9">
        <v>1700</v>
      </c>
      <c r="I89" s="67">
        <v>153</v>
      </c>
      <c r="J89" s="62"/>
    </row>
    <row r="90" spans="1:11" s="30" customFormat="1" ht="15.95" customHeight="1" x14ac:dyDescent="0.25">
      <c r="A90" s="60">
        <f t="shared" si="1"/>
        <v>84</v>
      </c>
      <c r="B90" s="315" t="s">
        <v>1498</v>
      </c>
      <c r="C90" s="315" t="s">
        <v>1499</v>
      </c>
      <c r="D90" s="65" t="s">
        <v>2487</v>
      </c>
      <c r="E90" s="65" t="s">
        <v>1581</v>
      </c>
      <c r="F90" s="16" t="s">
        <v>1582</v>
      </c>
      <c r="G90" s="190">
        <v>40346</v>
      </c>
      <c r="H90" s="9">
        <v>3500</v>
      </c>
      <c r="I90" s="67">
        <v>186.3</v>
      </c>
      <c r="J90" s="62"/>
    </row>
    <row r="91" spans="1:11" s="30" customFormat="1" ht="15.95" customHeight="1" x14ac:dyDescent="0.25">
      <c r="A91" s="60">
        <f t="shared" si="1"/>
        <v>85</v>
      </c>
      <c r="B91" s="315" t="s">
        <v>1500</v>
      </c>
      <c r="C91" s="315" t="s">
        <v>1501</v>
      </c>
      <c r="D91" s="65" t="s">
        <v>2488</v>
      </c>
      <c r="E91" s="65" t="s">
        <v>1568</v>
      </c>
      <c r="F91" s="16" t="s">
        <v>1582</v>
      </c>
      <c r="G91" s="190">
        <v>42027</v>
      </c>
      <c r="H91" s="9">
        <v>1700</v>
      </c>
      <c r="I91" s="67">
        <v>153</v>
      </c>
      <c r="J91" s="62"/>
    </row>
    <row r="92" spans="1:11" s="217" customFormat="1" ht="15.95" customHeight="1" x14ac:dyDescent="0.25">
      <c r="A92" s="60">
        <f t="shared" si="1"/>
        <v>86</v>
      </c>
      <c r="B92" s="315" t="s">
        <v>1763</v>
      </c>
      <c r="C92" s="315" t="s">
        <v>1764</v>
      </c>
      <c r="D92" s="65" t="s">
        <v>2489</v>
      </c>
      <c r="E92" s="65" t="s">
        <v>1883</v>
      </c>
      <c r="F92" s="16" t="s">
        <v>1582</v>
      </c>
      <c r="G92" s="191">
        <v>43098</v>
      </c>
      <c r="H92" s="7">
        <v>2600</v>
      </c>
      <c r="I92" s="67">
        <v>186.3</v>
      </c>
      <c r="J92" s="62"/>
    </row>
    <row r="93" spans="1:11" s="30" customFormat="1" ht="15.95" customHeight="1" x14ac:dyDescent="0.25">
      <c r="A93" s="60">
        <f t="shared" si="1"/>
        <v>87</v>
      </c>
      <c r="B93" s="315" t="s">
        <v>1492</v>
      </c>
      <c r="C93" s="315" t="s">
        <v>2115</v>
      </c>
      <c r="D93" s="65" t="s">
        <v>2490</v>
      </c>
      <c r="E93" s="65" t="s">
        <v>1575</v>
      </c>
      <c r="F93" s="16" t="s">
        <v>1582</v>
      </c>
      <c r="G93" s="190">
        <v>44197</v>
      </c>
      <c r="H93" s="9">
        <v>1500</v>
      </c>
      <c r="I93" s="67">
        <v>135</v>
      </c>
      <c r="J93" s="62"/>
    </row>
    <row r="94" spans="1:11" s="30" customFormat="1" ht="15.95" customHeight="1" x14ac:dyDescent="0.25">
      <c r="A94" s="60">
        <f t="shared" si="1"/>
        <v>88</v>
      </c>
      <c r="B94" s="315" t="s">
        <v>2345</v>
      </c>
      <c r="C94" s="315" t="s">
        <v>2346</v>
      </c>
      <c r="D94" s="65" t="s">
        <v>2491</v>
      </c>
      <c r="E94" s="65" t="s">
        <v>1767</v>
      </c>
      <c r="F94" s="16" t="s">
        <v>1582</v>
      </c>
      <c r="G94" s="190">
        <v>44617</v>
      </c>
      <c r="H94" s="9">
        <v>3087.1</v>
      </c>
      <c r="I94" s="67">
        <v>186.3</v>
      </c>
      <c r="J94" s="62"/>
    </row>
    <row r="95" spans="1:11" s="30" customFormat="1" ht="15.95" customHeight="1" x14ac:dyDescent="0.25">
      <c r="A95" s="60">
        <f t="shared" si="1"/>
        <v>89</v>
      </c>
      <c r="B95" s="315" t="s">
        <v>1429</v>
      </c>
      <c r="C95" s="315" t="s">
        <v>1758</v>
      </c>
      <c r="D95" s="65" t="s">
        <v>2492</v>
      </c>
      <c r="E95" s="180" t="s">
        <v>1569</v>
      </c>
      <c r="F95" s="16" t="s">
        <v>1582</v>
      </c>
      <c r="G95" s="191">
        <v>43090</v>
      </c>
      <c r="H95" s="7">
        <v>6500</v>
      </c>
      <c r="I95" s="18">
        <v>186.3</v>
      </c>
      <c r="J95" s="62"/>
    </row>
    <row r="96" spans="1:11" s="30" customFormat="1" ht="15.95" customHeight="1" x14ac:dyDescent="0.25">
      <c r="A96" s="60">
        <f t="shared" si="1"/>
        <v>90</v>
      </c>
      <c r="B96" s="315" t="s">
        <v>1508</v>
      </c>
      <c r="C96" s="315" t="s">
        <v>1509</v>
      </c>
      <c r="D96" s="65" t="s">
        <v>2493</v>
      </c>
      <c r="E96" s="65" t="s">
        <v>1569</v>
      </c>
      <c r="F96" s="16" t="s">
        <v>1582</v>
      </c>
      <c r="G96" s="191">
        <v>42219</v>
      </c>
      <c r="H96" s="7">
        <v>6500</v>
      </c>
      <c r="I96" s="67">
        <v>186.3</v>
      </c>
      <c r="J96" s="62"/>
    </row>
    <row r="97" spans="1:16" s="30" customFormat="1" ht="15.95" customHeight="1" x14ac:dyDescent="0.25">
      <c r="A97" s="60">
        <f t="shared" si="1"/>
        <v>91</v>
      </c>
      <c r="B97" s="315" t="s">
        <v>1877</v>
      </c>
      <c r="C97" s="315" t="s">
        <v>1858</v>
      </c>
      <c r="D97" s="65" t="s">
        <v>2494</v>
      </c>
      <c r="E97" s="65" t="s">
        <v>1886</v>
      </c>
      <c r="F97" s="16" t="s">
        <v>1582</v>
      </c>
      <c r="G97" s="191">
        <v>43465</v>
      </c>
      <c r="H97" s="7">
        <v>2600</v>
      </c>
      <c r="I97" s="67">
        <v>186.3</v>
      </c>
      <c r="J97" s="62"/>
    </row>
    <row r="98" spans="1:16" s="30" customFormat="1" ht="15.95" customHeight="1" x14ac:dyDescent="0.25">
      <c r="A98" s="60">
        <f t="shared" si="1"/>
        <v>92</v>
      </c>
      <c r="B98" s="315" t="s">
        <v>1451</v>
      </c>
      <c r="C98" s="315" t="s">
        <v>1759</v>
      </c>
      <c r="D98" s="65" t="s">
        <v>2495</v>
      </c>
      <c r="E98" s="180" t="s">
        <v>1762</v>
      </c>
      <c r="F98" s="16" t="s">
        <v>1582</v>
      </c>
      <c r="G98" s="191">
        <v>43088</v>
      </c>
      <c r="H98" s="7">
        <v>1700</v>
      </c>
      <c r="I98" s="18">
        <v>153</v>
      </c>
      <c r="J98" s="62"/>
      <c r="K98" s="218"/>
    </row>
    <row r="99" spans="1:16" s="30" customFormat="1" ht="15.95" customHeight="1" x14ac:dyDescent="0.25">
      <c r="A99" s="60">
        <f t="shared" si="1"/>
        <v>93</v>
      </c>
      <c r="B99" s="315" t="s">
        <v>1760</v>
      </c>
      <c r="C99" s="315" t="s">
        <v>1761</v>
      </c>
      <c r="D99" s="65" t="s">
        <v>2496</v>
      </c>
      <c r="E99" s="65" t="s">
        <v>1570</v>
      </c>
      <c r="F99" s="16" t="s">
        <v>1582</v>
      </c>
      <c r="G99" s="190">
        <v>43098</v>
      </c>
      <c r="H99" s="9">
        <v>1500</v>
      </c>
      <c r="I99" s="67">
        <v>135</v>
      </c>
      <c r="J99" s="62"/>
    </row>
    <row r="100" spans="1:16" s="30" customFormat="1" ht="15.95" customHeight="1" x14ac:dyDescent="0.25">
      <c r="A100" s="60">
        <f t="shared" si="1"/>
        <v>94</v>
      </c>
      <c r="B100" s="315" t="s">
        <v>1878</v>
      </c>
      <c r="C100" s="315" t="s">
        <v>1859</v>
      </c>
      <c r="D100" s="65" t="s">
        <v>2497</v>
      </c>
      <c r="E100" s="65" t="s">
        <v>1569</v>
      </c>
      <c r="F100" s="16" t="s">
        <v>1582</v>
      </c>
      <c r="G100" s="191">
        <v>43466</v>
      </c>
      <c r="H100" s="7">
        <v>4705.67</v>
      </c>
      <c r="I100" s="67">
        <v>78</v>
      </c>
      <c r="J100" s="62"/>
    </row>
    <row r="101" spans="1:16" s="30" customFormat="1" ht="15.95" customHeight="1" x14ac:dyDescent="0.25">
      <c r="A101" s="60">
        <f t="shared" si="1"/>
        <v>95</v>
      </c>
      <c r="B101" s="315" t="s">
        <v>1512</v>
      </c>
      <c r="C101" s="315" t="s">
        <v>1513</v>
      </c>
      <c r="D101" s="65" t="s">
        <v>2498</v>
      </c>
      <c r="E101" s="65" t="s">
        <v>1575</v>
      </c>
      <c r="F101" s="16" t="s">
        <v>1582</v>
      </c>
      <c r="G101" s="190">
        <v>42027</v>
      </c>
      <c r="H101" s="9">
        <v>1500</v>
      </c>
      <c r="I101" s="67">
        <v>135</v>
      </c>
      <c r="J101" s="62"/>
    </row>
    <row r="102" spans="1:16" s="30" customFormat="1" ht="15.95" customHeight="1" x14ac:dyDescent="0.25">
      <c r="A102" s="60">
        <f t="shared" si="1"/>
        <v>96</v>
      </c>
      <c r="B102" s="315" t="s">
        <v>2015</v>
      </c>
      <c r="C102" s="315" t="s">
        <v>2016</v>
      </c>
      <c r="D102" s="65" t="s">
        <v>2499</v>
      </c>
      <c r="E102" s="65" t="s">
        <v>1576</v>
      </c>
      <c r="F102" s="16" t="s">
        <v>1582</v>
      </c>
      <c r="G102" s="190">
        <v>43922</v>
      </c>
      <c r="H102" s="9">
        <v>5535.48</v>
      </c>
      <c r="I102" s="67">
        <v>186.3</v>
      </c>
      <c r="J102" s="62"/>
    </row>
    <row r="103" spans="1:16" s="30" customFormat="1" ht="15.95" customHeight="1" x14ac:dyDescent="0.25">
      <c r="A103" s="60">
        <f t="shared" si="1"/>
        <v>97</v>
      </c>
      <c r="B103" s="315" t="s">
        <v>1774</v>
      </c>
      <c r="C103" s="315" t="s">
        <v>1773</v>
      </c>
      <c r="D103" s="65" t="s">
        <v>2500</v>
      </c>
      <c r="E103" s="65" t="s">
        <v>1573</v>
      </c>
      <c r="F103" s="16" t="s">
        <v>1582</v>
      </c>
      <c r="G103" s="190">
        <v>43328</v>
      </c>
      <c r="H103" s="9">
        <v>2600</v>
      </c>
      <c r="I103" s="67">
        <v>186.3</v>
      </c>
      <c r="J103" s="62"/>
    </row>
    <row r="104" spans="1:16" s="30" customFormat="1" ht="15.95" customHeight="1" x14ac:dyDescent="0.25">
      <c r="A104" s="60">
        <f t="shared" si="1"/>
        <v>98</v>
      </c>
      <c r="B104" s="315" t="s">
        <v>1516</v>
      </c>
      <c r="C104" s="315" t="s">
        <v>1517</v>
      </c>
      <c r="D104" s="65" t="s">
        <v>2501</v>
      </c>
      <c r="E104" s="65" t="s">
        <v>1568</v>
      </c>
      <c r="F104" s="16" t="s">
        <v>1582</v>
      </c>
      <c r="G104" s="190">
        <v>42027</v>
      </c>
      <c r="H104" s="9">
        <v>1700</v>
      </c>
      <c r="I104" s="67">
        <v>153</v>
      </c>
      <c r="J104" s="62"/>
    </row>
    <row r="105" spans="1:16" s="30" customFormat="1" ht="15.95" customHeight="1" x14ac:dyDescent="0.25">
      <c r="A105" s="60">
        <f t="shared" si="1"/>
        <v>99</v>
      </c>
      <c r="B105" s="315" t="s">
        <v>1879</v>
      </c>
      <c r="C105" s="315" t="s">
        <v>1860</v>
      </c>
      <c r="D105" s="65" t="s">
        <v>2502</v>
      </c>
      <c r="E105" s="65" t="s">
        <v>1767</v>
      </c>
      <c r="F105" s="16" t="s">
        <v>1582</v>
      </c>
      <c r="G105" s="190">
        <v>43465</v>
      </c>
      <c r="H105" s="9">
        <v>2600</v>
      </c>
      <c r="I105" s="67">
        <v>186.3</v>
      </c>
      <c r="J105" s="62"/>
    </row>
    <row r="106" spans="1:16" s="30" customFormat="1" ht="22.5" customHeight="1" x14ac:dyDescent="0.35">
      <c r="A106" s="385" t="s">
        <v>83</v>
      </c>
      <c r="B106" s="386"/>
      <c r="C106" s="386"/>
      <c r="D106" s="386"/>
      <c r="E106" s="386"/>
      <c r="F106" s="386"/>
      <c r="G106" s="387"/>
      <c r="H106" s="104">
        <f>SUM(H7:H105)</f>
        <v>292347.49000000005</v>
      </c>
      <c r="I106" s="104">
        <f>SUM(I7:I105)</f>
        <v>16545.999999999989</v>
      </c>
      <c r="J106" s="219"/>
      <c r="K106" s="220"/>
    </row>
    <row r="107" spans="1:16" ht="13.5" x14ac:dyDescent="0.25">
      <c r="A107" s="219"/>
      <c r="B107" s="26" t="s">
        <v>2310</v>
      </c>
      <c r="C107" s="344"/>
      <c r="D107" s="30"/>
      <c r="E107" s="346"/>
      <c r="F107" s="347"/>
      <c r="G107" s="30"/>
      <c r="H107" s="30"/>
      <c r="J107" s="64"/>
      <c r="K107" s="212"/>
      <c r="L107" s="212"/>
      <c r="M107" s="214"/>
      <c r="N107" s="213"/>
      <c r="O107" s="213"/>
      <c r="P107" s="213"/>
    </row>
    <row r="108" spans="1:16" s="211" customFormat="1" ht="14.1" customHeight="1" x14ac:dyDescent="0.3">
      <c r="A108" s="217"/>
      <c r="B108" s="217"/>
      <c r="C108" s="217"/>
      <c r="D108" s="217"/>
      <c r="E108" s="217"/>
      <c r="F108" s="348"/>
      <c r="G108" s="384" t="s">
        <v>2515</v>
      </c>
      <c r="H108" s="384"/>
      <c r="I108" s="384"/>
      <c r="N108" s="45"/>
      <c r="O108" s="45"/>
      <c r="P108" s="213"/>
    </row>
  </sheetData>
  <sheetProtection formatCells="0" formatColumns="0" formatRows="0" insertColumns="0" insertRows="0" insertHyperlinks="0" deleteColumns="0" deleteRows="0" sort="0" autoFilter="0" pivotTables="0"/>
  <sortState ref="A7:I104">
    <sortCondition ref="C7:C104"/>
  </sortState>
  <mergeCells count="2">
    <mergeCell ref="A106:G106"/>
    <mergeCell ref="G108:I108"/>
  </mergeCells>
  <printOptions horizontalCentered="1"/>
  <pageMargins left="0.19685039370078741" right="0.19685039370078741" top="0.39370078740157483" bottom="0" header="0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7"/>
  <sheetViews>
    <sheetView zoomScaleNormal="100" workbookViewId="0">
      <selection sqref="A1:H68"/>
    </sheetView>
  </sheetViews>
  <sheetFormatPr baseColWidth="10" defaultRowHeight="13.5" x14ac:dyDescent="0.25"/>
  <cols>
    <col min="1" max="1" width="3.7109375" style="6" customWidth="1"/>
    <col min="2" max="2" width="7.42578125" style="6" customWidth="1"/>
    <col min="3" max="3" width="37.7109375" style="6" customWidth="1"/>
    <col min="4" max="4" width="9.140625" style="22" customWidth="1"/>
    <col min="5" max="5" width="21.28515625" style="6" customWidth="1"/>
    <col min="6" max="6" width="7.5703125" style="6" customWidth="1"/>
    <col min="7" max="7" width="8.5703125" style="22" customWidth="1"/>
    <col min="8" max="8" width="12.28515625" style="22" customWidth="1"/>
    <col min="9" max="9" width="2.7109375" style="6" customWidth="1"/>
    <col min="10" max="16384" width="11.42578125" style="6"/>
  </cols>
  <sheetData>
    <row r="1" spans="1:9" s="73" customFormat="1" ht="15.75" customHeight="1" x14ac:dyDescent="0.3">
      <c r="B1" s="391" t="s">
        <v>2514</v>
      </c>
      <c r="C1" s="391"/>
      <c r="D1" s="391"/>
      <c r="E1" s="391"/>
      <c r="F1" s="391"/>
      <c r="G1" s="391"/>
      <c r="H1" s="391"/>
    </row>
    <row r="2" spans="1:9" s="1" customFormat="1" ht="12.95" customHeight="1" x14ac:dyDescent="0.3">
      <c r="A2" s="73" t="s">
        <v>1646</v>
      </c>
      <c r="B2" s="73"/>
      <c r="C2" s="73"/>
      <c r="D2" s="221"/>
      <c r="E2" s="73"/>
      <c r="F2" s="73"/>
      <c r="G2" s="221"/>
      <c r="H2" s="221"/>
      <c r="I2" s="73"/>
    </row>
    <row r="3" spans="1:9" s="1" customFormat="1" ht="12.95" customHeight="1" x14ac:dyDescent="0.3">
      <c r="A3" s="73" t="s">
        <v>1642</v>
      </c>
      <c r="B3" s="73"/>
      <c r="C3" s="73"/>
      <c r="D3" s="221"/>
      <c r="E3" s="73"/>
      <c r="F3" s="73"/>
      <c r="G3" s="221"/>
      <c r="H3" s="221"/>
      <c r="I3" s="73"/>
    </row>
    <row r="4" spans="1:9" ht="5.25" customHeight="1" x14ac:dyDescent="0.25">
      <c r="A4" s="29"/>
      <c r="B4" s="29"/>
      <c r="C4" s="29"/>
      <c r="D4" s="201"/>
      <c r="E4" s="29"/>
      <c r="F4" s="29"/>
      <c r="G4" s="201"/>
      <c r="H4" s="201"/>
      <c r="I4" s="29"/>
    </row>
    <row r="5" spans="1:9" s="223" customFormat="1" ht="20.25" customHeight="1" x14ac:dyDescent="0.2">
      <c r="A5" s="222" t="s">
        <v>85</v>
      </c>
      <c r="B5" s="222" t="s">
        <v>86</v>
      </c>
      <c r="C5" s="222" t="s">
        <v>77</v>
      </c>
      <c r="D5" s="222" t="s">
        <v>78</v>
      </c>
      <c r="E5" s="222" t="s">
        <v>92</v>
      </c>
      <c r="F5" s="222" t="s">
        <v>81</v>
      </c>
      <c r="G5" s="222" t="s">
        <v>93</v>
      </c>
      <c r="H5" s="222" t="s">
        <v>94</v>
      </c>
      <c r="I5" s="349"/>
    </row>
    <row r="6" spans="1:9" ht="12.95" customHeight="1" x14ac:dyDescent="0.25">
      <c r="A6" s="38">
        <v>1</v>
      </c>
      <c r="B6" s="215" t="s">
        <v>162</v>
      </c>
      <c r="C6" s="215" t="s">
        <v>163</v>
      </c>
      <c r="D6" s="215" t="s">
        <v>234</v>
      </c>
      <c r="E6" s="215" t="s">
        <v>1569</v>
      </c>
      <c r="F6" s="215" t="s">
        <v>260</v>
      </c>
      <c r="G6" s="57" t="s">
        <v>1965</v>
      </c>
      <c r="H6" s="13">
        <v>1983.29</v>
      </c>
      <c r="I6" s="29"/>
    </row>
    <row r="7" spans="1:9" ht="12.95" customHeight="1" x14ac:dyDescent="0.25">
      <c r="A7" s="16">
        <f>A6+1</f>
        <v>2</v>
      </c>
      <c r="B7" s="65" t="s">
        <v>1710</v>
      </c>
      <c r="C7" s="65" t="s">
        <v>1708</v>
      </c>
      <c r="D7" s="65" t="s">
        <v>1711</v>
      </c>
      <c r="E7" s="65" t="s">
        <v>2095</v>
      </c>
      <c r="F7" s="65" t="s">
        <v>253</v>
      </c>
      <c r="G7" s="39" t="s">
        <v>44</v>
      </c>
      <c r="H7" s="7">
        <v>999</v>
      </c>
      <c r="I7" s="29"/>
    </row>
    <row r="8" spans="1:9" ht="12.95" customHeight="1" x14ac:dyDescent="0.25">
      <c r="A8" s="16">
        <f t="shared" ref="A8:A66" si="0">A7+1</f>
        <v>3</v>
      </c>
      <c r="B8" s="65" t="s">
        <v>134</v>
      </c>
      <c r="C8" s="65" t="s">
        <v>135</v>
      </c>
      <c r="D8" s="65" t="s">
        <v>220</v>
      </c>
      <c r="E8" s="65" t="s">
        <v>2096</v>
      </c>
      <c r="F8" s="65" t="s">
        <v>256</v>
      </c>
      <c r="G8" s="39" t="s">
        <v>44</v>
      </c>
      <c r="H8" s="7">
        <v>414.74</v>
      </c>
      <c r="I8" s="29"/>
    </row>
    <row r="9" spans="1:9" ht="12.95" customHeight="1" x14ac:dyDescent="0.25">
      <c r="A9" s="16">
        <f t="shared" si="0"/>
        <v>4</v>
      </c>
      <c r="B9" s="65" t="s">
        <v>164</v>
      </c>
      <c r="C9" s="65" t="s">
        <v>165</v>
      </c>
      <c r="D9" s="65" t="s">
        <v>235</v>
      </c>
      <c r="E9" s="65" t="s">
        <v>2097</v>
      </c>
      <c r="F9" s="65" t="s">
        <v>261</v>
      </c>
      <c r="G9" s="39" t="s">
        <v>1965</v>
      </c>
      <c r="H9" s="7">
        <v>1117.95</v>
      </c>
      <c r="I9" s="29"/>
    </row>
    <row r="10" spans="1:9" ht="12.95" customHeight="1" x14ac:dyDescent="0.25">
      <c r="A10" s="16">
        <f t="shared" si="0"/>
        <v>5</v>
      </c>
      <c r="B10" s="65" t="s">
        <v>95</v>
      </c>
      <c r="C10" s="65" t="s">
        <v>96</v>
      </c>
      <c r="D10" s="65" t="s">
        <v>200</v>
      </c>
      <c r="E10" s="65" t="s">
        <v>2098</v>
      </c>
      <c r="F10" s="65" t="s">
        <v>253</v>
      </c>
      <c r="G10" s="39" t="s">
        <v>1965</v>
      </c>
      <c r="H10" s="7">
        <v>1310.58</v>
      </c>
      <c r="I10" s="29"/>
    </row>
    <row r="11" spans="1:9" ht="12.95" customHeight="1" x14ac:dyDescent="0.25">
      <c r="A11" s="16">
        <f t="shared" si="0"/>
        <v>6</v>
      </c>
      <c r="B11" s="65" t="s">
        <v>97</v>
      </c>
      <c r="C11" s="65" t="s">
        <v>98</v>
      </c>
      <c r="D11" s="65" t="s">
        <v>201</v>
      </c>
      <c r="E11" s="65" t="s">
        <v>2055</v>
      </c>
      <c r="F11" s="65" t="s">
        <v>254</v>
      </c>
      <c r="G11" s="39" t="s">
        <v>1965</v>
      </c>
      <c r="H11" s="7">
        <v>949.65</v>
      </c>
      <c r="I11" s="29"/>
    </row>
    <row r="12" spans="1:9" ht="12.95" customHeight="1" x14ac:dyDescent="0.25">
      <c r="A12" s="16">
        <f t="shared" si="0"/>
        <v>7</v>
      </c>
      <c r="B12" s="65" t="s">
        <v>166</v>
      </c>
      <c r="C12" s="65" t="s">
        <v>167</v>
      </c>
      <c r="D12" s="65" t="s">
        <v>236</v>
      </c>
      <c r="E12" s="65" t="s">
        <v>1579</v>
      </c>
      <c r="F12" s="65" t="s">
        <v>262</v>
      </c>
      <c r="G12" s="39" t="s">
        <v>1965</v>
      </c>
      <c r="H12" s="7">
        <v>1093.1999999999998</v>
      </c>
      <c r="I12" s="29"/>
    </row>
    <row r="13" spans="1:9" ht="12.95" customHeight="1" x14ac:dyDescent="0.25">
      <c r="A13" s="16">
        <f t="shared" si="0"/>
        <v>8</v>
      </c>
      <c r="B13" s="65" t="s">
        <v>99</v>
      </c>
      <c r="C13" s="65" t="s">
        <v>100</v>
      </c>
      <c r="D13" s="65" t="s">
        <v>202</v>
      </c>
      <c r="E13" s="65" t="s">
        <v>2042</v>
      </c>
      <c r="F13" s="65" t="s">
        <v>253</v>
      </c>
      <c r="G13" s="39" t="s">
        <v>1965</v>
      </c>
      <c r="H13" s="7">
        <v>1275.58</v>
      </c>
      <c r="I13" s="29"/>
    </row>
    <row r="14" spans="1:9" ht="12.95" customHeight="1" x14ac:dyDescent="0.25">
      <c r="A14" s="16">
        <f t="shared" si="0"/>
        <v>9</v>
      </c>
      <c r="B14" s="65" t="s">
        <v>1680</v>
      </c>
      <c r="C14" s="65" t="s">
        <v>1678</v>
      </c>
      <c r="D14" s="65" t="s">
        <v>1679</v>
      </c>
      <c r="E14" s="65" t="s">
        <v>1584</v>
      </c>
      <c r="F14" s="65" t="s">
        <v>263</v>
      </c>
      <c r="G14" s="39" t="s">
        <v>1965</v>
      </c>
      <c r="H14" s="7">
        <v>1057.3699999999999</v>
      </c>
      <c r="I14" s="29"/>
    </row>
    <row r="15" spans="1:9" ht="12.95" customHeight="1" x14ac:dyDescent="0.25">
      <c r="A15" s="16">
        <f t="shared" si="0"/>
        <v>10</v>
      </c>
      <c r="B15" s="65" t="s">
        <v>168</v>
      </c>
      <c r="C15" s="65" t="s">
        <v>169</v>
      </c>
      <c r="D15" s="65" t="s">
        <v>237</v>
      </c>
      <c r="E15" s="65" t="s">
        <v>2099</v>
      </c>
      <c r="F15" s="65" t="s">
        <v>264</v>
      </c>
      <c r="G15" s="39" t="s">
        <v>1965</v>
      </c>
      <c r="H15" s="7">
        <v>3007.34</v>
      </c>
      <c r="I15" s="29"/>
    </row>
    <row r="16" spans="1:9" ht="12.95" customHeight="1" x14ac:dyDescent="0.25">
      <c r="A16" s="16">
        <f t="shared" si="0"/>
        <v>11</v>
      </c>
      <c r="B16" s="65" t="s">
        <v>101</v>
      </c>
      <c r="C16" s="65" t="s">
        <v>102</v>
      </c>
      <c r="D16" s="65" t="s">
        <v>203</v>
      </c>
      <c r="E16" s="65" t="s">
        <v>2100</v>
      </c>
      <c r="F16" s="65" t="s">
        <v>255</v>
      </c>
      <c r="G16" s="39" t="s">
        <v>1965</v>
      </c>
      <c r="H16" s="7">
        <v>1218.75</v>
      </c>
      <c r="I16" s="29"/>
    </row>
    <row r="17" spans="1:9" ht="12.95" customHeight="1" x14ac:dyDescent="0.25">
      <c r="A17" s="16">
        <f t="shared" si="0"/>
        <v>12</v>
      </c>
      <c r="B17" s="65" t="s">
        <v>136</v>
      </c>
      <c r="C17" s="65" t="s">
        <v>137</v>
      </c>
      <c r="D17" s="65" t="s">
        <v>221</v>
      </c>
      <c r="E17" s="65" t="s">
        <v>2101</v>
      </c>
      <c r="F17" s="65" t="s">
        <v>255</v>
      </c>
      <c r="G17" s="39" t="s">
        <v>44</v>
      </c>
      <c r="H17" s="7">
        <v>965.97</v>
      </c>
      <c r="I17" s="29"/>
    </row>
    <row r="18" spans="1:9" ht="12.95" customHeight="1" x14ac:dyDescent="0.25">
      <c r="A18" s="16">
        <f t="shared" si="0"/>
        <v>13</v>
      </c>
      <c r="B18" s="65" t="s">
        <v>170</v>
      </c>
      <c r="C18" s="65" t="s">
        <v>171</v>
      </c>
      <c r="D18" s="65" t="s">
        <v>238</v>
      </c>
      <c r="E18" s="65" t="s">
        <v>1586</v>
      </c>
      <c r="F18" s="65" t="s">
        <v>265</v>
      </c>
      <c r="G18" s="39" t="s">
        <v>1965</v>
      </c>
      <c r="H18" s="7">
        <v>1117.4000000000001</v>
      </c>
      <c r="I18" s="29"/>
    </row>
    <row r="19" spans="1:9" ht="12.95" customHeight="1" x14ac:dyDescent="0.25">
      <c r="A19" s="16">
        <f t="shared" si="0"/>
        <v>14</v>
      </c>
      <c r="B19" s="65" t="s">
        <v>138</v>
      </c>
      <c r="C19" s="65" t="s">
        <v>139</v>
      </c>
      <c r="D19" s="65" t="s">
        <v>222</v>
      </c>
      <c r="E19" s="65" t="s">
        <v>2063</v>
      </c>
      <c r="F19" s="65" t="s">
        <v>253</v>
      </c>
      <c r="G19" s="39" t="s">
        <v>44</v>
      </c>
      <c r="H19" s="7">
        <v>796.53</v>
      </c>
      <c r="I19" s="29"/>
    </row>
    <row r="20" spans="1:9" ht="12.95" customHeight="1" x14ac:dyDescent="0.25">
      <c r="A20" s="16">
        <f t="shared" si="0"/>
        <v>15</v>
      </c>
      <c r="B20" s="65" t="s">
        <v>154</v>
      </c>
      <c r="C20" s="65" t="s">
        <v>155</v>
      </c>
      <c r="D20" s="65" t="s">
        <v>230</v>
      </c>
      <c r="E20" s="65" t="s">
        <v>2102</v>
      </c>
      <c r="F20" s="65" t="s">
        <v>259</v>
      </c>
      <c r="G20" s="39" t="s">
        <v>1965</v>
      </c>
      <c r="H20" s="7">
        <v>1563.9099999999999</v>
      </c>
      <c r="I20" s="29"/>
    </row>
    <row r="21" spans="1:9" ht="12.95" customHeight="1" x14ac:dyDescent="0.25">
      <c r="A21" s="16">
        <f t="shared" si="0"/>
        <v>16</v>
      </c>
      <c r="B21" s="65" t="s">
        <v>103</v>
      </c>
      <c r="C21" s="65" t="s">
        <v>1709</v>
      </c>
      <c r="D21" s="65" t="s">
        <v>204</v>
      </c>
      <c r="E21" s="65" t="s">
        <v>2042</v>
      </c>
      <c r="F21" s="65" t="s">
        <v>253</v>
      </c>
      <c r="G21" s="39" t="s">
        <v>1965</v>
      </c>
      <c r="H21" s="7">
        <v>1254.9000000000001</v>
      </c>
      <c r="I21" s="29"/>
    </row>
    <row r="22" spans="1:9" ht="12.95" customHeight="1" x14ac:dyDescent="0.25">
      <c r="A22" s="16">
        <f t="shared" si="0"/>
        <v>17</v>
      </c>
      <c r="B22" s="65" t="s">
        <v>104</v>
      </c>
      <c r="C22" s="65" t="s">
        <v>105</v>
      </c>
      <c r="D22" s="65" t="s">
        <v>205</v>
      </c>
      <c r="E22" s="65" t="s">
        <v>2042</v>
      </c>
      <c r="F22" s="65" t="s">
        <v>253</v>
      </c>
      <c r="G22" s="39" t="s">
        <v>1965</v>
      </c>
      <c r="H22" s="7">
        <v>1275.72</v>
      </c>
      <c r="I22" s="29"/>
    </row>
    <row r="23" spans="1:9" ht="12.95" customHeight="1" x14ac:dyDescent="0.25">
      <c r="A23" s="16">
        <f t="shared" si="0"/>
        <v>18</v>
      </c>
      <c r="B23" s="65" t="s">
        <v>172</v>
      </c>
      <c r="C23" s="65" t="s">
        <v>173</v>
      </c>
      <c r="D23" s="65" t="s">
        <v>239</v>
      </c>
      <c r="E23" s="65" t="s">
        <v>1584</v>
      </c>
      <c r="F23" s="65" t="s">
        <v>263</v>
      </c>
      <c r="G23" s="39" t="s">
        <v>1965</v>
      </c>
      <c r="H23" s="7">
        <v>1144.92</v>
      </c>
      <c r="I23" s="29"/>
    </row>
    <row r="24" spans="1:9" ht="12.95" customHeight="1" x14ac:dyDescent="0.25">
      <c r="A24" s="16">
        <f t="shared" si="0"/>
        <v>19</v>
      </c>
      <c r="B24" s="65" t="s">
        <v>156</v>
      </c>
      <c r="C24" s="65" t="s">
        <v>157</v>
      </c>
      <c r="D24" s="65" t="s">
        <v>231</v>
      </c>
      <c r="E24" s="65" t="s">
        <v>2102</v>
      </c>
      <c r="F24" s="65" t="s">
        <v>259</v>
      </c>
      <c r="G24" s="39" t="s">
        <v>1965</v>
      </c>
      <c r="H24" s="7">
        <v>1352.68</v>
      </c>
      <c r="I24" s="29"/>
    </row>
    <row r="25" spans="1:9" ht="12.95" customHeight="1" x14ac:dyDescent="0.25">
      <c r="A25" s="16">
        <f t="shared" si="0"/>
        <v>20</v>
      </c>
      <c r="B25" s="65" t="s">
        <v>106</v>
      </c>
      <c r="C25" s="65" t="s">
        <v>107</v>
      </c>
      <c r="D25" s="65" t="s">
        <v>206</v>
      </c>
      <c r="E25" s="65" t="s">
        <v>2042</v>
      </c>
      <c r="F25" s="65" t="s">
        <v>253</v>
      </c>
      <c r="G25" s="39" t="s">
        <v>1965</v>
      </c>
      <c r="H25" s="7">
        <v>1269.49</v>
      </c>
      <c r="I25" s="29"/>
    </row>
    <row r="26" spans="1:9" ht="12.95" customHeight="1" x14ac:dyDescent="0.25">
      <c r="A26" s="16">
        <f t="shared" si="0"/>
        <v>21</v>
      </c>
      <c r="B26" s="65" t="s">
        <v>1603</v>
      </c>
      <c r="C26" s="65" t="s">
        <v>1604</v>
      </c>
      <c r="D26" s="65" t="s">
        <v>1605</v>
      </c>
      <c r="E26" s="65" t="s">
        <v>1576</v>
      </c>
      <c r="F26" s="65" t="s">
        <v>264</v>
      </c>
      <c r="G26" s="39" t="s">
        <v>44</v>
      </c>
      <c r="H26" s="7">
        <v>1651.72</v>
      </c>
      <c r="I26" s="29"/>
    </row>
    <row r="27" spans="1:9" ht="12.95" customHeight="1" x14ac:dyDescent="0.25">
      <c r="A27" s="16">
        <f t="shared" si="0"/>
        <v>22</v>
      </c>
      <c r="B27" s="65" t="s">
        <v>158</v>
      </c>
      <c r="C27" s="65" t="s">
        <v>159</v>
      </c>
      <c r="D27" s="65" t="s">
        <v>232</v>
      </c>
      <c r="E27" s="65" t="s">
        <v>2102</v>
      </c>
      <c r="F27" s="65" t="s">
        <v>259</v>
      </c>
      <c r="G27" s="39" t="s">
        <v>1965</v>
      </c>
      <c r="H27" s="7">
        <v>1631.95</v>
      </c>
      <c r="I27" s="29"/>
    </row>
    <row r="28" spans="1:9" ht="12.95" customHeight="1" x14ac:dyDescent="0.25">
      <c r="A28" s="16">
        <f t="shared" si="0"/>
        <v>23</v>
      </c>
      <c r="B28" s="65" t="s">
        <v>108</v>
      </c>
      <c r="C28" s="65" t="s">
        <v>109</v>
      </c>
      <c r="D28" s="65" t="s">
        <v>207</v>
      </c>
      <c r="E28" s="65" t="s">
        <v>2063</v>
      </c>
      <c r="F28" s="65" t="s">
        <v>253</v>
      </c>
      <c r="G28" s="39" t="s">
        <v>1965</v>
      </c>
      <c r="H28" s="7">
        <v>1200.31</v>
      </c>
      <c r="I28" s="29"/>
    </row>
    <row r="29" spans="1:9" ht="12.95" customHeight="1" x14ac:dyDescent="0.25">
      <c r="A29" s="16">
        <f t="shared" si="0"/>
        <v>24</v>
      </c>
      <c r="B29" s="65" t="s">
        <v>110</v>
      </c>
      <c r="C29" s="65" t="s">
        <v>111</v>
      </c>
      <c r="D29" s="65" t="s">
        <v>208</v>
      </c>
      <c r="E29" s="65" t="s">
        <v>2103</v>
      </c>
      <c r="F29" s="65" t="s">
        <v>256</v>
      </c>
      <c r="G29" s="39" t="s">
        <v>1965</v>
      </c>
      <c r="H29" s="7">
        <v>840.08999999999992</v>
      </c>
      <c r="I29" s="29"/>
    </row>
    <row r="30" spans="1:9" ht="12.95" customHeight="1" x14ac:dyDescent="0.25">
      <c r="A30" s="16">
        <f t="shared" si="0"/>
        <v>25</v>
      </c>
      <c r="B30" s="65" t="s">
        <v>112</v>
      </c>
      <c r="C30" s="65" t="s">
        <v>113</v>
      </c>
      <c r="D30" s="65" t="s">
        <v>209</v>
      </c>
      <c r="E30" s="65" t="s">
        <v>2051</v>
      </c>
      <c r="F30" s="65" t="s">
        <v>253</v>
      </c>
      <c r="G30" s="39" t="s">
        <v>1965</v>
      </c>
      <c r="H30" s="7">
        <v>958.17</v>
      </c>
      <c r="I30" s="29"/>
    </row>
    <row r="31" spans="1:9" ht="12.95" customHeight="1" x14ac:dyDescent="0.25">
      <c r="A31" s="16">
        <f t="shared" si="0"/>
        <v>26</v>
      </c>
      <c r="B31" s="65" t="s">
        <v>114</v>
      </c>
      <c r="C31" s="65" t="s">
        <v>115</v>
      </c>
      <c r="D31" s="65" t="s">
        <v>210</v>
      </c>
      <c r="E31" s="65" t="s">
        <v>2073</v>
      </c>
      <c r="F31" s="65" t="s">
        <v>255</v>
      </c>
      <c r="G31" s="39" t="s">
        <v>1965</v>
      </c>
      <c r="H31" s="7">
        <v>1065.02</v>
      </c>
      <c r="I31" s="29"/>
    </row>
    <row r="32" spans="1:9" ht="12.95" customHeight="1" x14ac:dyDescent="0.25">
      <c r="A32" s="16">
        <f t="shared" si="0"/>
        <v>27</v>
      </c>
      <c r="B32" s="65" t="s">
        <v>116</v>
      </c>
      <c r="C32" s="65" t="s">
        <v>117</v>
      </c>
      <c r="D32" s="65" t="s">
        <v>211</v>
      </c>
      <c r="E32" s="65" t="s">
        <v>2105</v>
      </c>
      <c r="F32" s="65" t="s">
        <v>253</v>
      </c>
      <c r="G32" s="39" t="s">
        <v>1965</v>
      </c>
      <c r="H32" s="7">
        <v>948.69</v>
      </c>
      <c r="I32" s="29"/>
    </row>
    <row r="33" spans="1:9" ht="12.95" customHeight="1" x14ac:dyDescent="0.25">
      <c r="A33" s="16">
        <f t="shared" si="0"/>
        <v>28</v>
      </c>
      <c r="B33" s="65" t="s">
        <v>118</v>
      </c>
      <c r="C33" s="65" t="s">
        <v>119</v>
      </c>
      <c r="D33" s="65" t="s">
        <v>212</v>
      </c>
      <c r="E33" s="65" t="s">
        <v>2069</v>
      </c>
      <c r="F33" s="65" t="s">
        <v>253</v>
      </c>
      <c r="G33" s="39" t="s">
        <v>1965</v>
      </c>
      <c r="H33" s="7">
        <v>1244.0100000000002</v>
      </c>
      <c r="I33" s="29"/>
    </row>
    <row r="34" spans="1:9" ht="12.95" customHeight="1" x14ac:dyDescent="0.25">
      <c r="A34" s="16">
        <f t="shared" si="0"/>
        <v>29</v>
      </c>
      <c r="B34" s="65" t="s">
        <v>140</v>
      </c>
      <c r="C34" s="65" t="s">
        <v>141</v>
      </c>
      <c r="D34" s="65" t="s">
        <v>223</v>
      </c>
      <c r="E34" s="65" t="s">
        <v>2106</v>
      </c>
      <c r="F34" s="65" t="s">
        <v>256</v>
      </c>
      <c r="G34" s="39" t="s">
        <v>44</v>
      </c>
      <c r="H34" s="7">
        <v>445.00000000000006</v>
      </c>
      <c r="I34" s="29"/>
    </row>
    <row r="35" spans="1:9" ht="12.95" customHeight="1" x14ac:dyDescent="0.25">
      <c r="A35" s="16">
        <f t="shared" si="0"/>
        <v>30</v>
      </c>
      <c r="B35" s="65" t="s">
        <v>142</v>
      </c>
      <c r="C35" s="65" t="s">
        <v>143</v>
      </c>
      <c r="D35" s="65" t="s">
        <v>224</v>
      </c>
      <c r="E35" s="65" t="s">
        <v>2057</v>
      </c>
      <c r="F35" s="65" t="s">
        <v>253</v>
      </c>
      <c r="G35" s="39" t="s">
        <v>2361</v>
      </c>
      <c r="H35" s="7">
        <v>1206.6099999999999</v>
      </c>
      <c r="I35" s="29"/>
    </row>
    <row r="36" spans="1:9" ht="12.95" customHeight="1" x14ac:dyDescent="0.25">
      <c r="A36" s="16">
        <f t="shared" si="0"/>
        <v>31</v>
      </c>
      <c r="B36" s="65" t="s">
        <v>174</v>
      </c>
      <c r="C36" s="65" t="s">
        <v>175</v>
      </c>
      <c r="D36" s="65" t="s">
        <v>240</v>
      </c>
      <c r="E36" s="65" t="s">
        <v>2097</v>
      </c>
      <c r="F36" s="65" t="s">
        <v>265</v>
      </c>
      <c r="G36" s="39" t="s">
        <v>1965</v>
      </c>
      <c r="H36" s="7">
        <v>1363.4899999999998</v>
      </c>
      <c r="I36" s="29"/>
    </row>
    <row r="37" spans="1:9" ht="12.95" customHeight="1" x14ac:dyDescent="0.25">
      <c r="A37" s="16">
        <f t="shared" si="0"/>
        <v>32</v>
      </c>
      <c r="B37" s="65" t="s">
        <v>176</v>
      </c>
      <c r="C37" s="65" t="s">
        <v>177</v>
      </c>
      <c r="D37" s="65" t="s">
        <v>241</v>
      </c>
      <c r="E37" s="65" t="s">
        <v>2040</v>
      </c>
      <c r="F37" s="65" t="s">
        <v>267</v>
      </c>
      <c r="G37" s="39" t="s">
        <v>1965</v>
      </c>
      <c r="H37" s="7">
        <v>921.82</v>
      </c>
      <c r="I37" s="29"/>
    </row>
    <row r="38" spans="1:9" ht="12.95" customHeight="1" x14ac:dyDescent="0.25">
      <c r="A38" s="16">
        <f t="shared" si="0"/>
        <v>33</v>
      </c>
      <c r="B38" s="65" t="s">
        <v>144</v>
      </c>
      <c r="C38" s="65" t="s">
        <v>145</v>
      </c>
      <c r="D38" s="65" t="s">
        <v>225</v>
      </c>
      <c r="E38" s="65" t="s">
        <v>2107</v>
      </c>
      <c r="F38" s="65" t="s">
        <v>253</v>
      </c>
      <c r="G38" s="39" t="s">
        <v>44</v>
      </c>
      <c r="H38" s="7">
        <v>826.85</v>
      </c>
      <c r="I38" s="29"/>
    </row>
    <row r="39" spans="1:9" ht="12.95" customHeight="1" x14ac:dyDescent="0.25">
      <c r="A39" s="16">
        <f t="shared" si="0"/>
        <v>34</v>
      </c>
      <c r="B39" s="65" t="s">
        <v>178</v>
      </c>
      <c r="C39" s="65" t="s">
        <v>179</v>
      </c>
      <c r="D39" s="65" t="s">
        <v>242</v>
      </c>
      <c r="E39" s="65" t="s">
        <v>1569</v>
      </c>
      <c r="F39" s="65" t="s">
        <v>268</v>
      </c>
      <c r="G39" s="39" t="s">
        <v>1965</v>
      </c>
      <c r="H39" s="7">
        <v>2158.37</v>
      </c>
      <c r="I39" s="29"/>
    </row>
    <row r="40" spans="1:9" ht="12.95" customHeight="1" x14ac:dyDescent="0.25">
      <c r="A40" s="16">
        <f t="shared" si="0"/>
        <v>35</v>
      </c>
      <c r="B40" s="65" t="s">
        <v>1812</v>
      </c>
      <c r="C40" s="65" t="s">
        <v>1811</v>
      </c>
      <c r="D40" s="65" t="s">
        <v>1813</v>
      </c>
      <c r="E40" s="65" t="s">
        <v>1569</v>
      </c>
      <c r="F40" s="65" t="s">
        <v>264</v>
      </c>
      <c r="G40" s="39" t="s">
        <v>44</v>
      </c>
      <c r="H40" s="7">
        <v>1626.71</v>
      </c>
      <c r="I40" s="29"/>
    </row>
    <row r="41" spans="1:9" ht="12.95" customHeight="1" x14ac:dyDescent="0.25">
      <c r="A41" s="16">
        <f t="shared" si="0"/>
        <v>36</v>
      </c>
      <c r="B41" s="65" t="s">
        <v>2116</v>
      </c>
      <c r="C41" s="65" t="s">
        <v>2117</v>
      </c>
      <c r="D41" s="65" t="s">
        <v>2118</v>
      </c>
      <c r="E41" s="65" t="s">
        <v>2095</v>
      </c>
      <c r="F41" s="65" t="s">
        <v>253</v>
      </c>
      <c r="G41" s="39" t="s">
        <v>44</v>
      </c>
      <c r="H41" s="7">
        <v>990</v>
      </c>
      <c r="I41" s="29"/>
    </row>
    <row r="42" spans="1:9" ht="12.95" customHeight="1" x14ac:dyDescent="0.25">
      <c r="A42" s="16">
        <f t="shared" si="0"/>
        <v>37</v>
      </c>
      <c r="B42" s="65" t="s">
        <v>180</v>
      </c>
      <c r="C42" s="65" t="s">
        <v>181</v>
      </c>
      <c r="D42" s="65" t="s">
        <v>243</v>
      </c>
      <c r="E42" s="65" t="s">
        <v>1584</v>
      </c>
      <c r="F42" s="65" t="s">
        <v>266</v>
      </c>
      <c r="G42" s="39" t="s">
        <v>1965</v>
      </c>
      <c r="H42" s="7">
        <v>1388.02</v>
      </c>
      <c r="I42" s="29"/>
    </row>
    <row r="43" spans="1:9" ht="12.95" customHeight="1" x14ac:dyDescent="0.25">
      <c r="A43" s="16">
        <f t="shared" si="0"/>
        <v>38</v>
      </c>
      <c r="B43" s="65" t="s">
        <v>120</v>
      </c>
      <c r="C43" s="65" t="s">
        <v>121</v>
      </c>
      <c r="D43" s="65" t="s">
        <v>213</v>
      </c>
      <c r="E43" s="65" t="s">
        <v>2057</v>
      </c>
      <c r="F43" s="65" t="s">
        <v>253</v>
      </c>
      <c r="G43" s="39" t="s">
        <v>1965</v>
      </c>
      <c r="H43" s="7">
        <v>1255.8599999999999</v>
      </c>
      <c r="I43" s="29"/>
    </row>
    <row r="44" spans="1:9" ht="12.95" customHeight="1" x14ac:dyDescent="0.25">
      <c r="A44" s="16">
        <f t="shared" si="0"/>
        <v>39</v>
      </c>
      <c r="B44" s="65" t="s">
        <v>196</v>
      </c>
      <c r="C44" s="65" t="s">
        <v>197</v>
      </c>
      <c r="D44" s="65" t="s">
        <v>251</v>
      </c>
      <c r="E44" s="65" t="s">
        <v>1584</v>
      </c>
      <c r="F44" s="65" t="s">
        <v>266</v>
      </c>
      <c r="G44" s="39" t="s">
        <v>44</v>
      </c>
      <c r="H44" s="7">
        <v>757</v>
      </c>
      <c r="I44" s="29"/>
    </row>
    <row r="45" spans="1:9" ht="12.95" customHeight="1" x14ac:dyDescent="0.25">
      <c r="A45" s="16">
        <f t="shared" si="0"/>
        <v>40</v>
      </c>
      <c r="B45" s="65" t="s">
        <v>198</v>
      </c>
      <c r="C45" s="65" t="s">
        <v>199</v>
      </c>
      <c r="D45" s="65" t="s">
        <v>252</v>
      </c>
      <c r="E45" s="65" t="s">
        <v>2104</v>
      </c>
      <c r="F45" s="65" t="s">
        <v>253</v>
      </c>
      <c r="G45" s="39" t="s">
        <v>44</v>
      </c>
      <c r="H45" s="7">
        <v>897</v>
      </c>
      <c r="I45" s="29"/>
    </row>
    <row r="46" spans="1:9" ht="12.95" customHeight="1" x14ac:dyDescent="0.25">
      <c r="A46" s="16">
        <f t="shared" si="0"/>
        <v>41</v>
      </c>
      <c r="B46" s="65" t="s">
        <v>182</v>
      </c>
      <c r="C46" s="65" t="s">
        <v>183</v>
      </c>
      <c r="D46" s="65" t="s">
        <v>244</v>
      </c>
      <c r="E46" s="65" t="s">
        <v>1586</v>
      </c>
      <c r="F46" s="65" t="s">
        <v>265</v>
      </c>
      <c r="G46" s="39" t="s">
        <v>1965</v>
      </c>
      <c r="H46" s="7">
        <v>1330.5499999999997</v>
      </c>
      <c r="I46" s="29"/>
    </row>
    <row r="47" spans="1:9" ht="12.95" customHeight="1" x14ac:dyDescent="0.25">
      <c r="A47" s="16">
        <f t="shared" si="0"/>
        <v>42</v>
      </c>
      <c r="B47" s="65" t="s">
        <v>146</v>
      </c>
      <c r="C47" s="65" t="s">
        <v>147</v>
      </c>
      <c r="D47" s="65" t="s">
        <v>226</v>
      </c>
      <c r="E47" s="65" t="s">
        <v>2069</v>
      </c>
      <c r="F47" s="65" t="s">
        <v>253</v>
      </c>
      <c r="G47" s="39" t="s">
        <v>2361</v>
      </c>
      <c r="H47" s="7">
        <v>382.21999999999997</v>
      </c>
      <c r="I47" s="29"/>
    </row>
    <row r="48" spans="1:9" ht="12.95" customHeight="1" x14ac:dyDescent="0.25">
      <c r="A48" s="16">
        <f t="shared" si="0"/>
        <v>43</v>
      </c>
      <c r="B48" s="65" t="s">
        <v>184</v>
      </c>
      <c r="C48" s="65" t="s">
        <v>185</v>
      </c>
      <c r="D48" s="65" t="s">
        <v>245</v>
      </c>
      <c r="E48" s="65" t="s">
        <v>2040</v>
      </c>
      <c r="F48" s="65" t="s">
        <v>269</v>
      </c>
      <c r="G48" s="39" t="s">
        <v>1965</v>
      </c>
      <c r="H48" s="7">
        <v>1300.5499999999997</v>
      </c>
      <c r="I48" s="29"/>
    </row>
    <row r="49" spans="1:9" ht="12.95" customHeight="1" x14ac:dyDescent="0.25">
      <c r="A49" s="16">
        <f t="shared" si="0"/>
        <v>44</v>
      </c>
      <c r="B49" s="65" t="s">
        <v>160</v>
      </c>
      <c r="C49" s="65" t="s">
        <v>161</v>
      </c>
      <c r="D49" s="65" t="s">
        <v>233</v>
      </c>
      <c r="E49" s="65" t="s">
        <v>2102</v>
      </c>
      <c r="F49" s="65" t="s">
        <v>256</v>
      </c>
      <c r="G49" s="39" t="s">
        <v>1965</v>
      </c>
      <c r="H49" s="7">
        <v>504.99999999999994</v>
      </c>
      <c r="I49" s="29"/>
    </row>
    <row r="50" spans="1:9" ht="12.95" customHeight="1" x14ac:dyDescent="0.25">
      <c r="A50" s="16">
        <f t="shared" si="0"/>
        <v>45</v>
      </c>
      <c r="B50" s="65" t="s">
        <v>122</v>
      </c>
      <c r="C50" s="65" t="s">
        <v>123</v>
      </c>
      <c r="D50" s="65" t="s">
        <v>214</v>
      </c>
      <c r="E50" s="65" t="s">
        <v>2042</v>
      </c>
      <c r="F50" s="65" t="s">
        <v>253</v>
      </c>
      <c r="G50" s="39" t="s">
        <v>1965</v>
      </c>
      <c r="H50" s="7">
        <v>1319.49</v>
      </c>
      <c r="I50" s="29"/>
    </row>
    <row r="51" spans="1:9" ht="12.95" customHeight="1" x14ac:dyDescent="0.25">
      <c r="A51" s="16">
        <f t="shared" si="0"/>
        <v>46</v>
      </c>
      <c r="B51" s="65" t="s">
        <v>186</v>
      </c>
      <c r="C51" s="65" t="s">
        <v>187</v>
      </c>
      <c r="D51" s="65" t="s">
        <v>246</v>
      </c>
      <c r="E51" s="65" t="s">
        <v>1579</v>
      </c>
      <c r="F51" s="65" t="s">
        <v>270</v>
      </c>
      <c r="G51" s="39" t="s">
        <v>1965</v>
      </c>
      <c r="H51" s="7">
        <v>999.63999999999987</v>
      </c>
      <c r="I51" s="29"/>
    </row>
    <row r="52" spans="1:9" ht="12.95" customHeight="1" x14ac:dyDescent="0.25">
      <c r="A52" s="16">
        <f t="shared" si="0"/>
        <v>47</v>
      </c>
      <c r="B52" s="65" t="s">
        <v>124</v>
      </c>
      <c r="C52" s="65" t="s">
        <v>125</v>
      </c>
      <c r="D52" s="65" t="s">
        <v>215</v>
      </c>
      <c r="E52" s="65" t="s">
        <v>2079</v>
      </c>
      <c r="F52" s="65" t="s">
        <v>257</v>
      </c>
      <c r="G52" s="39" t="s">
        <v>1965</v>
      </c>
      <c r="H52" s="7">
        <v>1283.5600000000002</v>
      </c>
      <c r="I52" s="29"/>
    </row>
    <row r="53" spans="1:9" ht="12.95" customHeight="1" x14ac:dyDescent="0.25">
      <c r="A53" s="16">
        <f t="shared" si="0"/>
        <v>48</v>
      </c>
      <c r="B53" s="65" t="s">
        <v>188</v>
      </c>
      <c r="C53" s="65" t="s">
        <v>189</v>
      </c>
      <c r="D53" s="65" t="s">
        <v>247</v>
      </c>
      <c r="E53" s="65" t="s">
        <v>1569</v>
      </c>
      <c r="F53" s="65" t="s">
        <v>260</v>
      </c>
      <c r="G53" s="39" t="s">
        <v>1965</v>
      </c>
      <c r="H53" s="7">
        <v>2607.12</v>
      </c>
      <c r="I53" s="29"/>
    </row>
    <row r="54" spans="1:9" ht="12.95" customHeight="1" x14ac:dyDescent="0.25">
      <c r="A54" s="16">
        <f t="shared" si="0"/>
        <v>49</v>
      </c>
      <c r="B54" s="65" t="s">
        <v>148</v>
      </c>
      <c r="C54" s="65" t="s">
        <v>149</v>
      </c>
      <c r="D54" s="65" t="s">
        <v>227</v>
      </c>
      <c r="E54" s="65" t="s">
        <v>2108</v>
      </c>
      <c r="F54" s="65" t="s">
        <v>253</v>
      </c>
      <c r="G54" s="39" t="s">
        <v>44</v>
      </c>
      <c r="H54" s="7">
        <v>605.32999999999993</v>
      </c>
      <c r="I54" s="29"/>
    </row>
    <row r="55" spans="1:9" ht="12.95" customHeight="1" x14ac:dyDescent="0.25">
      <c r="A55" s="16">
        <f t="shared" si="0"/>
        <v>50</v>
      </c>
      <c r="B55" s="65" t="s">
        <v>126</v>
      </c>
      <c r="C55" s="65" t="s">
        <v>127</v>
      </c>
      <c r="D55" s="65" t="s">
        <v>216</v>
      </c>
      <c r="E55" s="65" t="s">
        <v>2042</v>
      </c>
      <c r="F55" s="65" t="s">
        <v>253</v>
      </c>
      <c r="G55" s="39" t="s">
        <v>1965</v>
      </c>
      <c r="H55" s="7">
        <v>1281.1600000000001</v>
      </c>
      <c r="I55" s="29"/>
    </row>
    <row r="56" spans="1:9" ht="12.95" customHeight="1" x14ac:dyDescent="0.25">
      <c r="A56" s="16">
        <f t="shared" si="0"/>
        <v>51</v>
      </c>
      <c r="B56" s="65" t="s">
        <v>150</v>
      </c>
      <c r="C56" s="65" t="s">
        <v>151</v>
      </c>
      <c r="D56" s="65" t="s">
        <v>228</v>
      </c>
      <c r="E56" s="65" t="s">
        <v>2042</v>
      </c>
      <c r="F56" s="65" t="s">
        <v>253</v>
      </c>
      <c r="G56" s="39" t="s">
        <v>44</v>
      </c>
      <c r="H56" s="7">
        <v>990.23</v>
      </c>
      <c r="I56" s="29"/>
    </row>
    <row r="57" spans="1:9" ht="12.95" customHeight="1" x14ac:dyDescent="0.25">
      <c r="A57" s="16">
        <f t="shared" si="0"/>
        <v>52</v>
      </c>
      <c r="B57" s="65" t="s">
        <v>1964</v>
      </c>
      <c r="C57" s="65" t="s">
        <v>1887</v>
      </c>
      <c r="D57" s="65" t="s">
        <v>1888</v>
      </c>
      <c r="E57" s="65" t="s">
        <v>2057</v>
      </c>
      <c r="F57" s="299" t="s">
        <v>253</v>
      </c>
      <c r="G57" s="39" t="s">
        <v>44</v>
      </c>
      <c r="H57" s="7">
        <v>999</v>
      </c>
      <c r="I57" s="29"/>
    </row>
    <row r="58" spans="1:9" ht="12.95" customHeight="1" x14ac:dyDescent="0.25">
      <c r="A58" s="16">
        <f t="shared" si="0"/>
        <v>53</v>
      </c>
      <c r="B58" s="65" t="s">
        <v>2313</v>
      </c>
      <c r="C58" s="65" t="s">
        <v>2311</v>
      </c>
      <c r="D58" s="65" t="s">
        <v>2316</v>
      </c>
      <c r="E58" s="65" t="s">
        <v>2315</v>
      </c>
      <c r="F58" s="65" t="s">
        <v>256</v>
      </c>
      <c r="G58" s="39" t="s">
        <v>44</v>
      </c>
      <c r="H58" s="7">
        <v>820.08999999999992</v>
      </c>
      <c r="I58" s="29"/>
    </row>
    <row r="59" spans="1:9" ht="12.95" customHeight="1" x14ac:dyDescent="0.25">
      <c r="A59" s="16">
        <f t="shared" si="0"/>
        <v>54</v>
      </c>
      <c r="B59" s="65" t="s">
        <v>152</v>
      </c>
      <c r="C59" s="65" t="s">
        <v>153</v>
      </c>
      <c r="D59" s="65" t="s">
        <v>229</v>
      </c>
      <c r="E59" s="65" t="s">
        <v>2109</v>
      </c>
      <c r="F59" s="65" t="s">
        <v>253</v>
      </c>
      <c r="G59" s="39" t="s">
        <v>44</v>
      </c>
      <c r="H59" s="7">
        <v>1178.3000000000002</v>
      </c>
      <c r="I59" s="29"/>
    </row>
    <row r="60" spans="1:9" ht="12.95" customHeight="1" x14ac:dyDescent="0.25">
      <c r="A60" s="16">
        <f t="shared" si="0"/>
        <v>55</v>
      </c>
      <c r="B60" s="65" t="s">
        <v>128</v>
      </c>
      <c r="C60" s="65" t="s">
        <v>129</v>
      </c>
      <c r="D60" s="65" t="s">
        <v>217</v>
      </c>
      <c r="E60" s="65" t="s">
        <v>2110</v>
      </c>
      <c r="F60" s="65" t="s">
        <v>253</v>
      </c>
      <c r="G60" s="39" t="s">
        <v>1965</v>
      </c>
      <c r="H60" s="7">
        <v>943.56999999999994</v>
      </c>
      <c r="I60" s="29"/>
    </row>
    <row r="61" spans="1:9" ht="12.95" customHeight="1" x14ac:dyDescent="0.25">
      <c r="A61" s="16">
        <f t="shared" si="0"/>
        <v>56</v>
      </c>
      <c r="B61" s="65" t="s">
        <v>130</v>
      </c>
      <c r="C61" s="65" t="s">
        <v>131</v>
      </c>
      <c r="D61" s="65" t="s">
        <v>218</v>
      </c>
      <c r="E61" s="65" t="s">
        <v>2111</v>
      </c>
      <c r="F61" s="65" t="s">
        <v>255</v>
      </c>
      <c r="G61" s="39" t="s">
        <v>1965</v>
      </c>
      <c r="H61" s="7">
        <v>1307.8899999999999</v>
      </c>
      <c r="I61" s="29"/>
    </row>
    <row r="62" spans="1:9" ht="12.95" customHeight="1" x14ac:dyDescent="0.25">
      <c r="A62" s="16">
        <f t="shared" si="0"/>
        <v>57</v>
      </c>
      <c r="B62" s="65" t="s">
        <v>190</v>
      </c>
      <c r="C62" s="65" t="s">
        <v>191</v>
      </c>
      <c r="D62" s="65" t="s">
        <v>248</v>
      </c>
      <c r="E62" s="65" t="s">
        <v>2513</v>
      </c>
      <c r="F62" s="65" t="s">
        <v>271</v>
      </c>
      <c r="G62" s="39" t="s">
        <v>1965</v>
      </c>
      <c r="H62" s="7">
        <v>1379.88</v>
      </c>
      <c r="I62" s="29"/>
    </row>
    <row r="63" spans="1:9" ht="12.95" customHeight="1" x14ac:dyDescent="0.25">
      <c r="A63" s="16">
        <f t="shared" si="0"/>
        <v>58</v>
      </c>
      <c r="B63" s="65" t="s">
        <v>2314</v>
      </c>
      <c r="C63" s="65" t="s">
        <v>2312</v>
      </c>
      <c r="D63" s="65" t="s">
        <v>2317</v>
      </c>
      <c r="E63" s="65" t="s">
        <v>2057</v>
      </c>
      <c r="F63" s="65" t="s">
        <v>253</v>
      </c>
      <c r="G63" s="39" t="s">
        <v>44</v>
      </c>
      <c r="H63" s="7">
        <v>930.02</v>
      </c>
      <c r="I63" s="29"/>
    </row>
    <row r="64" spans="1:9" s="182" customFormat="1" ht="12.95" customHeight="1" x14ac:dyDescent="0.25">
      <c r="A64" s="16">
        <f t="shared" si="0"/>
        <v>59</v>
      </c>
      <c r="B64" s="65" t="s">
        <v>192</v>
      </c>
      <c r="C64" s="65" t="s">
        <v>193</v>
      </c>
      <c r="D64" s="65" t="s">
        <v>249</v>
      </c>
      <c r="E64" s="65" t="s">
        <v>1569</v>
      </c>
      <c r="F64" s="65" t="s">
        <v>260</v>
      </c>
      <c r="G64" s="39" t="s">
        <v>1965</v>
      </c>
      <c r="H64" s="7">
        <v>2670.73</v>
      </c>
      <c r="I64" s="29"/>
    </row>
    <row r="65" spans="1:14" ht="12.95" customHeight="1" x14ac:dyDescent="0.25">
      <c r="A65" s="16">
        <f t="shared" si="0"/>
        <v>60</v>
      </c>
      <c r="B65" s="65" t="s">
        <v>132</v>
      </c>
      <c r="C65" s="65" t="s">
        <v>133</v>
      </c>
      <c r="D65" s="65" t="s">
        <v>219</v>
      </c>
      <c r="E65" s="65" t="s">
        <v>2069</v>
      </c>
      <c r="F65" s="65" t="s">
        <v>253</v>
      </c>
      <c r="G65" s="39" t="s">
        <v>1965</v>
      </c>
      <c r="H65" s="7">
        <v>1312.0900000000001</v>
      </c>
      <c r="I65" s="29"/>
    </row>
    <row r="66" spans="1:14" ht="12.95" customHeight="1" x14ac:dyDescent="0.25">
      <c r="A66" s="16">
        <f t="shared" si="0"/>
        <v>61</v>
      </c>
      <c r="B66" s="65" t="s">
        <v>194</v>
      </c>
      <c r="C66" s="65" t="s">
        <v>195</v>
      </c>
      <c r="D66" s="65" t="s">
        <v>250</v>
      </c>
      <c r="E66" s="65" t="s">
        <v>1584</v>
      </c>
      <c r="F66" s="65" t="s">
        <v>2395</v>
      </c>
      <c r="G66" s="39" t="s">
        <v>1965</v>
      </c>
      <c r="H66" s="7">
        <v>1214.94</v>
      </c>
      <c r="I66" s="29"/>
    </row>
    <row r="67" spans="1:14" s="5" customFormat="1" ht="15" customHeight="1" x14ac:dyDescent="0.3">
      <c r="A67" s="388" t="s">
        <v>1596</v>
      </c>
      <c r="B67" s="389"/>
      <c r="C67" s="389"/>
      <c r="D67" s="389"/>
      <c r="E67" s="389"/>
      <c r="F67" s="389"/>
      <c r="G67" s="390"/>
      <c r="H67" s="248">
        <f>SUM(H6:H66)</f>
        <v>73907.020000000019</v>
      </c>
      <c r="I67" s="30"/>
      <c r="J67" s="183"/>
      <c r="K67" s="211"/>
      <c r="L67" s="360"/>
      <c r="M67" s="360"/>
      <c r="N67" s="45"/>
    </row>
    <row r="68" spans="1:14" ht="14.25" customHeight="1" x14ac:dyDescent="0.3">
      <c r="A68" s="29"/>
      <c r="B68" s="26" t="s">
        <v>2310</v>
      </c>
      <c r="C68" s="29"/>
      <c r="D68" s="201"/>
      <c r="E68" s="29"/>
      <c r="F68" s="384" t="s">
        <v>2515</v>
      </c>
      <c r="G68" s="384"/>
      <c r="H68" s="384"/>
      <c r="I68" s="309"/>
      <c r="J68" s="34"/>
      <c r="K68" s="25"/>
      <c r="L68" s="24"/>
      <c r="M68" s="24"/>
      <c r="N68" s="24"/>
    </row>
    <row r="69" spans="1:14" x14ac:dyDescent="0.25">
      <c r="H69" s="195"/>
      <c r="I69" s="34"/>
      <c r="K69" s="24"/>
      <c r="L69" s="24"/>
      <c r="M69" s="24"/>
      <c r="N69" s="24"/>
    </row>
    <row r="70" spans="1:14" ht="16.5" x14ac:dyDescent="0.3">
      <c r="E70" s="4"/>
      <c r="F70" s="45"/>
      <c r="G70" s="45"/>
      <c r="H70" s="45"/>
      <c r="I70" s="45"/>
      <c r="J70" s="243"/>
      <c r="K70" s="25"/>
      <c r="L70" s="24"/>
      <c r="M70" s="24"/>
    </row>
    <row r="71" spans="1:14" ht="16.5" x14ac:dyDescent="0.3">
      <c r="E71" s="4"/>
      <c r="F71" s="45"/>
      <c r="G71" s="45"/>
      <c r="H71" s="45"/>
      <c r="I71" s="45"/>
      <c r="J71" s="243"/>
      <c r="K71" s="25"/>
      <c r="L71" s="24"/>
      <c r="M71" s="24"/>
    </row>
    <row r="72" spans="1:14" ht="16.5" x14ac:dyDescent="0.3">
      <c r="E72" s="4"/>
      <c r="F72" s="45"/>
      <c r="G72" s="335"/>
      <c r="H72" s="45"/>
      <c r="I72" s="45"/>
      <c r="J72" s="243"/>
      <c r="K72" s="25"/>
      <c r="L72" s="24"/>
      <c r="M72" s="24"/>
    </row>
    <row r="73" spans="1:14" ht="16.5" x14ac:dyDescent="0.3">
      <c r="E73" s="4"/>
      <c r="F73" s="45"/>
      <c r="G73" s="335"/>
      <c r="H73" s="45"/>
      <c r="I73" s="45"/>
      <c r="J73" s="364"/>
      <c r="K73" s="24"/>
      <c r="L73" s="24"/>
      <c r="M73" s="24"/>
    </row>
    <row r="74" spans="1:14" ht="16.5" x14ac:dyDescent="0.3">
      <c r="E74" s="4"/>
      <c r="F74" s="45"/>
      <c r="G74" s="335"/>
      <c r="H74" s="45"/>
      <c r="I74" s="45"/>
      <c r="J74" s="364"/>
      <c r="K74" s="24"/>
      <c r="L74" s="24"/>
      <c r="M74" s="24"/>
    </row>
    <row r="75" spans="1:14" ht="16.5" x14ac:dyDescent="0.3">
      <c r="E75" s="4"/>
      <c r="F75" s="45"/>
      <c r="G75" s="45"/>
      <c r="H75" s="45"/>
      <c r="I75" s="45"/>
      <c r="J75" s="365"/>
      <c r="K75" s="24"/>
      <c r="L75" s="24"/>
      <c r="M75" s="24"/>
    </row>
    <row r="76" spans="1:14" x14ac:dyDescent="0.25">
      <c r="E76" s="24"/>
      <c r="F76" s="24"/>
      <c r="G76" s="363"/>
      <c r="H76" s="363"/>
      <c r="I76" s="24"/>
      <c r="J76" s="24"/>
      <c r="K76" s="24"/>
      <c r="L76" s="24"/>
      <c r="M76" s="24"/>
    </row>
    <row r="77" spans="1:14" x14ac:dyDescent="0.25">
      <c r="E77" s="24"/>
      <c r="F77" s="24"/>
      <c r="G77" s="363"/>
      <c r="H77" s="363"/>
      <c r="I77" s="24"/>
      <c r="J77" s="24"/>
      <c r="K77" s="24"/>
      <c r="L77" s="24"/>
      <c r="M77" s="24"/>
    </row>
  </sheetData>
  <sortState ref="B6:H66">
    <sortCondition ref="C6:C66"/>
  </sortState>
  <mergeCells count="3">
    <mergeCell ref="A67:G67"/>
    <mergeCell ref="B1:H1"/>
    <mergeCell ref="F68:H68"/>
  </mergeCells>
  <printOptions horizontalCentered="1"/>
  <pageMargins left="0" right="0" top="0.7480314960629921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Niveles</vt:lpstr>
      <vt:lpstr>Activos</vt:lpstr>
      <vt:lpstr>CAS</vt:lpstr>
      <vt:lpstr>Pensiones</vt:lpstr>
      <vt:lpstr>Activos!Área_de_impresión</vt:lpstr>
      <vt:lpstr>CAS!Área_de_impresión</vt:lpstr>
      <vt:lpstr>Niveles!Área_de_impresión</vt:lpstr>
      <vt:lpstr>Pensiones!Área_de_impresión</vt:lpstr>
      <vt:lpstr>Activos!Títulos_a_imprimir</vt:lpstr>
      <vt:lpstr>CAS!Títulos_a_imprimir</vt:lpstr>
      <vt:lpstr>Pensiones!Títulos_a_imprimir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ALARCON</cp:lastModifiedBy>
  <cp:lastPrinted>2022-11-09T19:22:17Z</cp:lastPrinted>
  <dcterms:created xsi:type="dcterms:W3CDTF">2016-02-22T19:07:05Z</dcterms:created>
  <dcterms:modified xsi:type="dcterms:W3CDTF">2022-11-10T19:12:14Z</dcterms:modified>
</cp:coreProperties>
</file>