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APOLO\orom$\0. Documentos Normativos\2021\"/>
    </mc:Choice>
  </mc:AlternateContent>
  <xr:revisionPtr revIDLastSave="0" documentId="14_{31938C7F-A886-4B66-8BA9-C17F57008F47}" xr6:coauthVersionLast="47" xr6:coauthVersionMax="47" xr10:uidLastSave="{00000000-0000-0000-0000-000000000000}"/>
  <bookViews>
    <workbookView xWindow="-120" yWindow="-120" windowWidth="29040" windowHeight="15510" tabRatio="895" xr2:uid="{00000000-000D-0000-FFFF-FFFF00000000}"/>
  </bookViews>
  <sheets>
    <sheet name="Matriz del Riesgo" sheetId="10" r:id="rId1"/>
    <sheet name="hoja" sheetId="27" state="hidden" r:id="rId2"/>
    <sheet name="Plan de tratamiento de Riesgo" sheetId="23" r:id="rId3"/>
    <sheet name="1. Tipología" sheetId="7" r:id="rId4"/>
    <sheet name="1-2. Probabilidad-Impacto" sheetId="4" r:id="rId5"/>
    <sheet name="3. Tratamiento" sheetId="9" r:id="rId6"/>
    <sheet name="Resumen" sheetId="21" r:id="rId7"/>
    <sheet name="Indicadores" sheetId="24" r:id="rId8"/>
  </sheets>
  <externalReferences>
    <externalReference r:id="rId9"/>
  </externalReferences>
  <definedNames>
    <definedName name="APLICABILIDAD">'[1]Enunciado de Aplicabilidad'!$E$188:$E$189</definedName>
    <definedName name="APROBACION" localSheetId="2">#REF!</definedName>
    <definedName name="APROBACION">#REF!</definedName>
    <definedName name="APROBACIÓN" localSheetId="2">#REF!</definedName>
    <definedName name="APROBACIÓN">#REF!</definedName>
    <definedName name="_xlnm.Print_Area" localSheetId="7">Indicadores!#REF!</definedName>
    <definedName name="_xlnm.Print_Area" localSheetId="0">'Matriz del Riesgo'!$B$2:$T$26</definedName>
    <definedName name="_xlnm.Print_Area" localSheetId="2">'Plan de tratamiento de Riesgo'!$B$2:$P$19</definedName>
    <definedName name="CARGOS" localSheetId="2">#REF!</definedName>
    <definedName name="CARGOS">#REF!</definedName>
    <definedName name="COSTO_APROX" localSheetId="2">#REF!</definedName>
    <definedName name="COSTO_APROX">#REF!</definedName>
    <definedName name="ESTADO">'[1]Enunciado de Aplicabilidad'!$Q$187:$Q$189</definedName>
    <definedName name="Export" localSheetId="2" hidden="1">{"'Hoja1'!$A$1:$I$70"}</definedName>
    <definedName name="Export" hidden="1">{"'Hoja1'!$A$1:$I$70"}</definedName>
    <definedName name="HTML_CodePage" hidden="1">1252</definedName>
    <definedName name="HTML_Control" localSheetId="2" hidden="1">{"'Hoja1'!$A$1:$I$70"}</definedName>
    <definedName name="HTML_Control" hidden="1">{"'Hoja1'!$A$1:$I$70"}</definedName>
    <definedName name="HTML_Description" hidden="1">""</definedName>
    <definedName name="HTML_Email" hidden="1">""</definedName>
    <definedName name="HTML_Header" hidden="1">"Hoja1"</definedName>
    <definedName name="HTML_LastUpdate" hidden="1">"27/12/2000"</definedName>
    <definedName name="HTML_LineAfter" hidden="1">FALSE</definedName>
    <definedName name="HTML_LineBefore" hidden="1">FALSE</definedName>
    <definedName name="HTML_Name" hidden="1">"win98"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"CALENDARIO 2001"</definedName>
    <definedName name="indicado" localSheetId="2" hidden="1">{"'Hoja1'!$A$1:$I$70"}</definedName>
    <definedName name="indicado" hidden="1">{"'Hoja1'!$A$1:$I$70"}</definedName>
    <definedName name="OBJETIVOS" localSheetId="2">#REF!</definedName>
    <definedName name="OBJETIVOS">#REF!</definedName>
    <definedName name="PROCESOS" localSheetId="2">#REF!</definedName>
    <definedName name="PROCESOS">#REF!</definedName>
    <definedName name="SERVICIOS" localSheetId="2">#REF!</definedName>
    <definedName name="SERVICIOS">#REF!</definedName>
    <definedName name="TIEMPO_APROX" localSheetId="2">#REF!</definedName>
    <definedName name="TIEMPO_APROX">#REF!</definedName>
    <definedName name="TIPO" localSheetId="2">#REF!</definedName>
    <definedName name="TIPO">#REF!</definedName>
    <definedName name="TRA_RIE" localSheetId="2">#REF!</definedName>
    <definedName name="TRA_RIE">#REF!</definedName>
  </definedNames>
  <calcPr calcId="181029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1" i="23" l="1"/>
  <c r="S11" i="23"/>
  <c r="T10" i="23"/>
  <c r="S10" i="23"/>
  <c r="S6" i="23" l="1"/>
  <c r="T6" i="23"/>
  <c r="O12" i="10"/>
  <c r="P13" i="10"/>
  <c r="P14" i="10"/>
  <c r="P15" i="10"/>
  <c r="P16" i="10"/>
  <c r="P17" i="10"/>
  <c r="P12" i="10"/>
  <c r="O13" i="10"/>
  <c r="O14" i="10"/>
  <c r="O15" i="10"/>
  <c r="O16" i="10"/>
  <c r="O17" i="10"/>
  <c r="D19" i="27" l="1"/>
  <c r="D18" i="27"/>
  <c r="D17" i="27"/>
  <c r="D16" i="27"/>
  <c r="D15" i="27"/>
  <c r="D14" i="27"/>
  <c r="D13" i="27"/>
  <c r="D12" i="27"/>
  <c r="D11" i="27"/>
  <c r="D10" i="27"/>
  <c r="D9" i="27"/>
  <c r="D8" i="27"/>
  <c r="D7" i="27"/>
  <c r="D6" i="27"/>
  <c r="D5" i="27"/>
  <c r="D4" i="27"/>
  <c r="L3" i="27"/>
  <c r="K3" i="27"/>
  <c r="J3" i="27"/>
  <c r="I3" i="27"/>
  <c r="C5" i="21" l="1"/>
  <c r="D5" i="21"/>
  <c r="C6" i="21"/>
  <c r="D6" i="21"/>
  <c r="C7" i="21"/>
  <c r="D7" i="21"/>
  <c r="B7" i="21"/>
  <c r="C8" i="21" l="1"/>
  <c r="D8" i="21"/>
  <c r="B6" i="21" l="1"/>
  <c r="B5" i="21"/>
  <c r="C15" i="21"/>
  <c r="B8" i="21" l="1"/>
  <c r="C12" i="21"/>
  <c r="C13" i="21"/>
  <c r="C14" i="21"/>
  <c r="B2" i="21"/>
  <c r="C16" i="21" l="1"/>
  <c r="B15" i="21" l="1"/>
  <c r="D15" i="21" s="1"/>
  <c r="E15" i="21" s="1"/>
  <c r="B13" i="21"/>
  <c r="D13" i="21" s="1"/>
  <c r="E13" i="21" s="1"/>
  <c r="B12" i="21"/>
  <c r="B14" i="21"/>
  <c r="D14" i="21" s="1"/>
  <c r="E14" i="21" s="1"/>
  <c r="D12" i="21" l="1"/>
  <c r="B16" i="21"/>
  <c r="E12" i="21" l="1"/>
  <c r="E16" i="21" s="1"/>
  <c r="D16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Jenny Jessica Tello Cochachez</author>
    <author>Admin</author>
  </authors>
  <commentList>
    <comment ref="S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Resolucion Contraloria 146-2019-CG</t>
        </r>
      </text>
    </comment>
    <comment ref="J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Sistema de Gestión de Calidad
</t>
        </r>
      </text>
    </comment>
    <comment ref="K1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Sistema de Gestión Antisoborno</t>
        </r>
      </text>
    </comment>
    <comment ref="P16" authorId="1" shapeId="0" xr:uid="{F146C7C8-94EF-473A-A89C-A2CA7B346D02}">
      <text>
        <r>
          <rPr>
            <b/>
            <sz val="9"/>
            <color indexed="81"/>
            <rFont val="Tahoma"/>
            <family val="2"/>
          </rPr>
          <t>Respetar los valores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Jenny Jessica Tello Cochachez</author>
  </authors>
  <commentList>
    <comment ref="B4" authorId="0" shapeId="0" xr:uid="{754B0861-EF24-40ED-99AB-E5ACCBEC9B39}">
      <text>
        <r>
          <rPr>
            <b/>
            <sz val="9"/>
            <color indexed="81"/>
            <rFont val="Tahoma"/>
            <family val="2"/>
          </rPr>
          <t xml:space="preserve">De todos los Riesgos darle una prioridad
</t>
        </r>
      </text>
    </comment>
    <comment ref="O4" authorId="0" shapeId="0" xr:uid="{BA953EEB-7CFC-482A-9F9F-9FB6E6A2C7EB}">
      <text>
        <r>
          <rPr>
            <b/>
            <sz val="9"/>
            <color indexed="81"/>
            <rFont val="Tahoma"/>
            <family val="2"/>
          </rPr>
          <t>Ver leyenda</t>
        </r>
      </text>
    </comment>
    <comment ref="N6" authorId="0" shapeId="0" xr:uid="{0D300B2B-7BF5-4742-B8C0-F7D7F45BAD4F}">
      <text>
        <r>
          <rPr>
            <b/>
            <sz val="9"/>
            <color indexed="81"/>
            <rFont val="Tahoma"/>
            <family val="2"/>
          </rPr>
          <t xml:space="preserve">Respecto a la cantidad de actividades culminadas
</t>
        </r>
      </text>
    </comment>
    <comment ref="N10" authorId="0" shapeId="0" xr:uid="{DFA93D7D-3177-4AC2-9B8A-D13DAF4E50FC}">
      <text>
        <r>
          <rPr>
            <b/>
            <sz val="9"/>
            <color indexed="81"/>
            <rFont val="Tahoma"/>
            <family val="2"/>
          </rPr>
          <t>Respecto a la cantidad de actividades culminadas</t>
        </r>
      </text>
    </comment>
    <comment ref="N11" authorId="0" shapeId="0" xr:uid="{77A8F2A9-E58F-48E5-B541-B4FAD6863B31}">
      <text>
        <r>
          <rPr>
            <b/>
            <sz val="9"/>
            <color indexed="81"/>
            <rFont val="Tahoma"/>
            <family val="2"/>
          </rPr>
          <t>Respecto a la cantidad de actividades culminadas</t>
        </r>
      </text>
    </comment>
  </commentList>
</comments>
</file>

<file path=xl/sharedStrings.xml><?xml version="1.0" encoding="utf-8"?>
<sst xmlns="http://schemas.openxmlformats.org/spreadsheetml/2006/main" count="207" uniqueCount="107">
  <si>
    <t>Nivel</t>
  </si>
  <si>
    <t>IMPACTO</t>
  </si>
  <si>
    <t>PROCESO</t>
  </si>
  <si>
    <t>SUBPROCESO</t>
  </si>
  <si>
    <t>RESPONSABLE</t>
  </si>
  <si>
    <t>TIPO</t>
  </si>
  <si>
    <t>CODIGO</t>
  </si>
  <si>
    <t>PROBABILIDAD</t>
  </si>
  <si>
    <t>Estrategia</t>
  </si>
  <si>
    <t>Evitar</t>
  </si>
  <si>
    <t>SISTEMA AFECTADO</t>
  </si>
  <si>
    <t>SGC</t>
  </si>
  <si>
    <t>OBJETIVO DEL PROCESO</t>
  </si>
  <si>
    <t>Nivel de Riesgo</t>
  </si>
  <si>
    <t>PRIORIDAD</t>
  </si>
  <si>
    <t>FECHA INICIO</t>
  </si>
  <si>
    <t>FECHA FIN</t>
  </si>
  <si>
    <t>ESTRATEGIA PARA EL TRATAMIENTO</t>
  </si>
  <si>
    <t>ACTIVIDADES</t>
  </si>
  <si>
    <t>SGA</t>
  </si>
  <si>
    <t>EFECTO</t>
  </si>
  <si>
    <t>CAUSA</t>
  </si>
  <si>
    <t>Baja</t>
  </si>
  <si>
    <t>Media</t>
  </si>
  <si>
    <t>Alta</t>
  </si>
  <si>
    <t>Describir el objetivo del proceso</t>
  </si>
  <si>
    <t>Señalar el/ los subprocesos correspondientes</t>
  </si>
  <si>
    <t>Dueño del proceso</t>
  </si>
  <si>
    <t>Muy Alto</t>
  </si>
  <si>
    <t>Alto</t>
  </si>
  <si>
    <t>Medio</t>
  </si>
  <si>
    <t>Bajo</t>
  </si>
  <si>
    <t>xx / xx / xxxx</t>
  </si>
  <si>
    <t>Cargo y órgano y unidad orgánica</t>
  </si>
  <si>
    <t>MEDIOS DE VERIFICACIÓN</t>
  </si>
  <si>
    <t>Actividades para reducir el riespo</t>
  </si>
  <si>
    <t>AVANCE DE LA ACTIVIDAD</t>
  </si>
  <si>
    <t>N°</t>
  </si>
  <si>
    <t>MATRIZ DE RIESGOS DE PROCESOS</t>
  </si>
  <si>
    <t>CONTROLES ACTUALES</t>
  </si>
  <si>
    <t>Tipo  de riesgo</t>
  </si>
  <si>
    <t>N° de riesgos</t>
  </si>
  <si>
    <t>Desempeño</t>
  </si>
  <si>
    <t>Integridad</t>
  </si>
  <si>
    <t xml:space="preserve">Total </t>
  </si>
  <si>
    <t xml:space="preserve">N° de Riesgos por nivel </t>
  </si>
  <si>
    <t>Total</t>
  </si>
  <si>
    <t>RESUMEN DE LA GESTION DE RIESGOS</t>
  </si>
  <si>
    <t>Proceso</t>
  </si>
  <si>
    <t>N°  de Controles a implementar</t>
  </si>
  <si>
    <t>N°  de Actividades</t>
  </si>
  <si>
    <t>R/O</t>
  </si>
  <si>
    <t>PLAN DE TRATAMIENTO</t>
  </si>
  <si>
    <t>APLICA PLAN 
(SI / NO)</t>
  </si>
  <si>
    <t>ESTRATEGIA</t>
  </si>
  <si>
    <t>RIESGO / OPORTUNIDAD</t>
  </si>
  <si>
    <t>Elaborado por: Responsable del proceso</t>
  </si>
  <si>
    <t>Aprobado por: Dueño del proceso</t>
  </si>
  <si>
    <t>Fecha de aprobación:</t>
  </si>
  <si>
    <t>R1</t>
  </si>
  <si>
    <t>SI</t>
  </si>
  <si>
    <t>R2</t>
  </si>
  <si>
    <t>R3</t>
  </si>
  <si>
    <t>R4</t>
  </si>
  <si>
    <t>Impacto</t>
  </si>
  <si>
    <t>Probabilidad</t>
  </si>
  <si>
    <t>Muy Alta</t>
  </si>
  <si>
    <t>Describir el riesgo de no lograr el objetivo del proceso o que pueden afectar negativamente
la provisión del mismo.</t>
  </si>
  <si>
    <t>Señalar las causas  que origina el riesgo</t>
  </si>
  <si>
    <t>Señalar el/los efectos de producirse el riesgo</t>
  </si>
  <si>
    <t>Señalar los controles actuales para prevenir el riesgo</t>
  </si>
  <si>
    <t>COMENTARIOS</t>
  </si>
  <si>
    <t>Fecha de elaboración / actualización:</t>
  </si>
  <si>
    <t>Código y nombre del proceso</t>
  </si>
  <si>
    <t xml:space="preserve">Señlar el control que se debe implementar </t>
  </si>
  <si>
    <t>Corrupción</t>
  </si>
  <si>
    <t>Seguridad de la Información</t>
  </si>
  <si>
    <t>EVITAR</t>
  </si>
  <si>
    <t>MITIGAR</t>
  </si>
  <si>
    <t>COMPARTIR</t>
  </si>
  <si>
    <t>ASUMIR</t>
  </si>
  <si>
    <t>IDENTIFICACION, ANALISIS DEL RIESGO / OPORTUNIDAD</t>
  </si>
  <si>
    <t>R</t>
  </si>
  <si>
    <t>O</t>
  </si>
  <si>
    <t>O1</t>
  </si>
  <si>
    <t>O2</t>
  </si>
  <si>
    <t>MEDIDA DE CONTROL / ACCION</t>
  </si>
  <si>
    <t>ESTADO</t>
  </si>
  <si>
    <t>VALORACION DEL RIESGO / OPORTUNIDAD</t>
  </si>
  <si>
    <t>NIVEL</t>
  </si>
  <si>
    <t>PRODUCTOS O SERVICIOS O ACTIVOS DE LA INFORMACIÓN</t>
  </si>
  <si>
    <r>
      <t xml:space="preserve">E04.02.04.01 Formato N° 02
</t>
    </r>
    <r>
      <rPr>
        <b/>
        <sz val="11"/>
        <rFont val="Arial"/>
        <family val="2"/>
      </rPr>
      <t>Versión: 2.0</t>
    </r>
    <r>
      <rPr>
        <sz val="11"/>
        <rFont val="Arial"/>
        <family val="2"/>
      </rPr>
      <t xml:space="preserve">
Fecha:  27/07/2021</t>
    </r>
  </si>
  <si>
    <t>Señalar según corresponda el nombre y descripción</t>
  </si>
  <si>
    <t xml:space="preserve">Describir la oportunidad de una situación favorable para potenciar el objetivo del proceso </t>
  </si>
  <si>
    <t>SGSI</t>
  </si>
  <si>
    <t xml:space="preserve">Valor </t>
  </si>
  <si>
    <t>VALOR</t>
  </si>
  <si>
    <t>CODIGO(S) DEL RIESGO / OPORTUNIDAD</t>
  </si>
  <si>
    <t>MEDIDA DE CONTROL / ACCIÓN</t>
  </si>
  <si>
    <t>Cada medida de control  o Acción puede contener más de una actividad que la dependencia debe implementar para reducir el riesgo o potenciar las oportunidades,   pueden ser establecidas por hitos, etapas, entre otros.</t>
  </si>
  <si>
    <t>% AVANCE DE LA MEDIDA DE CONTROL / ACCIÓN</t>
  </si>
  <si>
    <t>ESTADO DE LA MEDIDA DE  CONTROL / ACCIÓN</t>
  </si>
  <si>
    <r>
      <t xml:space="preserve">PLAN DE TRATAMIENTO DE RIESGOS / OPORTUNIDADES
</t>
    </r>
    <r>
      <rPr>
        <sz val="14"/>
        <color theme="0"/>
        <rFont val="Arial"/>
        <family val="2"/>
      </rPr>
      <t>(Medidas de control / Acciones)</t>
    </r>
  </si>
  <si>
    <t>NUEVO VALOR</t>
  </si>
  <si>
    <t>NUEVO NIVEL</t>
  </si>
  <si>
    <t>REEVALUACIÓN DEL RIESGO / OPORTUNIDAD</t>
  </si>
  <si>
    <t xml:space="preserve">Fecha de elaboración: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</si>
</sst>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.00"/>
    <numFmt numFmtId="165" formatCode="m\o\n\th\ d\,\ yyyy"/>
    <numFmt numFmtId="166" formatCode="_ [$€-2]\ * #,##0.00_ ;_ [$€-2]\ * \-#,##0.00_ ;_ [$€-2]\ * &quot;-&quot;??_ "/>
    <numFmt numFmtId="167" formatCode="#.00"/>
    <numFmt numFmtId="168" formatCode="#."/>
    <numFmt numFmtId="169" formatCode="_-* #,##0\ _P_t_s_-;\-* #,##0\ _P_t_s_-;_-* &quot;-&quot;\ _P_t_s_-;_-@_-"/>
    <numFmt numFmtId="170" formatCode="_-&quot;$&quot;* #,##0.00_-;\-&quot;$&quot;* #,##0.00_-;_-&quot;$&quot;* &quot;-&quot;??_-;_-@_-"/>
    <numFmt numFmtId="171" formatCode="%#.00"/>
    <numFmt numFmtId="172" formatCode="_(* #,##0\ &quot;pta&quot;_);_(* \(#,##0\ &quot;pta&quot;\);_(* &quot;-&quot;??\ &quot;pta&quot;_);_(@_)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8.8000000000000007"/>
      <color theme="10"/>
      <name val="Calibri"/>
      <family val="2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"/>
      <color indexed="8"/>
      <name val="Courier"/>
      <family val="3"/>
    </font>
    <font>
      <u/>
      <sz val="10"/>
      <color indexed="12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indexed="62"/>
      <name val="Cambri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2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1"/>
      <color theme="0"/>
      <name val="Spranq eco sans"/>
      <family val="2"/>
    </font>
    <font>
      <b/>
      <sz val="9"/>
      <name val="Spranq eco sans"/>
    </font>
    <font>
      <sz val="10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0"/>
      <color rgb="FFFFFFFF"/>
      <name val="Arial"/>
      <family val="2"/>
    </font>
    <font>
      <b/>
      <sz val="9"/>
      <name val="Arial"/>
      <family val="2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9"/>
      <color theme="1"/>
      <name val="Calibri"/>
      <family val="2"/>
    </font>
    <font>
      <sz val="12"/>
      <color rgb="FF000000"/>
      <name val="Calibri"/>
      <family val="2"/>
    </font>
    <font>
      <sz val="10"/>
      <name val="Arial Narrow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b/>
      <sz val="8"/>
      <name val="Arial Narrow"/>
      <family val="2"/>
    </font>
    <font>
      <sz val="9"/>
      <name val="Arial"/>
      <family val="2"/>
    </font>
    <font>
      <sz val="11"/>
      <name val="Arial Narrow"/>
      <family val="2"/>
    </font>
    <font>
      <sz val="8"/>
      <name val="Arial"/>
      <family val="2"/>
    </font>
    <font>
      <b/>
      <sz val="11"/>
      <color theme="0"/>
      <name val="Arial"/>
      <family val="2"/>
    </font>
    <font>
      <sz val="10"/>
      <color rgb="FF000000"/>
      <name val="Arial"/>
      <family val="2"/>
    </font>
    <font>
      <i/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theme="0"/>
      <name val="Arial"/>
      <family val="2"/>
    </font>
    <font>
      <sz val="11"/>
      <color rgb="FF9C0006"/>
      <name val="Calibri"/>
      <family val="2"/>
      <scheme val="minor"/>
    </font>
    <font>
      <sz val="12"/>
      <name val="Arial Narrow"/>
      <family val="2"/>
    </font>
    <font>
      <sz val="8"/>
      <name val="Calibri"/>
      <family val="2"/>
      <scheme val="minor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sz val="8"/>
      <color theme="0"/>
      <name val="Arial"/>
      <family val="2"/>
    </font>
    <font>
      <sz val="10"/>
      <color rgb="FF000000"/>
      <name val="Calibri"/>
      <family val="2"/>
    </font>
    <font>
      <b/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</font>
    <font>
      <sz val="11"/>
      <color rgb="FF000000"/>
      <name val="Calibri"/>
      <family val="2"/>
      <scheme val="minor"/>
    </font>
    <font>
      <sz val="10"/>
      <color rgb="FFFFFFFF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0" tint="-0.499984740745262"/>
      <name val="Arial"/>
      <family val="2"/>
    </font>
    <font>
      <sz val="10"/>
      <color theme="0" tint="-0.499984740745262"/>
      <name val="Arial Narrow"/>
      <family val="2"/>
    </font>
    <font>
      <sz val="16"/>
      <color theme="0"/>
      <name val="Calibri"/>
      <family val="2"/>
      <scheme val="minor"/>
    </font>
    <font>
      <sz val="9"/>
      <color rgb="FF000000"/>
      <name val="Calibri"/>
      <family val="2"/>
    </font>
    <font>
      <sz val="10"/>
      <color rgb="FFF2F2F2"/>
      <name val="Calibri"/>
      <family val="2"/>
    </font>
    <font>
      <sz val="10"/>
      <color rgb="FF404040"/>
      <name val="Calibri"/>
      <family val="2"/>
    </font>
    <font>
      <b/>
      <sz val="9"/>
      <color rgb="FFFFFFFF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rgb="FFFFFFFF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rgb="FF7F7F7F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1" tint="0.499984740745262"/>
      </left>
      <right style="thin">
        <color auto="1"/>
      </right>
      <top style="thin">
        <color theme="1" tint="0.499984740745262"/>
      </top>
      <bottom style="thin">
        <color theme="1" tint="0.499984740745262"/>
      </bottom>
      <diagonal/>
    </border>
  </borders>
  <cellStyleXfs count="11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" fontId="4" fillId="0" borderId="0">
      <protection locked="0"/>
    </xf>
    <xf numFmtId="164" fontId="4" fillId="0" borderId="0">
      <protection locked="0"/>
    </xf>
    <xf numFmtId="165" fontId="4" fillId="0" borderId="0">
      <protection locked="0"/>
    </xf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7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19" borderId="0" applyNumberFormat="0" applyBorder="0" applyAlignment="0" applyProtection="0"/>
    <xf numFmtId="166" fontId="8" fillId="0" borderId="0" applyFont="0" applyFill="0" applyBorder="0" applyAlignment="0" applyProtection="0"/>
    <xf numFmtId="167" fontId="4" fillId="0" borderId="0">
      <protection locked="0"/>
    </xf>
    <xf numFmtId="168" fontId="9" fillId="0" borderId="0">
      <protection locked="0"/>
    </xf>
    <xf numFmtId="168" fontId="9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1" fillId="0" borderId="0"/>
    <xf numFmtId="0" fontId="1" fillId="0" borderId="0"/>
    <xf numFmtId="0" fontId="12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1" fontId="4" fillId="0" borderId="0">
      <protection locked="0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0" fontId="23" fillId="0" borderId="0"/>
    <xf numFmtId="0" fontId="8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50" fillId="29" borderId="0" applyNumberFormat="0" applyBorder="0" applyAlignment="0" applyProtection="0"/>
    <xf numFmtId="0" fontId="1" fillId="30" borderId="0" applyNumberFormat="0" applyBorder="0" applyAlignment="0" applyProtection="0"/>
    <xf numFmtId="0" fontId="44" fillId="0" borderId="0"/>
    <xf numFmtId="0" fontId="8" fillId="0" borderId="0"/>
    <xf numFmtId="9" fontId="8" fillId="0" borderId="0" applyFont="0" applyFill="0" applyBorder="0" applyAlignment="0" applyProtection="0"/>
  </cellStyleXfs>
  <cellXfs count="2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2" fillId="21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22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7" fillId="6" borderId="5" xfId="0" applyFont="1" applyFill="1" applyBorder="1" applyAlignment="1">
      <alignment vertical="center"/>
    </xf>
    <xf numFmtId="0" fontId="17" fillId="6" borderId="6" xfId="0" applyFont="1" applyFill="1" applyBorder="1" applyAlignment="1">
      <alignment vertical="center"/>
    </xf>
    <xf numFmtId="0" fontId="40" fillId="6" borderId="0" xfId="5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0" fillId="6" borderId="0" xfId="50" applyFont="1" applyFill="1" applyAlignment="1">
      <alignment horizontal="center" vertical="center"/>
    </xf>
    <xf numFmtId="0" fontId="29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9" xfId="0" applyFont="1" applyBorder="1" applyAlignment="1">
      <alignment vertical="center"/>
    </xf>
    <xf numFmtId="0" fontId="4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0" fillId="6" borderId="0" xfId="0" applyFont="1" applyFill="1" applyAlignment="1">
      <alignment vertical="center"/>
    </xf>
    <xf numFmtId="0" fontId="43" fillId="25" borderId="13" xfId="1" applyFont="1" applyFill="1" applyBorder="1" applyAlignment="1" applyProtection="1">
      <alignment horizontal="center" vertical="center" wrapText="1"/>
    </xf>
    <xf numFmtId="0" fontId="24" fillId="6" borderId="13" xfId="0" applyFont="1" applyFill="1" applyBorder="1" applyAlignment="1">
      <alignment horizontal="center" vertical="center"/>
    </xf>
    <xf numFmtId="1" fontId="30" fillId="6" borderId="13" xfId="0" applyNumberFormat="1" applyFont="1" applyFill="1" applyBorder="1" applyAlignment="1">
      <alignment horizontal="center" vertical="center" wrapText="1"/>
    </xf>
    <xf numFmtId="0" fontId="30" fillId="7" borderId="13" xfId="0" quotePrefix="1" applyFont="1" applyFill="1" applyBorder="1" applyAlignment="1">
      <alignment horizontal="center" vertical="center" wrapText="1"/>
    </xf>
    <xf numFmtId="1" fontId="24" fillId="6" borderId="13" xfId="0" applyNumberFormat="1" applyFont="1" applyFill="1" applyBorder="1" applyAlignment="1">
      <alignment horizontal="center" vertical="center" wrapText="1"/>
    </xf>
    <xf numFmtId="49" fontId="30" fillId="6" borderId="13" xfId="0" applyNumberFormat="1" applyFont="1" applyFill="1" applyBorder="1" applyAlignment="1">
      <alignment horizontal="center" vertical="center" wrapText="1"/>
    </xf>
    <xf numFmtId="0" fontId="36" fillId="6" borderId="13" xfId="0" applyFont="1" applyFill="1" applyBorder="1" applyAlignment="1">
      <alignment vertical="center"/>
    </xf>
    <xf numFmtId="0" fontId="38" fillId="7" borderId="13" xfId="0" applyFont="1" applyFill="1" applyBorder="1" applyAlignment="1">
      <alignment vertical="center"/>
    </xf>
    <xf numFmtId="0" fontId="36" fillId="6" borderId="14" xfId="0" applyFont="1" applyFill="1" applyBorder="1" applyAlignment="1">
      <alignment vertical="center"/>
    </xf>
    <xf numFmtId="0" fontId="36" fillId="6" borderId="15" xfId="0" applyFont="1" applyFill="1" applyBorder="1" applyAlignment="1">
      <alignment vertical="center"/>
    </xf>
    <xf numFmtId="0" fontId="46" fillId="7" borderId="13" xfId="0" applyFont="1" applyFill="1" applyBorder="1" applyAlignment="1">
      <alignment horizontal="center" vertical="center"/>
    </xf>
    <xf numFmtId="0" fontId="46" fillId="7" borderId="13" xfId="0" applyFont="1" applyFill="1" applyBorder="1" applyAlignment="1">
      <alignment horizontal="center" vertical="center" wrapText="1"/>
    </xf>
    <xf numFmtId="0" fontId="44" fillId="0" borderId="13" xfId="0" applyFont="1" applyBorder="1" applyAlignment="1">
      <alignment vertical="center" wrapText="1"/>
    </xf>
    <xf numFmtId="0" fontId="32" fillId="0" borderId="13" xfId="0" applyFont="1" applyBorder="1" applyAlignment="1">
      <alignment horizontal="center"/>
    </xf>
    <xf numFmtId="0" fontId="2" fillId="8" borderId="13" xfId="0" applyFont="1" applyFill="1" applyBorder="1" applyAlignment="1">
      <alignment horizontal="center" vertical="center" wrapText="1"/>
    </xf>
    <xf numFmtId="0" fontId="47" fillId="8" borderId="13" xfId="0" applyFont="1" applyFill="1" applyBorder="1" applyAlignment="1">
      <alignment horizontal="center"/>
    </xf>
    <xf numFmtId="0" fontId="18" fillId="3" borderId="11" xfId="0" applyFont="1" applyFill="1" applyBorder="1" applyAlignment="1">
      <alignment vertical="center"/>
    </xf>
    <xf numFmtId="9" fontId="33" fillId="7" borderId="13" xfId="50" applyNumberFormat="1" applyFont="1" applyFill="1" applyBorder="1" applyAlignment="1">
      <alignment vertical="center" wrapText="1"/>
    </xf>
    <xf numFmtId="0" fontId="30" fillId="0" borderId="4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30" fillId="0" borderId="7" xfId="0" applyFont="1" applyBorder="1" applyAlignment="1">
      <alignment vertical="center"/>
    </xf>
    <xf numFmtId="14" fontId="30" fillId="0" borderId="6" xfId="0" applyNumberFormat="1" applyFont="1" applyBorder="1" applyAlignment="1">
      <alignment vertical="center"/>
    </xf>
    <xf numFmtId="0" fontId="30" fillId="6" borderId="11" xfId="0" applyFont="1" applyFill="1" applyBorder="1" applyAlignment="1">
      <alignment vertical="center"/>
    </xf>
    <xf numFmtId="0" fontId="30" fillId="0" borderId="3" xfId="0" applyFont="1" applyBorder="1" applyAlignment="1">
      <alignment vertical="center"/>
    </xf>
    <xf numFmtId="0" fontId="40" fillId="6" borderId="12" xfId="50" applyFont="1" applyFill="1" applyBorder="1" applyAlignment="1">
      <alignment vertical="center"/>
    </xf>
    <xf numFmtId="0" fontId="40" fillId="6" borderId="2" xfId="50" applyFont="1" applyFill="1" applyBorder="1" applyAlignment="1">
      <alignment vertical="center"/>
    </xf>
    <xf numFmtId="0" fontId="30" fillId="0" borderId="6" xfId="0" applyFont="1" applyBorder="1" applyAlignment="1">
      <alignment vertical="center"/>
    </xf>
    <xf numFmtId="0" fontId="30" fillId="6" borderId="6" xfId="0" applyFont="1" applyFill="1" applyBorder="1" applyAlignment="1">
      <alignment vertical="center"/>
    </xf>
    <xf numFmtId="0" fontId="40" fillId="6" borderId="7" xfId="50" applyFont="1" applyFill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40" fillId="6" borderId="4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0" xfId="0" applyFont="1" applyFill="1" applyAlignment="1">
      <alignment vertical="center"/>
    </xf>
    <xf numFmtId="0" fontId="40" fillId="6" borderId="11" xfId="0" applyFont="1" applyFill="1" applyBorder="1" applyAlignment="1">
      <alignment vertical="center"/>
    </xf>
    <xf numFmtId="0" fontId="40" fillId="6" borderId="8" xfId="0" applyFont="1" applyFill="1" applyBorder="1" applyAlignment="1">
      <alignment vertical="center"/>
    </xf>
    <xf numFmtId="0" fontId="40" fillId="6" borderId="3" xfId="0" applyFont="1" applyFill="1" applyBorder="1" applyAlignment="1">
      <alignment vertical="center"/>
    </xf>
    <xf numFmtId="0" fontId="40" fillId="6" borderId="9" xfId="0" applyFont="1" applyFill="1" applyBorder="1" applyAlignment="1">
      <alignment vertical="center"/>
    </xf>
    <xf numFmtId="0" fontId="27" fillId="0" borderId="5" xfId="0" applyFont="1" applyBorder="1" applyAlignment="1">
      <alignment vertical="center"/>
    </xf>
    <xf numFmtId="14" fontId="40" fillId="6" borderId="6" xfId="0" applyNumberFormat="1" applyFont="1" applyFill="1" applyBorder="1" applyAlignment="1">
      <alignment vertical="center"/>
    </xf>
    <xf numFmtId="0" fontId="40" fillId="6" borderId="7" xfId="0" applyFont="1" applyFill="1" applyBorder="1" applyAlignment="1">
      <alignment vertical="center"/>
    </xf>
    <xf numFmtId="0" fontId="27" fillId="6" borderId="5" xfId="0" applyFont="1" applyFill="1" applyBorder="1" applyAlignment="1">
      <alignment vertical="center"/>
    </xf>
    <xf numFmtId="0" fontId="40" fillId="6" borderId="6" xfId="0" applyFont="1" applyFill="1" applyBorder="1" applyAlignment="1">
      <alignment vertical="center"/>
    </xf>
    <xf numFmtId="0" fontId="27" fillId="7" borderId="5" xfId="0" applyFont="1" applyFill="1" applyBorder="1" applyAlignment="1">
      <alignment vertical="center"/>
    </xf>
    <xf numFmtId="0" fontId="27" fillId="7" borderId="6" xfId="0" applyFont="1" applyFill="1" applyBorder="1" applyAlignment="1">
      <alignment vertical="center"/>
    </xf>
    <xf numFmtId="0" fontId="27" fillId="7" borderId="7" xfId="0" applyFont="1" applyFill="1" applyBorder="1" applyAlignment="1">
      <alignment vertical="center"/>
    </xf>
    <xf numFmtId="0" fontId="24" fillId="7" borderId="6" xfId="0" applyFont="1" applyFill="1" applyBorder="1" applyAlignment="1">
      <alignment vertical="center"/>
    </xf>
    <xf numFmtId="0" fontId="24" fillId="7" borderId="7" xfId="0" applyFont="1" applyFill="1" applyBorder="1" applyAlignment="1">
      <alignment vertical="center"/>
    </xf>
    <xf numFmtId="0" fontId="24" fillId="7" borderId="5" xfId="0" applyFont="1" applyFill="1" applyBorder="1" applyAlignment="1">
      <alignment vertical="center"/>
    </xf>
    <xf numFmtId="0" fontId="30" fillId="6" borderId="13" xfId="0" applyFont="1" applyFill="1" applyBorder="1" applyAlignment="1">
      <alignment horizontal="center" vertical="center" wrapText="1"/>
    </xf>
    <xf numFmtId="49" fontId="41" fillId="0" borderId="13" xfId="0" applyNumberFormat="1" applyFont="1" applyBorder="1" applyAlignment="1">
      <alignment horizontal="center" vertical="center" wrapText="1"/>
    </xf>
    <xf numFmtId="0" fontId="30" fillId="6" borderId="13" xfId="0" quotePrefix="1" applyFont="1" applyFill="1" applyBorder="1" applyAlignment="1">
      <alignment horizontal="center" vertical="center" wrapText="1"/>
    </xf>
    <xf numFmtId="0" fontId="51" fillId="6" borderId="1" xfId="109" applyFont="1" applyFill="1" applyBorder="1" applyAlignment="1">
      <alignment horizontal="center" vertical="center" wrapText="1"/>
    </xf>
    <xf numFmtId="1" fontId="30" fillId="6" borderId="13" xfId="0" quotePrefix="1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18" fillId="23" borderId="0" xfId="0" applyFont="1" applyFill="1" applyAlignment="1" applyProtection="1">
      <alignment horizontal="center"/>
      <protection locked="0"/>
    </xf>
    <xf numFmtId="0" fontId="8" fillId="4" borderId="0" xfId="0" applyFont="1" applyFill="1" applyAlignment="1" applyProtection="1">
      <alignment horizontal="center"/>
      <protection locked="0"/>
    </xf>
    <xf numFmtId="0" fontId="51" fillId="0" borderId="1" xfId="110" applyFont="1" applyFill="1" applyBorder="1" applyAlignment="1">
      <alignment horizontal="center" vertical="center" wrapText="1"/>
    </xf>
    <xf numFmtId="0" fontId="8" fillId="5" borderId="0" xfId="0" applyFont="1" applyFill="1" applyAlignment="1" applyProtection="1">
      <alignment horizontal="center"/>
      <protection locked="0"/>
    </xf>
    <xf numFmtId="0" fontId="8" fillId="24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vertical="center" wrapText="1"/>
    </xf>
    <xf numFmtId="0" fontId="38" fillId="0" borderId="15" xfId="0" applyFont="1" applyBorder="1" applyAlignment="1">
      <alignment vertical="center"/>
    </xf>
    <xf numFmtId="0" fontId="18" fillId="6" borderId="11" xfId="0" applyFont="1" applyFill="1" applyBorder="1" applyAlignment="1">
      <alignment vertical="center"/>
    </xf>
    <xf numFmtId="0" fontId="33" fillId="0" borderId="13" xfId="0" applyFont="1" applyBorder="1" applyAlignment="1">
      <alignment horizontal="center" vertical="center" wrapText="1"/>
    </xf>
    <xf numFmtId="0" fontId="33" fillId="0" borderId="13" xfId="0" applyFont="1" applyBorder="1" applyAlignment="1">
      <alignment vertical="center" wrapText="1"/>
    </xf>
    <xf numFmtId="14" fontId="33" fillId="0" borderId="13" xfId="0" applyNumberFormat="1" applyFont="1" applyBorder="1" applyAlignment="1">
      <alignment horizontal="center" vertical="center" wrapText="1"/>
    </xf>
    <xf numFmtId="0" fontId="33" fillId="0" borderId="13" xfId="0" applyFont="1" applyBorder="1" applyAlignment="1">
      <alignment horizontal="left" vertical="center" wrapText="1"/>
    </xf>
    <xf numFmtId="0" fontId="25" fillId="0" borderId="0" xfId="50" applyFont="1" applyAlignment="1">
      <alignment horizontal="center" vertical="center" wrapText="1"/>
    </xf>
    <xf numFmtId="0" fontId="29" fillId="6" borderId="0" xfId="0" applyFont="1" applyFill="1" applyAlignment="1">
      <alignment vertical="center"/>
    </xf>
    <xf numFmtId="0" fontId="32" fillId="0" borderId="13" xfId="0" applyFont="1" applyBorder="1" applyAlignment="1">
      <alignment horizontal="center" vertical="center"/>
    </xf>
    <xf numFmtId="0" fontId="0" fillId="6" borderId="0" xfId="0" applyFill="1"/>
    <xf numFmtId="0" fontId="57" fillId="6" borderId="0" xfId="0" applyFont="1" applyFill="1" applyAlignment="1">
      <alignment horizontal="center" vertical="center"/>
    </xf>
    <xf numFmtId="0" fontId="59" fillId="20" borderId="0" xfId="0" applyFont="1" applyFill="1" applyAlignment="1">
      <alignment horizontal="center" vertical="center" wrapText="1"/>
    </xf>
    <xf numFmtId="0" fontId="59" fillId="6" borderId="0" xfId="0" applyFont="1" applyFill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60" fillId="6" borderId="0" xfId="0" applyFont="1" applyFill="1" applyAlignment="1">
      <alignment vertical="center" wrapText="1" readingOrder="1"/>
    </xf>
    <xf numFmtId="0" fontId="0" fillId="0" borderId="22" xfId="0" applyBorder="1" applyAlignment="1">
      <alignment horizontal="center"/>
    </xf>
    <xf numFmtId="0" fontId="57" fillId="6" borderId="0" xfId="0" applyFont="1" applyFill="1" applyAlignment="1">
      <alignment vertical="center"/>
    </xf>
    <xf numFmtId="0" fontId="62" fillId="20" borderId="0" xfId="0" applyFont="1" applyFill="1" applyAlignment="1">
      <alignment horizontal="center" vertical="center" wrapText="1"/>
    </xf>
    <xf numFmtId="0" fontId="63" fillId="32" borderId="0" xfId="0" applyFont="1" applyFill="1" applyAlignment="1">
      <alignment horizontal="center" vertical="center" wrapText="1" readingOrder="1"/>
    </xf>
    <xf numFmtId="0" fontId="16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46" fillId="7" borderId="22" xfId="0" applyFont="1" applyFill="1" applyBorder="1" applyAlignment="1">
      <alignment horizontal="center" vertical="center"/>
    </xf>
    <xf numFmtId="0" fontId="46" fillId="7" borderId="22" xfId="0" applyFont="1" applyFill="1" applyBorder="1" applyAlignment="1">
      <alignment horizontal="center" vertical="center" wrapText="1"/>
    </xf>
    <xf numFmtId="0" fontId="44" fillId="0" borderId="22" xfId="0" applyFont="1" applyBorder="1" applyAlignment="1">
      <alignment vertical="center" wrapText="1"/>
    </xf>
    <xf numFmtId="0" fontId="32" fillId="0" borderId="22" xfId="0" applyFont="1" applyBorder="1" applyAlignment="1">
      <alignment horizontal="center"/>
    </xf>
    <xf numFmtId="0" fontId="32" fillId="0" borderId="22" xfId="0" applyFont="1" applyBorder="1"/>
    <xf numFmtId="0" fontId="2" fillId="8" borderId="22" xfId="0" applyFont="1" applyFill="1" applyBorder="1" applyAlignment="1">
      <alignment horizontal="center" vertical="center" wrapText="1"/>
    </xf>
    <xf numFmtId="0" fontId="48" fillId="7" borderId="22" xfId="0" applyFont="1" applyFill="1" applyBorder="1" applyAlignment="1">
      <alignment horizontal="center"/>
    </xf>
    <xf numFmtId="9" fontId="33" fillId="0" borderId="13" xfId="108" applyFont="1" applyFill="1" applyBorder="1" applyAlignment="1">
      <alignment horizontal="center" vertical="center" wrapText="1"/>
    </xf>
    <xf numFmtId="9" fontId="33" fillId="0" borderId="13" xfId="50" applyNumberFormat="1" applyFont="1" applyBorder="1" applyAlignment="1">
      <alignment horizontal="center" vertical="center" wrapText="1"/>
    </xf>
    <xf numFmtId="0" fontId="25" fillId="0" borderId="13" xfId="50" applyFont="1" applyBorder="1" applyAlignment="1">
      <alignment horizontal="center" vertical="center" wrapText="1"/>
    </xf>
    <xf numFmtId="0" fontId="25" fillId="0" borderId="8" xfId="5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64" fillId="21" borderId="1" xfId="0" applyFont="1" applyFill="1" applyBorder="1" applyAlignment="1">
      <alignment horizontal="center" vertical="center"/>
    </xf>
    <xf numFmtId="0" fontId="61" fillId="6" borderId="1" xfId="0" applyFont="1" applyFill="1" applyBorder="1" applyAlignment="1">
      <alignment horizontal="center" vertical="center" wrapText="1" readingOrder="1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6" borderId="0" xfId="0" applyFill="1" applyAlignment="1">
      <alignment vertical="center"/>
    </xf>
    <xf numFmtId="1" fontId="65" fillId="6" borderId="24" xfId="0" applyNumberFormat="1" applyFont="1" applyFill="1" applyBorder="1" applyAlignment="1">
      <alignment horizontal="center" vertical="center" wrapText="1"/>
    </xf>
    <xf numFmtId="1" fontId="65" fillId="31" borderId="24" xfId="0" applyNumberFormat="1" applyFont="1" applyFill="1" applyBorder="1" applyAlignment="1">
      <alignment horizontal="center" vertical="center" wrapText="1"/>
    </xf>
    <xf numFmtId="0" fontId="67" fillId="6" borderId="0" xfId="0" applyFont="1" applyFill="1" applyAlignment="1">
      <alignment vertical="center"/>
    </xf>
    <xf numFmtId="0" fontId="56" fillId="6" borderId="0" xfId="0" applyFont="1" applyFill="1" applyAlignment="1">
      <alignment horizontal="center" vertical="center" wrapText="1" readingOrder="1"/>
    </xf>
    <xf numFmtId="0" fontId="56" fillId="6" borderId="0" xfId="0" applyFont="1" applyFill="1" applyAlignment="1">
      <alignment horizontal="left" vertical="center" readingOrder="1"/>
    </xf>
    <xf numFmtId="0" fontId="58" fillId="6" borderId="0" xfId="0" applyFont="1" applyFill="1" applyAlignment="1">
      <alignment vertical="center" wrapText="1"/>
    </xf>
    <xf numFmtId="0" fontId="68" fillId="6" borderId="0" xfId="0" applyFont="1" applyFill="1" applyAlignment="1">
      <alignment vertical="center" wrapText="1" readingOrder="1"/>
    </xf>
    <xf numFmtId="0" fontId="59" fillId="6" borderId="0" xfId="0" quotePrefix="1" applyFont="1" applyFill="1" applyAlignment="1">
      <alignment horizontal="center" vertical="center" wrapText="1"/>
    </xf>
    <xf numFmtId="0" fontId="58" fillId="6" borderId="0" xfId="0" applyFont="1" applyFill="1" applyAlignment="1">
      <alignment horizontal="center" vertical="center" wrapText="1"/>
    </xf>
    <xf numFmtId="0" fontId="32" fillId="6" borderId="0" xfId="0" applyFont="1" applyFill="1" applyAlignment="1">
      <alignment horizontal="center" vertical="center" wrapText="1" readingOrder="1"/>
    </xf>
    <xf numFmtId="0" fontId="11" fillId="6" borderId="0" xfId="0" applyFont="1" applyFill="1" applyAlignment="1">
      <alignment horizontal="center" vertical="center" wrapText="1"/>
    </xf>
    <xf numFmtId="0" fontId="32" fillId="6" borderId="0" xfId="0" applyFont="1" applyFill="1" applyAlignment="1">
      <alignment vertical="center" wrapText="1" readingOrder="1"/>
    </xf>
    <xf numFmtId="0" fontId="63" fillId="6" borderId="0" xfId="0" applyFont="1" applyFill="1" applyAlignment="1">
      <alignment horizontal="center" vertical="center" wrapText="1" readingOrder="1"/>
    </xf>
    <xf numFmtId="0" fontId="63" fillId="6" borderId="0" xfId="0" applyFont="1" applyFill="1" applyAlignment="1">
      <alignment vertical="center" wrapText="1" readingOrder="1"/>
    </xf>
    <xf numFmtId="0" fontId="69" fillId="6" borderId="0" xfId="0" applyFont="1" applyFill="1" applyAlignment="1">
      <alignment horizontal="center" vertical="center" wrapText="1" readingOrder="1"/>
    </xf>
    <xf numFmtId="0" fontId="56" fillId="6" borderId="0" xfId="0" applyFont="1" applyFill="1" applyAlignment="1">
      <alignment vertical="center" wrapText="1" readingOrder="1"/>
    </xf>
    <xf numFmtId="0" fontId="70" fillId="6" borderId="0" xfId="0" applyFont="1" applyFill="1" applyAlignment="1">
      <alignment horizontal="center" vertical="center" wrapText="1" readingOrder="1"/>
    </xf>
    <xf numFmtId="14" fontId="30" fillId="0" borderId="6" xfId="0" applyNumberFormat="1" applyFont="1" applyBorder="1" applyAlignment="1">
      <alignment horizontal="left" vertical="center"/>
    </xf>
    <xf numFmtId="0" fontId="14" fillId="26" borderId="13" xfId="1" applyFont="1" applyFill="1" applyBorder="1" applyAlignment="1" applyProtection="1">
      <alignment horizontal="center" vertical="center" wrapText="1"/>
    </xf>
    <xf numFmtId="0" fontId="43" fillId="25" borderId="13" xfId="1" applyFont="1" applyFill="1" applyBorder="1" applyAlignment="1" applyProtection="1">
      <alignment horizontal="center" vertical="center" wrapText="1"/>
    </xf>
    <xf numFmtId="0" fontId="30" fillId="0" borderId="4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2" xfId="0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38" fillId="8" borderId="13" xfId="0" applyFont="1" applyFill="1" applyBorder="1" applyAlignment="1">
      <alignment horizontal="left" vertical="center"/>
    </xf>
    <xf numFmtId="0" fontId="38" fillId="8" borderId="13" xfId="0" applyFont="1" applyFill="1" applyBorder="1" applyAlignment="1">
      <alignment horizontal="left" vertical="center" wrapText="1"/>
    </xf>
    <xf numFmtId="0" fontId="43" fillId="25" borderId="13" xfId="0" applyFont="1" applyFill="1" applyBorder="1" applyAlignment="1">
      <alignment horizontal="center" vertical="center" wrapText="1"/>
    </xf>
    <xf numFmtId="0" fontId="43" fillId="25" borderId="19" xfId="0" applyFont="1" applyFill="1" applyBorder="1" applyAlignment="1">
      <alignment horizontal="center" vertical="center" wrapText="1"/>
    </xf>
    <xf numFmtId="0" fontId="36" fillId="6" borderId="14" xfId="0" applyFont="1" applyFill="1" applyBorder="1" applyAlignment="1">
      <alignment horizontal="left" vertical="center" wrapText="1"/>
    </xf>
    <xf numFmtId="0" fontId="36" fillId="6" borderId="15" xfId="0" applyFont="1" applyFill="1" applyBorder="1" applyAlignment="1">
      <alignment horizontal="left" vertical="center" wrapText="1"/>
    </xf>
    <xf numFmtId="0" fontId="36" fillId="6" borderId="16" xfId="0" applyFont="1" applyFill="1" applyBorder="1" applyAlignment="1">
      <alignment horizontal="left" vertical="center" wrapText="1"/>
    </xf>
    <xf numFmtId="0" fontId="36" fillId="6" borderId="15" xfId="0" applyFont="1" applyFill="1" applyBorder="1" applyAlignment="1">
      <alignment horizontal="left" vertical="center"/>
    </xf>
    <xf numFmtId="0" fontId="43" fillId="25" borderId="13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right" vertical="center" wrapText="1"/>
    </xf>
    <xf numFmtId="0" fontId="30" fillId="0" borderId="7" xfId="0" applyFont="1" applyBorder="1" applyAlignment="1">
      <alignment horizontal="right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0" fontId="34" fillId="7" borderId="13" xfId="50" applyFont="1" applyFill="1" applyBorder="1" applyAlignment="1">
      <alignment horizontal="center" vertical="center" wrapText="1"/>
    </xf>
    <xf numFmtId="0" fontId="53" fillId="25" borderId="17" xfId="1" applyFont="1" applyFill="1" applyBorder="1" applyAlignment="1" applyProtection="1">
      <alignment horizontal="center" vertical="center" wrapText="1"/>
    </xf>
    <xf numFmtId="0" fontId="53" fillId="25" borderId="18" xfId="1" applyFont="1" applyFill="1" applyBorder="1" applyAlignment="1" applyProtection="1">
      <alignment horizontal="center" vertical="center" wrapText="1"/>
    </xf>
    <xf numFmtId="0" fontId="49" fillId="25" borderId="17" xfId="1" applyFont="1" applyFill="1" applyBorder="1" applyAlignment="1" applyProtection="1">
      <alignment horizontal="center" vertical="center" wrapText="1"/>
    </xf>
    <xf numFmtId="0" fontId="49" fillId="25" borderId="18" xfId="1" applyFont="1" applyFill="1" applyBorder="1" applyAlignment="1" applyProtection="1">
      <alignment horizontal="center" vertical="center" wrapText="1"/>
    </xf>
    <xf numFmtId="0" fontId="30" fillId="0" borderId="0" xfId="0" applyFont="1" applyAlignment="1">
      <alignment horizontal="right" vertical="center" wrapText="1"/>
    </xf>
    <xf numFmtId="0" fontId="35" fillId="7" borderId="13" xfId="0" applyFont="1" applyFill="1" applyBorder="1" applyAlignment="1">
      <alignment horizontal="center" vertical="center" wrapText="1"/>
    </xf>
    <xf numFmtId="0" fontId="34" fillId="7" borderId="13" xfId="50" applyFont="1" applyFill="1" applyBorder="1" applyAlignment="1">
      <alignment horizontal="center" vertical="center"/>
    </xf>
    <xf numFmtId="0" fontId="55" fillId="28" borderId="19" xfId="1" applyFont="1" applyFill="1" applyBorder="1" applyAlignment="1" applyProtection="1">
      <alignment horizontal="center" vertical="center" wrapText="1"/>
    </xf>
    <xf numFmtId="0" fontId="55" fillId="28" borderId="20" xfId="1" applyFont="1" applyFill="1" applyBorder="1" applyAlignment="1" applyProtection="1">
      <alignment horizontal="center" vertical="center" wrapText="1"/>
    </xf>
    <xf numFmtId="0" fontId="34" fillId="7" borderId="13" xfId="1" applyFont="1" applyFill="1" applyBorder="1" applyAlignment="1" applyProtection="1">
      <alignment horizontal="center" vertical="center" wrapText="1"/>
    </xf>
    <xf numFmtId="0" fontId="25" fillId="0" borderId="13" xfId="50" applyFont="1" applyBorder="1" applyAlignment="1">
      <alignment horizontal="center" vertical="center" wrapText="1"/>
    </xf>
    <xf numFmtId="49" fontId="41" fillId="0" borderId="13" xfId="0" applyNumberFormat="1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9" fontId="33" fillId="0" borderId="13" xfId="50" applyNumberFormat="1" applyFont="1" applyBorder="1" applyAlignment="1">
      <alignment horizontal="center" vertical="center" wrapText="1"/>
    </xf>
    <xf numFmtId="0" fontId="39" fillId="7" borderId="13" xfId="50" applyFont="1" applyFill="1" applyBorder="1" applyAlignment="1">
      <alignment horizontal="center" vertical="center" wrapText="1"/>
    </xf>
    <xf numFmtId="9" fontId="33" fillId="0" borderId="13" xfId="108" applyFont="1" applyFill="1" applyBorder="1" applyAlignment="1">
      <alignment horizontal="center" vertical="center" wrapText="1"/>
    </xf>
    <xf numFmtId="0" fontId="40" fillId="6" borderId="10" xfId="0" applyFont="1" applyFill="1" applyBorder="1" applyAlignment="1">
      <alignment horizontal="center" vertical="center"/>
    </xf>
    <xf numFmtId="0" fontId="40" fillId="6" borderId="11" xfId="0" applyFont="1" applyFill="1" applyBorder="1" applyAlignment="1">
      <alignment horizontal="center" vertical="center"/>
    </xf>
    <xf numFmtId="0" fontId="40" fillId="6" borderId="4" xfId="0" applyFont="1" applyFill="1" applyBorder="1" applyAlignment="1">
      <alignment horizontal="center" vertical="center"/>
    </xf>
    <xf numFmtId="0" fontId="40" fillId="6" borderId="0" xfId="0" applyFont="1" applyFill="1" applyAlignment="1">
      <alignment horizontal="center" vertical="center"/>
    </xf>
    <xf numFmtId="0" fontId="18" fillId="27" borderId="0" xfId="0" applyFont="1" applyFill="1" applyAlignment="1">
      <alignment horizontal="center" vertical="center"/>
    </xf>
    <xf numFmtId="0" fontId="45" fillId="0" borderId="0" xfId="0" applyFont="1" applyAlignment="1">
      <alignment horizontal="left" vertical="top" wrapText="1"/>
    </xf>
    <xf numFmtId="0" fontId="18" fillId="27" borderId="23" xfId="0" applyFont="1" applyFill="1" applyBorder="1" applyAlignment="1">
      <alignment horizontal="center" vertical="center" wrapText="1"/>
    </xf>
    <xf numFmtId="0" fontId="44" fillId="0" borderId="15" xfId="0" applyFont="1" applyBorder="1" applyAlignment="1">
      <alignment horizontal="left" vertical="center"/>
    </xf>
    <xf numFmtId="0" fontId="44" fillId="0" borderId="16" xfId="0" applyFont="1" applyBorder="1" applyAlignment="1">
      <alignment horizontal="left" vertical="center"/>
    </xf>
    <xf numFmtId="49" fontId="41" fillId="6" borderId="13" xfId="0" applyNumberFormat="1" applyFont="1" applyFill="1" applyBorder="1" applyAlignment="1">
      <alignment horizontal="center" vertical="center" wrapText="1"/>
    </xf>
    <xf numFmtId="1" fontId="66" fillId="0" borderId="19" xfId="50" applyNumberFormat="1" applyFont="1" applyBorder="1" applyAlignment="1">
      <alignment vertical="center" wrapText="1"/>
    </xf>
    <xf numFmtId="1" fontId="66" fillId="0" borderId="21" xfId="50" applyNumberFormat="1" applyFont="1" applyBorder="1" applyAlignment="1">
      <alignment vertical="center" wrapText="1"/>
    </xf>
    <xf numFmtId="1" fontId="66" fillId="0" borderId="20" xfId="50" applyNumberFormat="1" applyFont="1" applyBorder="1" applyAlignment="1">
      <alignment vertical="center" wrapText="1"/>
    </xf>
    <xf numFmtId="0" fontId="0" fillId="6" borderId="0" xfId="0" applyFill="1" applyAlignment="1">
      <alignment horizontal="center"/>
    </xf>
    <xf numFmtId="0" fontId="73" fillId="6" borderId="0" xfId="0" applyFont="1" applyFill="1" applyBorder="1"/>
    <xf numFmtId="0" fontId="71" fillId="6" borderId="0" xfId="0" applyFont="1" applyFill="1" applyBorder="1" applyAlignment="1">
      <alignment horizontal="center" vertical="center"/>
    </xf>
    <xf numFmtId="0" fontId="74" fillId="6" borderId="0" xfId="0" applyFont="1" applyFill="1" applyBorder="1" applyAlignment="1">
      <alignment horizontal="center" vertical="center"/>
    </xf>
    <xf numFmtId="0" fontId="74" fillId="6" borderId="0" xfId="0" applyFont="1" applyFill="1" applyBorder="1" applyAlignment="1">
      <alignment vertical="center"/>
    </xf>
    <xf numFmtId="0" fontId="72" fillId="6" borderId="0" xfId="0" applyFont="1" applyFill="1" applyBorder="1" applyAlignment="1">
      <alignment vertical="center"/>
    </xf>
    <xf numFmtId="0" fontId="72" fillId="6" borderId="0" xfId="0" applyFont="1" applyFill="1" applyBorder="1" applyAlignment="1">
      <alignment vertical="center" wrapText="1"/>
    </xf>
    <xf numFmtId="0" fontId="72" fillId="6" borderId="0" xfId="0" applyFont="1" applyFill="1" applyBorder="1" applyAlignment="1">
      <alignment horizontal="left" vertical="center"/>
    </xf>
    <xf numFmtId="0" fontId="71" fillId="6" borderId="0" xfId="0" applyFont="1" applyFill="1" applyBorder="1" applyAlignment="1">
      <alignment horizontal="center" vertical="center" wrapText="1"/>
    </xf>
    <xf numFmtId="0" fontId="74" fillId="6" borderId="0" xfId="0" applyFont="1" applyFill="1" applyBorder="1" applyAlignment="1">
      <alignment horizontal="center" vertical="center" wrapText="1"/>
    </xf>
    <xf numFmtId="0" fontId="74" fillId="6" borderId="0" xfId="0" applyFont="1" applyFill="1" applyBorder="1" applyAlignment="1">
      <alignment horizontal="center" vertical="center" wrapText="1"/>
    </xf>
    <xf numFmtId="0" fontId="72" fillId="6" borderId="0" xfId="0" applyFont="1" applyFill="1" applyBorder="1" applyAlignment="1">
      <alignment horizontal="left" vertical="center" wrapText="1"/>
    </xf>
    <xf numFmtId="0" fontId="72" fillId="6" borderId="0" xfId="0" applyFont="1" applyFill="1" applyBorder="1" applyAlignment="1">
      <alignment horizontal="center" vertical="center" wrapText="1"/>
    </xf>
    <xf numFmtId="1" fontId="2" fillId="6" borderId="19" xfId="0" applyNumberFormat="1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1" fontId="2" fillId="6" borderId="21" xfId="0" applyNumberFormat="1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1" fontId="2" fillId="6" borderId="20" xfId="0" applyNumberFormat="1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1" fontId="2" fillId="6" borderId="13" xfId="0" applyNumberFormat="1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vertical="center" wrapText="1"/>
    </xf>
  </cellXfs>
  <cellStyles count="114">
    <cellStyle name="20% - Énfasis1" xfId="110" builtinId="30"/>
    <cellStyle name="Cancel" xfId="63" xr:uid="{00000000-0005-0000-0000-000000000000}"/>
    <cellStyle name="Comma" xfId="2" xr:uid="{00000000-0005-0000-0000-000001000000}"/>
    <cellStyle name="Currency" xfId="3" xr:uid="{00000000-0005-0000-0000-000002000000}"/>
    <cellStyle name="Date" xfId="4" xr:uid="{00000000-0005-0000-0000-000003000000}"/>
    <cellStyle name="Énfasis 1" xfId="5" xr:uid="{00000000-0005-0000-0000-000004000000}"/>
    <cellStyle name="Énfasis 2" xfId="6" xr:uid="{00000000-0005-0000-0000-000005000000}"/>
    <cellStyle name="Énfasis 3" xfId="7" xr:uid="{00000000-0005-0000-0000-000006000000}"/>
    <cellStyle name="Énfasis1 - 20%" xfId="8" xr:uid="{00000000-0005-0000-0000-000007000000}"/>
    <cellStyle name="Énfasis1 - 40%" xfId="9" xr:uid="{00000000-0005-0000-0000-000008000000}"/>
    <cellStyle name="Énfasis1 - 60%" xfId="10" xr:uid="{00000000-0005-0000-0000-000009000000}"/>
    <cellStyle name="Énfasis2 - 20%" xfId="11" xr:uid="{00000000-0005-0000-0000-00000A000000}"/>
    <cellStyle name="Énfasis2 - 40%" xfId="12" xr:uid="{00000000-0005-0000-0000-00000B000000}"/>
    <cellStyle name="Énfasis2 - 60%" xfId="13" xr:uid="{00000000-0005-0000-0000-00000C000000}"/>
    <cellStyle name="Énfasis3 - 20%" xfId="14" xr:uid="{00000000-0005-0000-0000-00000D000000}"/>
    <cellStyle name="Énfasis3 - 40%" xfId="15" xr:uid="{00000000-0005-0000-0000-00000E000000}"/>
    <cellStyle name="Énfasis3 - 60%" xfId="16" xr:uid="{00000000-0005-0000-0000-00000F000000}"/>
    <cellStyle name="Énfasis4 - 20%" xfId="17" xr:uid="{00000000-0005-0000-0000-000010000000}"/>
    <cellStyle name="Énfasis4 - 40%" xfId="18" xr:uid="{00000000-0005-0000-0000-000011000000}"/>
    <cellStyle name="Énfasis4 - 60%" xfId="19" xr:uid="{00000000-0005-0000-0000-000012000000}"/>
    <cellStyle name="Énfasis5 - 20%" xfId="20" xr:uid="{00000000-0005-0000-0000-000013000000}"/>
    <cellStyle name="Énfasis5 - 40%" xfId="21" xr:uid="{00000000-0005-0000-0000-000014000000}"/>
    <cellStyle name="Énfasis5 - 60%" xfId="22" xr:uid="{00000000-0005-0000-0000-000015000000}"/>
    <cellStyle name="Énfasis6 - 20%" xfId="23" xr:uid="{00000000-0005-0000-0000-000016000000}"/>
    <cellStyle name="Énfasis6 - 40%" xfId="24" xr:uid="{00000000-0005-0000-0000-000017000000}"/>
    <cellStyle name="Énfasis6 - 60%" xfId="25" xr:uid="{00000000-0005-0000-0000-000018000000}"/>
    <cellStyle name="Euro" xfId="26" xr:uid="{00000000-0005-0000-0000-000019000000}"/>
    <cellStyle name="Fixed" xfId="27" xr:uid="{00000000-0005-0000-0000-00001A000000}"/>
    <cellStyle name="Heading1" xfId="28" xr:uid="{00000000-0005-0000-0000-00001B000000}"/>
    <cellStyle name="Heading2" xfId="29" xr:uid="{00000000-0005-0000-0000-00001C000000}"/>
    <cellStyle name="Hipervínculo" xfId="1" builtinId="8"/>
    <cellStyle name="Hipervínculo 2" xfId="30" xr:uid="{00000000-0005-0000-0000-00001E000000}"/>
    <cellStyle name="Hipervínculo 2 2" xfId="31" xr:uid="{00000000-0005-0000-0000-00001F000000}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3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Hipervínculo visitado" xfId="77" builtinId="9" hidden="1"/>
    <cellStyle name="Hipervínculo visitado" xfId="78" builtinId="9" hidden="1"/>
    <cellStyle name="Hipervínculo visitado" xfId="79" builtinId="9" hidden="1"/>
    <cellStyle name="Hipervínculo visitado" xfId="80" builtinId="9" hidden="1"/>
    <cellStyle name="Hipervínculo visitado" xfId="81" builtinId="9" hidden="1"/>
    <cellStyle name="Hipervínculo visitado" xfId="82" builtinId="9" hidden="1"/>
    <cellStyle name="Hipervínculo visitado" xfId="83" builtinId="9" hidden="1"/>
    <cellStyle name="Hipervínculo visitado" xfId="84" builtinId="9" hidden="1"/>
    <cellStyle name="Hipervínculo visitado" xfId="85" builtinId="9" hidden="1"/>
    <cellStyle name="Hipervínculo visitado" xfId="86" builtinId="9" hidden="1"/>
    <cellStyle name="Hipervínculo visitado" xfId="87" builtinId="9" hidden="1"/>
    <cellStyle name="Hipervínculo visitado" xfId="88" builtinId="9" hidden="1"/>
    <cellStyle name="Hipervínculo visitado" xfId="89" builtinId="9" hidden="1"/>
    <cellStyle name="Hipervínculo visitado" xfId="90" builtinId="9" hidden="1"/>
    <cellStyle name="Hipervínculo visitado" xfId="91" builtinId="9" hidden="1"/>
    <cellStyle name="Hipervínculo visitado" xfId="92" builtinId="9" hidden="1"/>
    <cellStyle name="Hipervínculo visitado" xfId="93" builtinId="9" hidden="1"/>
    <cellStyle name="Hipervínculo visitado" xfId="94" builtinId="9" hidden="1"/>
    <cellStyle name="Hipervínculo visitado" xfId="95" builtinId="9" hidden="1"/>
    <cellStyle name="Hipervínculo visitado" xfId="96" builtinId="9" hidden="1"/>
    <cellStyle name="Hipervínculo visitado" xfId="97" builtinId="9" hidden="1"/>
    <cellStyle name="Hipervínculo visitado" xfId="98" builtinId="9" hidden="1"/>
    <cellStyle name="Hipervínculo visitado" xfId="99" builtinId="9" hidden="1"/>
    <cellStyle name="Hipervínculo visitado" xfId="100" builtinId="9" hidden="1"/>
    <cellStyle name="Hipervínculo visitado" xfId="101" builtinId="9" hidden="1"/>
    <cellStyle name="Hipervínculo visitado" xfId="102" builtinId="9" hidden="1"/>
    <cellStyle name="Hipervínculo visitado" xfId="103" builtinId="9" hidden="1"/>
    <cellStyle name="Hipervínculo visitado" xfId="104" builtinId="9" hidden="1"/>
    <cellStyle name="Hipervínculo visitado" xfId="105" builtinId="9" hidden="1"/>
    <cellStyle name="Hipervínculo visitado" xfId="106" builtinId="9" hidden="1"/>
    <cellStyle name="Hipervínculo visitado" xfId="107" builtinId="9" hidden="1"/>
    <cellStyle name="Incorrecto" xfId="109" builtinId="27"/>
    <cellStyle name="MillÔres [0]_LISTADO MAESTRO DE DOCUMENTOS" xfId="32" xr:uid="{00000000-0005-0000-0000-00004C000000}"/>
    <cellStyle name="Moneda 2" xfId="33" xr:uid="{00000000-0005-0000-0000-00004D000000}"/>
    <cellStyle name="Normal" xfId="0" builtinId="0"/>
    <cellStyle name="Normal 10" xfId="34" xr:uid="{00000000-0005-0000-0000-00004F000000}"/>
    <cellStyle name="Normal 11" xfId="35" xr:uid="{00000000-0005-0000-0000-000050000000}"/>
    <cellStyle name="Normal 12" xfId="36" xr:uid="{00000000-0005-0000-0000-000051000000}"/>
    <cellStyle name="Normal 13" xfId="37" xr:uid="{00000000-0005-0000-0000-000052000000}"/>
    <cellStyle name="Normal 14" xfId="38" xr:uid="{00000000-0005-0000-0000-000053000000}"/>
    <cellStyle name="Normal 15" xfId="39" xr:uid="{00000000-0005-0000-0000-000054000000}"/>
    <cellStyle name="Normal 16" xfId="40" xr:uid="{00000000-0005-0000-0000-000055000000}"/>
    <cellStyle name="Normal 17" xfId="41" xr:uid="{00000000-0005-0000-0000-000056000000}"/>
    <cellStyle name="Normal 18" xfId="42" xr:uid="{00000000-0005-0000-0000-000057000000}"/>
    <cellStyle name="Normal 19" xfId="43" xr:uid="{00000000-0005-0000-0000-000058000000}"/>
    <cellStyle name="Normal 2" xfId="44" xr:uid="{00000000-0005-0000-0000-000059000000}"/>
    <cellStyle name="Normal 2 2" xfId="45" xr:uid="{00000000-0005-0000-0000-00005A000000}"/>
    <cellStyle name="Normal 2 3" xfId="46" xr:uid="{00000000-0005-0000-0000-00005B000000}"/>
    <cellStyle name="Normal 2 4" xfId="47" xr:uid="{00000000-0005-0000-0000-00005C000000}"/>
    <cellStyle name="Normal 20" xfId="62" xr:uid="{00000000-0005-0000-0000-00005D000000}"/>
    <cellStyle name="Normal 21" xfId="111" xr:uid="{50730723-473D-4712-975A-CCEE3EE80A0B}"/>
    <cellStyle name="Normal 3" xfId="48" xr:uid="{00000000-0005-0000-0000-00005E000000}"/>
    <cellStyle name="Normal 3 2" xfId="112" xr:uid="{28BC705C-9622-4CB6-B8C3-54D0624F4C60}"/>
    <cellStyle name="Normal 4" xfId="49" xr:uid="{00000000-0005-0000-0000-00005F000000}"/>
    <cellStyle name="Normal 5" xfId="50" xr:uid="{00000000-0005-0000-0000-000060000000}"/>
    <cellStyle name="Normal 6" xfId="51" xr:uid="{00000000-0005-0000-0000-000061000000}"/>
    <cellStyle name="Normal 7" xfId="52" xr:uid="{00000000-0005-0000-0000-000062000000}"/>
    <cellStyle name="Normal 8" xfId="53" xr:uid="{00000000-0005-0000-0000-000063000000}"/>
    <cellStyle name="Normal 9" xfId="54" xr:uid="{00000000-0005-0000-0000-000064000000}"/>
    <cellStyle name="Percent" xfId="55" xr:uid="{00000000-0005-0000-0000-000065000000}"/>
    <cellStyle name="Percent 2" xfId="113" xr:uid="{9CC46ABD-ADD9-4F9E-8107-02D4595B01FC}"/>
    <cellStyle name="Porcentaje" xfId="108" builtinId="5"/>
    <cellStyle name="Porcentaje 2" xfId="56" xr:uid="{00000000-0005-0000-0000-000067000000}"/>
    <cellStyle name="Porcentual 2" xfId="57" xr:uid="{00000000-0005-0000-0000-000068000000}"/>
    <cellStyle name="Porcentual 3" xfId="58" xr:uid="{00000000-0005-0000-0000-000069000000}"/>
    <cellStyle name="Porcentual 4" xfId="59" xr:uid="{00000000-0005-0000-0000-00006A000000}"/>
    <cellStyle name="Título de hoja" xfId="60" xr:uid="{00000000-0005-0000-0000-00006B000000}"/>
    <cellStyle name="Währung" xfId="61" xr:uid="{00000000-0005-0000-0000-00006C000000}"/>
  </cellStyles>
  <dxfs count="43">
    <dxf>
      <font>
        <b/>
        <i val="0"/>
      </font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fgColor rgb="FFFF697B"/>
          <bgColor rgb="FFFF0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2F5597"/>
      <color rgb="FFFFFF99"/>
      <color rgb="FF009900"/>
      <color rgb="FF71ED33"/>
      <color rgb="FFFFFF2D"/>
      <color rgb="FFFFFF69"/>
      <color rgb="FFFFFF4F"/>
      <color rgb="FFFFE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114011</xdr:colOff>
      <xdr:row>1</xdr:row>
      <xdr:rowOff>70716</xdr:rowOff>
    </xdr:from>
    <xdr:to>
      <xdr:col>4</xdr:col>
      <xdr:colOff>1215159</xdr:colOff>
      <xdr:row>1</xdr:row>
      <xdr:rowOff>727364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4A887D36-3490-4822-B410-CA9D1AF50B2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842"/>
        <a:stretch>
          <a:fillRect/>
        </a:stretch>
      </xdr:blipFill>
      <xdr:spPr bwMode="auto">
        <a:xfrm>
          <a:off x="477693" y="243898"/>
          <a:ext cx="3401580" cy="65664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7</xdr:col>
      <xdr:colOff>38100</xdr:colOff>
      <xdr:row>11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922807-730A-43E1-B4AF-F2EB470B5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8839200" cy="249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738188</xdr:colOff>
      <xdr:row>0</xdr:row>
      <xdr:rowOff>0</xdr:rowOff>
    </xdr:from>
    <xdr:to>
      <xdr:col>17</xdr:col>
      <xdr:colOff>592932</xdr:colOff>
      <xdr:row>32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69A66F-D7F0-44BE-969D-9CB4D0D2C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8" y="0"/>
          <a:ext cx="12725400" cy="13377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962025</xdr:colOff>
      <xdr:row>13</xdr:row>
      <xdr:rowOff>489392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DF2131-B3D2-46A6-BDCF-8F2D37A29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543925" cy="53376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14</xdr:row>
      <xdr:rowOff>0</xdr:rowOff>
    </xdr:from>
    <xdr:to>
      <xdr:col>6</xdr:col>
      <xdr:colOff>66675</xdr:colOff>
      <xdr:row>24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4AC1C9-C07D-6771-241B-5D55DD899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429250"/>
          <a:ext cx="5219700" cy="2428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4</xdr:col>
      <xdr:colOff>0</xdr:colOff>
      <xdr:row>13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ADA8B3-6B61-85BF-18DC-20BAB32C2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7715250" cy="2409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olo\ogpp$\Users\DBRIONES\Downloads\Nueva%20carpeta\Centralizado\Procedimiento%20AMF\AMEF%20SGARF\AMEF%20-%20PRODUCCI&#211;N%20CD%20Y%20PUBL%20SERVICIOS%202013.01.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ario"/>
      <sheetName val="d"/>
      <sheetName val="Evaluación_Riesgo"/>
      <sheetName val="Nivel de Riesgo"/>
      <sheetName val="Valoración"/>
      <sheetName val="Frecuencia"/>
      <sheetName val="Vulnerabilidad"/>
      <sheetName val="Severidad"/>
      <sheetName val="Regulación"/>
      <sheetName val="Personal"/>
      <sheetName val="Amenaza"/>
      <sheetName val="Ejemplos Vulnerabilidad"/>
      <sheetName val="Otras tablas"/>
      <sheetName val="Enunciado de Aplicabilidad"/>
      <sheetName val="b. Tipo de Riesgo"/>
      <sheetName val="a. Tipo de riesgos"/>
      <sheetName val="ho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0">
          <cell r="A10" t="str">
            <v>Evitar el riesgo</v>
          </cell>
        </row>
      </sheetData>
      <sheetData sheetId="13">
        <row r="187">
          <cell r="Q187" t="str">
            <v>Implementado</v>
          </cell>
        </row>
        <row r="188">
          <cell r="E188" t="str">
            <v>Aplica</v>
          </cell>
          <cell r="Q188" t="str">
            <v>En proceso</v>
          </cell>
        </row>
        <row r="189">
          <cell r="E189" t="str">
            <v>No aplica</v>
          </cell>
          <cell r="Q189" t="str">
            <v>-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2:U25"/>
  <sheetViews>
    <sheetView showGridLines="0" tabSelected="1" view="pageBreakPreview" topLeftCell="C3" zoomScale="80" zoomScaleNormal="60" zoomScaleSheetLayoutView="80" workbookViewId="0">
      <selection activeCell="P12" sqref="P12"/>
    </sheetView>
  </sheetViews>
  <sheetFormatPr baseColWidth="10" defaultColWidth="10.85546875" defaultRowHeight="14.25"/>
  <cols>
    <col min="1" max="1" width="5.42578125" style="19" customWidth="1"/>
    <col min="2" max="2" width="9.5703125" style="19" customWidth="1"/>
    <col min="3" max="3" width="13" style="19" customWidth="1"/>
    <col min="4" max="4" width="11.85546875" style="19" customWidth="1"/>
    <col min="5" max="5" width="33.42578125" style="19" customWidth="1"/>
    <col min="6" max="6" width="24.42578125" style="19" customWidth="1"/>
    <col min="7" max="8" width="26.7109375" style="19" customWidth="1"/>
    <col min="9" max="9" width="29" style="19" customWidth="1"/>
    <col min="10" max="11" width="8.28515625" style="19" hidden="1" customWidth="1"/>
    <col min="12" max="12" width="10" style="19" hidden="1" customWidth="1"/>
    <col min="13" max="13" width="23.7109375" style="19" customWidth="1"/>
    <col min="14" max="14" width="19.140625" style="19" customWidth="1"/>
    <col min="15" max="15" width="13" style="19" hidden="1" customWidth="1"/>
    <col min="16" max="16" width="21.7109375" style="19" customWidth="1"/>
    <col min="17" max="17" width="24.7109375" style="19" customWidth="1"/>
    <col min="18" max="18" width="16" style="19" customWidth="1"/>
    <col min="19" max="19" width="28.7109375" style="19" customWidth="1"/>
    <col min="20" max="20" width="22.7109375" style="19" bestFit="1" customWidth="1"/>
    <col min="21" max="16384" width="10.85546875" style="19"/>
  </cols>
  <sheetData>
    <row r="2" spans="2:21" s="13" customFormat="1" ht="61.5" customHeight="1">
      <c r="B2" s="10"/>
      <c r="C2" s="11"/>
      <c r="D2" s="11"/>
      <c r="E2" s="11"/>
      <c r="F2" s="176" t="s">
        <v>38</v>
      </c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1" t="s">
        <v>91</v>
      </c>
      <c r="T2" s="172"/>
      <c r="U2" s="21"/>
    </row>
    <row r="3" spans="2:21" ht="22.5" customHeight="1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21"/>
    </row>
    <row r="4" spans="2:21" ht="27" customHeight="1">
      <c r="B4" s="162" t="s">
        <v>2</v>
      </c>
      <c r="C4" s="162"/>
      <c r="D4" s="162"/>
      <c r="E4" s="162"/>
      <c r="F4" s="31" t="s">
        <v>73</v>
      </c>
      <c r="G4" s="33"/>
      <c r="H4" s="34"/>
      <c r="I4" s="34"/>
      <c r="J4" s="34"/>
      <c r="K4" s="34"/>
      <c r="L4" s="34"/>
      <c r="M4" s="92"/>
      <c r="N4" s="92"/>
      <c r="O4" s="92"/>
      <c r="P4" s="92"/>
      <c r="Q4" s="32" t="s">
        <v>4</v>
      </c>
      <c r="R4" s="173" t="s">
        <v>27</v>
      </c>
      <c r="S4" s="174"/>
      <c r="T4" s="175"/>
    </row>
    <row r="5" spans="2:21" ht="27" customHeight="1">
      <c r="B5" s="163" t="s">
        <v>12</v>
      </c>
      <c r="C5" s="163"/>
      <c r="D5" s="163"/>
      <c r="E5" s="163"/>
      <c r="F5" s="166" t="s">
        <v>25</v>
      </c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8"/>
    </row>
    <row r="6" spans="2:21" s="22" customFormat="1" ht="27" customHeight="1">
      <c r="B6" s="162" t="s">
        <v>3</v>
      </c>
      <c r="C6" s="162"/>
      <c r="D6" s="162"/>
      <c r="E6" s="162"/>
      <c r="F6" s="166" t="s">
        <v>26</v>
      </c>
      <c r="G6" s="167"/>
      <c r="H6" s="167"/>
      <c r="I6" s="167"/>
      <c r="J6" s="169"/>
      <c r="K6" s="169"/>
      <c r="L6" s="169"/>
      <c r="M6" s="92"/>
      <c r="N6" s="92"/>
      <c r="O6" s="92"/>
      <c r="P6" s="92"/>
      <c r="Q6" s="32" t="s">
        <v>4</v>
      </c>
      <c r="R6" s="173" t="s">
        <v>27</v>
      </c>
      <c r="S6" s="174"/>
      <c r="T6" s="175"/>
      <c r="U6" s="19"/>
    </row>
    <row r="7" spans="2:21" s="22" customFormat="1" ht="62.25" customHeight="1">
      <c r="B7" s="163" t="s">
        <v>90</v>
      </c>
      <c r="C7" s="163"/>
      <c r="D7" s="163"/>
      <c r="E7" s="163"/>
      <c r="F7" s="166" t="s">
        <v>92</v>
      </c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8"/>
      <c r="U7" s="19"/>
    </row>
    <row r="8" spans="2:21" s="22" customFormat="1" ht="23.25" customHeight="1">
      <c r="U8" s="19"/>
    </row>
    <row r="9" spans="2:21" ht="27" customHeight="1">
      <c r="B9" s="170" t="s">
        <v>81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51" t="s">
        <v>88</v>
      </c>
      <c r="N9" s="151"/>
      <c r="O9" s="151"/>
      <c r="P9" s="151"/>
      <c r="Q9" s="152" t="s">
        <v>52</v>
      </c>
      <c r="R9" s="152"/>
      <c r="S9" s="152"/>
      <c r="T9" s="152"/>
    </row>
    <row r="10" spans="2:21" ht="40.5" customHeight="1">
      <c r="B10" s="164" t="s">
        <v>37</v>
      </c>
      <c r="C10" s="164" t="s">
        <v>51</v>
      </c>
      <c r="D10" s="164" t="s">
        <v>6</v>
      </c>
      <c r="E10" s="152" t="s">
        <v>55</v>
      </c>
      <c r="F10" s="152" t="s">
        <v>5</v>
      </c>
      <c r="G10" s="152" t="s">
        <v>21</v>
      </c>
      <c r="H10" s="152" t="s">
        <v>20</v>
      </c>
      <c r="I10" s="152" t="s">
        <v>39</v>
      </c>
      <c r="J10" s="164" t="s">
        <v>10</v>
      </c>
      <c r="K10" s="164"/>
      <c r="L10" s="164"/>
      <c r="M10" s="151" t="s">
        <v>7</v>
      </c>
      <c r="N10" s="151" t="s">
        <v>1</v>
      </c>
      <c r="O10" s="151" t="s">
        <v>96</v>
      </c>
      <c r="P10" s="151" t="s">
        <v>89</v>
      </c>
      <c r="Q10" s="152" t="s">
        <v>54</v>
      </c>
      <c r="R10" s="152" t="s">
        <v>53</v>
      </c>
      <c r="S10" s="152" t="s">
        <v>86</v>
      </c>
      <c r="T10" s="152" t="s">
        <v>87</v>
      </c>
    </row>
    <row r="11" spans="2:21" ht="46.5" customHeight="1">
      <c r="B11" s="164"/>
      <c r="C11" s="165"/>
      <c r="D11" s="165"/>
      <c r="E11" s="152"/>
      <c r="F11" s="152"/>
      <c r="G11" s="152"/>
      <c r="H11" s="152"/>
      <c r="I11" s="152"/>
      <c r="J11" s="25" t="s">
        <v>11</v>
      </c>
      <c r="K11" s="25" t="s">
        <v>19</v>
      </c>
      <c r="L11" s="25" t="s">
        <v>94</v>
      </c>
      <c r="M11" s="151"/>
      <c r="N11" s="151"/>
      <c r="O11" s="151"/>
      <c r="P11" s="151"/>
      <c r="Q11" s="152"/>
      <c r="R11" s="152"/>
      <c r="S11" s="152"/>
      <c r="T11" s="152"/>
    </row>
    <row r="12" spans="2:21" s="23" customFormat="1" ht="94.5" customHeight="1">
      <c r="B12" s="26">
        <v>1</v>
      </c>
      <c r="C12" s="78" t="s">
        <v>82</v>
      </c>
      <c r="D12" s="78" t="s">
        <v>59</v>
      </c>
      <c r="E12" s="28" t="s">
        <v>67</v>
      </c>
      <c r="F12" s="29" t="s">
        <v>75</v>
      </c>
      <c r="G12" s="30" t="s">
        <v>68</v>
      </c>
      <c r="H12" s="27" t="s">
        <v>69</v>
      </c>
      <c r="I12" s="27" t="s">
        <v>70</v>
      </c>
      <c r="J12" s="29"/>
      <c r="K12" s="29"/>
      <c r="L12" s="29"/>
      <c r="M12" s="29" t="s">
        <v>66</v>
      </c>
      <c r="N12" s="29" t="s">
        <v>24</v>
      </c>
      <c r="O12" s="133">
        <f>+(VLOOKUP(M12,hoja!$G$5:$H$8,2,0)*VLOOKUP(N12,hoja!$G$5:$H$8,2,0))</f>
        <v>80</v>
      </c>
      <c r="P12" s="85" t="str">
        <f>IFERROR(VLOOKUP(IF(M12&gt;0,(VLOOKUP(M12,hoja!$G$5:$H$8,2,0)*VLOOKUP(N12,hoja!$G$5:$H$8,2,0)),"Sin Evaluación"),hoja!$D$3:$E$19,2,0),"-")</f>
        <v>Muy Alto</v>
      </c>
      <c r="Q12" s="76"/>
      <c r="R12" s="29"/>
      <c r="S12" s="75" t="s">
        <v>74</v>
      </c>
      <c r="T12" s="42"/>
    </row>
    <row r="13" spans="2:21" s="23" customFormat="1" ht="114.75" customHeight="1">
      <c r="B13" s="26">
        <v>2</v>
      </c>
      <c r="C13" s="78" t="s">
        <v>82</v>
      </c>
      <c r="D13" s="78" t="s">
        <v>61</v>
      </c>
      <c r="E13" s="28" t="s">
        <v>67</v>
      </c>
      <c r="F13" s="29"/>
      <c r="G13" s="30" t="s">
        <v>68</v>
      </c>
      <c r="H13" s="27" t="s">
        <v>69</v>
      </c>
      <c r="I13" s="27" t="s">
        <v>70</v>
      </c>
      <c r="J13" s="29"/>
      <c r="K13" s="29"/>
      <c r="L13" s="29"/>
      <c r="M13" s="29"/>
      <c r="N13" s="29"/>
      <c r="O13" s="133" t="e">
        <f>+(VLOOKUP(M13,hoja!$G$5:$H$8,2,0)*VLOOKUP(N13,hoja!$G$5:$H$8,2,0))</f>
        <v>#N/A</v>
      </c>
      <c r="P13" s="85" t="str">
        <f>IFERROR(VLOOKUP(IF(M13&gt;0,(VLOOKUP(M13,hoja!$G$5:$H$8,2,0)*VLOOKUP(N13,hoja!$G$5:$H$8,2,0)),"Sin Evaluación"),hoja!$D$3:$E$19,2,0),"-")</f>
        <v>-</v>
      </c>
      <c r="Q13" s="76" t="s">
        <v>9</v>
      </c>
      <c r="R13" s="29" t="s">
        <v>60</v>
      </c>
      <c r="S13" s="75" t="s">
        <v>74</v>
      </c>
      <c r="T13" s="42"/>
    </row>
    <row r="14" spans="2:21" s="23" customFormat="1" ht="124.5" customHeight="1">
      <c r="B14" s="26">
        <v>3</v>
      </c>
      <c r="C14" s="78" t="s">
        <v>82</v>
      </c>
      <c r="D14" s="78" t="s">
        <v>62</v>
      </c>
      <c r="E14" s="28" t="s">
        <v>67</v>
      </c>
      <c r="F14" s="29"/>
      <c r="G14" s="30" t="s">
        <v>68</v>
      </c>
      <c r="H14" s="27" t="s">
        <v>69</v>
      </c>
      <c r="I14" s="27" t="s">
        <v>70</v>
      </c>
      <c r="J14" s="29"/>
      <c r="K14" s="29"/>
      <c r="L14" s="29"/>
      <c r="M14" s="29"/>
      <c r="N14" s="29"/>
      <c r="O14" s="133" t="e">
        <f>+(VLOOKUP(M14,hoja!$G$5:$H$8,2,0)*VLOOKUP(N14,hoja!$G$5:$H$8,2,0))</f>
        <v>#N/A</v>
      </c>
      <c r="P14" s="85" t="str">
        <f>IFERROR(VLOOKUP(IF(M14&gt;0,(VLOOKUP(M14,hoja!$G$5:$H$8,2,0)*VLOOKUP(N14,hoja!$G$5:$H$8,2,0)),"Sin Evaluación"),hoja!$D$3:$E$19,2,0),"-")</f>
        <v>-</v>
      </c>
      <c r="Q14" s="76"/>
      <c r="R14" s="29"/>
      <c r="S14" s="75" t="s">
        <v>74</v>
      </c>
      <c r="T14" s="42"/>
    </row>
    <row r="15" spans="2:21" s="23" customFormat="1" ht="114.75" customHeight="1">
      <c r="B15" s="26">
        <v>4</v>
      </c>
      <c r="C15" s="78" t="s">
        <v>82</v>
      </c>
      <c r="D15" s="78" t="s">
        <v>63</v>
      </c>
      <c r="E15" s="28"/>
      <c r="F15" s="29"/>
      <c r="G15" s="30"/>
      <c r="H15" s="79"/>
      <c r="I15" s="27"/>
      <c r="J15" s="29"/>
      <c r="K15" s="29"/>
      <c r="L15" s="29"/>
      <c r="M15" s="29"/>
      <c r="N15" s="29"/>
      <c r="O15" s="133" t="e">
        <f>+(VLOOKUP(M15,hoja!$G$5:$H$8,2,0)*VLOOKUP(N15,hoja!$G$5:$H$8,2,0))</f>
        <v>#N/A</v>
      </c>
      <c r="P15" s="85" t="str">
        <f>IFERROR(VLOOKUP(IF(M15&gt;0,(VLOOKUP(M15,hoja!$G$5:$H$8,2,0)*VLOOKUP(N15,hoja!$G$5:$H$8,2,0)),"Sin Evaluación"),hoja!$D$3:$E$19,2,0),"-")</f>
        <v>-</v>
      </c>
      <c r="Q15" s="76"/>
      <c r="R15" s="29"/>
      <c r="S15" s="77"/>
      <c r="T15" s="42"/>
    </row>
    <row r="16" spans="2:21" ht="114.75" customHeight="1">
      <c r="B16" s="26">
        <v>5</v>
      </c>
      <c r="C16" s="78" t="s">
        <v>83</v>
      </c>
      <c r="D16" s="78" t="s">
        <v>84</v>
      </c>
      <c r="E16" s="28" t="s">
        <v>93</v>
      </c>
      <c r="F16" s="29"/>
      <c r="G16" s="27"/>
      <c r="H16" s="27"/>
      <c r="I16" s="27"/>
      <c r="J16" s="29"/>
      <c r="K16" s="29"/>
      <c r="L16" s="29"/>
      <c r="M16" s="29" t="s">
        <v>22</v>
      </c>
      <c r="N16" s="29" t="s">
        <v>66</v>
      </c>
      <c r="O16" s="134">
        <f>+(VLOOKUP(M16,hoja!$G$5:$H$8,2,0)*VLOOKUP(N16,hoja!$G$5:$H$8,2,0))</f>
        <v>40</v>
      </c>
      <c r="P16" s="85" t="str">
        <f>IFERROR(VLOOKUP(IF(M16&gt;0,(VLOOKUP(M16,hoja!$G$5:$H$8,2,0)*VLOOKUP(N16,hoja!$G$5:$H$8,2,0)),"Sin Evaluación"),hoja!$D$3:$E$19,2,0),"-")</f>
        <v>Medio</v>
      </c>
      <c r="Q16" s="204"/>
      <c r="R16" s="29"/>
      <c r="S16" s="75"/>
      <c r="T16" s="42"/>
    </row>
    <row r="17" spans="2:20" ht="114.75" customHeight="1">
      <c r="B17" s="26">
        <v>6</v>
      </c>
      <c r="C17" s="78" t="s">
        <v>83</v>
      </c>
      <c r="D17" s="78" t="s">
        <v>85</v>
      </c>
      <c r="E17" s="28" t="s">
        <v>93</v>
      </c>
      <c r="F17" s="29"/>
      <c r="G17" s="27"/>
      <c r="H17" s="27"/>
      <c r="I17" s="27"/>
      <c r="J17" s="29"/>
      <c r="K17" s="29"/>
      <c r="L17" s="29"/>
      <c r="M17" s="29"/>
      <c r="N17" s="29"/>
      <c r="O17" s="134" t="e">
        <f>+(VLOOKUP(M17,hoja!$G$5:$H$8,2,0)*VLOOKUP(N17,hoja!$G$5:$H$8,2,0))</f>
        <v>#N/A</v>
      </c>
      <c r="P17" s="85" t="str">
        <f>IFERROR(VLOOKUP(IF(M17&gt;0,(VLOOKUP(M17,hoja!$G$5:$H$8,2,0)*VLOOKUP(N17,hoja!$G$5:$H$8,2,0)),"Sin Evaluación"),hoja!$D$3:$E$19,2,0),"-")</f>
        <v>-</v>
      </c>
      <c r="Q17" s="204"/>
      <c r="R17" s="29"/>
      <c r="S17" s="75"/>
      <c r="T17" s="42"/>
    </row>
    <row r="19" spans="2:20">
      <c r="Q19" s="16"/>
      <c r="R19" s="12"/>
      <c r="S19" s="24"/>
      <c r="T19" s="24"/>
    </row>
    <row r="20" spans="2:20" ht="21" customHeight="1">
      <c r="B20" s="74" t="s">
        <v>56</v>
      </c>
      <c r="C20" s="72"/>
      <c r="D20" s="72"/>
      <c r="E20" s="72"/>
      <c r="F20" s="73"/>
      <c r="H20" s="74" t="s">
        <v>57</v>
      </c>
      <c r="I20" s="72"/>
      <c r="J20" s="72"/>
      <c r="K20" s="72"/>
      <c r="L20" s="72"/>
      <c r="M20" s="73"/>
      <c r="N20" s="12"/>
      <c r="O20" s="12"/>
    </row>
    <row r="21" spans="2:20">
      <c r="B21" s="43"/>
      <c r="F21" s="44"/>
      <c r="H21" s="156"/>
      <c r="I21" s="157"/>
      <c r="J21" s="157"/>
      <c r="K21" s="157"/>
      <c r="L21" s="157"/>
      <c r="M21" s="158"/>
      <c r="N21" s="12"/>
      <c r="O21" s="12"/>
    </row>
    <row r="22" spans="2:20" ht="32.25" customHeight="1">
      <c r="B22" s="153"/>
      <c r="C22" s="154"/>
      <c r="D22" s="154"/>
      <c r="E22" s="154"/>
      <c r="F22" s="155"/>
      <c r="H22" s="153"/>
      <c r="I22" s="154"/>
      <c r="J22" s="154"/>
      <c r="K22" s="154"/>
      <c r="L22" s="154"/>
      <c r="M22" s="155"/>
      <c r="N22" s="12"/>
      <c r="O22" s="12"/>
    </row>
    <row r="23" spans="2:20" ht="32.25" customHeight="1">
      <c r="B23" s="153"/>
      <c r="C23" s="154"/>
      <c r="D23" s="154"/>
      <c r="E23" s="154"/>
      <c r="F23" s="155"/>
      <c r="H23" s="153"/>
      <c r="I23" s="154"/>
      <c r="J23" s="154"/>
      <c r="K23" s="154"/>
      <c r="L23" s="154"/>
      <c r="M23" s="155"/>
      <c r="N23" s="12"/>
      <c r="O23" s="12"/>
    </row>
    <row r="24" spans="2:20" ht="14.25" customHeight="1">
      <c r="B24" s="55"/>
      <c r="C24" s="49"/>
      <c r="D24" s="49"/>
      <c r="E24" s="49"/>
      <c r="F24" s="20"/>
      <c r="H24" s="159"/>
      <c r="I24" s="160"/>
      <c r="J24" s="160"/>
      <c r="K24" s="160"/>
      <c r="L24" s="160"/>
      <c r="M24" s="161"/>
      <c r="N24" s="12"/>
      <c r="O24" s="12"/>
    </row>
    <row r="25" spans="2:20" ht="26.25" customHeight="1">
      <c r="B25" s="45" t="s">
        <v>106</v>
      </c>
      <c r="C25" s="47"/>
      <c r="D25" s="47"/>
      <c r="E25" s="47"/>
      <c r="F25" s="46"/>
      <c r="H25" s="45" t="s">
        <v>58</v>
      </c>
      <c r="I25" s="150"/>
      <c r="J25" s="52"/>
      <c r="K25" s="52"/>
      <c r="L25" s="53"/>
      <c r="M25" s="54"/>
      <c r="N25" s="12"/>
      <c r="O25" s="12"/>
      <c r="P25" s="24"/>
    </row>
  </sheetData>
  <mergeCells count="33">
    <mergeCell ref="S2:T2"/>
    <mergeCell ref="H10:H11"/>
    <mergeCell ref="J10:L10"/>
    <mergeCell ref="S10:S11"/>
    <mergeCell ref="T10:T11"/>
    <mergeCell ref="Q9:T9"/>
    <mergeCell ref="R4:T4"/>
    <mergeCell ref="R6:T6"/>
    <mergeCell ref="F2:R2"/>
    <mergeCell ref="M10:M11"/>
    <mergeCell ref="N10:N11"/>
    <mergeCell ref="Q10:Q11"/>
    <mergeCell ref="R10:R11"/>
    <mergeCell ref="B22:F23"/>
    <mergeCell ref="H21:M24"/>
    <mergeCell ref="B4:E4"/>
    <mergeCell ref="B5:E5"/>
    <mergeCell ref="B6:E6"/>
    <mergeCell ref="B7:E7"/>
    <mergeCell ref="F10:F11"/>
    <mergeCell ref="B10:B11"/>
    <mergeCell ref="C10:C11"/>
    <mergeCell ref="F5:T5"/>
    <mergeCell ref="F7:T7"/>
    <mergeCell ref="F6:L6"/>
    <mergeCell ref="M9:P9"/>
    <mergeCell ref="B9:L9"/>
    <mergeCell ref="D10:D11"/>
    <mergeCell ref="P10:P11"/>
    <mergeCell ref="E10:E11"/>
    <mergeCell ref="G10:G11"/>
    <mergeCell ref="I10:I11"/>
    <mergeCell ref="O10:O11"/>
  </mergeCells>
  <phoneticPr fontId="52" type="noConversion"/>
  <conditionalFormatting sqref="P12:P17">
    <cfRule type="cellIs" dxfId="42" priority="16" operator="equal">
      <formula>"-"</formula>
    </cfRule>
    <cfRule type="cellIs" dxfId="41" priority="17" operator="equal">
      <formula>"Bajo"</formula>
    </cfRule>
    <cfRule type="cellIs" dxfId="40" priority="18" operator="equal">
      <formula>"Medio"</formula>
    </cfRule>
    <cfRule type="cellIs" dxfId="39" priority="19" operator="equal">
      <formula>"Alto"</formula>
    </cfRule>
    <cfRule type="cellIs" dxfId="38" priority="20" operator="equal">
      <formula>"Muy Alto"</formula>
    </cfRule>
  </conditionalFormatting>
  <dataValidations count="6">
    <dataValidation type="list" allowBlank="1" showInputMessage="1" showErrorMessage="1" sqref="S19:T19 P25" xr:uid="{00000000-0002-0000-0000-000000000000}">
      <formula1>"Reducir, Aceptar, Evitar,Transferir"</formula1>
    </dataValidation>
    <dataValidation type="list" allowBlank="1" showInputMessage="1" showErrorMessage="1" sqref="Q12:Q17" xr:uid="{00000000-0002-0000-0000-000001000000}">
      <formula1>"Evitar, Mitigar, Transferir, Asumir, Mantener"</formula1>
    </dataValidation>
    <dataValidation type="list" allowBlank="1" showInputMessage="1" showErrorMessage="1" sqref="R12:R17" xr:uid="{00000000-0002-0000-0000-000002000000}">
      <formula1>"SI, NO"</formula1>
    </dataValidation>
    <dataValidation type="list" allowBlank="1" showInputMessage="1" showErrorMessage="1" sqref="T12:T17" xr:uid="{00000000-0002-0000-0000-000003000000}">
      <formula1>"Implementado, Parcialmente implementado, No implementado"</formula1>
    </dataValidation>
    <dataValidation type="list" allowBlank="1" showInputMessage="1" showErrorMessage="1" sqref="M12:N17" xr:uid="{4E65AB06-8ED6-40B8-8BF4-937964FFFD25}">
      <formula1>"Baja, Media, Alta, Muy Alta"</formula1>
    </dataValidation>
    <dataValidation type="list" allowBlank="1" showInputMessage="1" showErrorMessage="1" sqref="F12:F17" xr:uid="{F6630194-62B8-48DB-B012-E6F83E9A0205}">
      <formula1>"Corrupción, Desempeño, Seguridad de la Información"</formula1>
    </dataValidation>
  </dataValidations>
  <hyperlinks>
    <hyperlink ref="F10:F11" location="'a. Tipo de riesgos'!A1" display="TIPO DE RIESGO" xr:uid="{00000000-0004-0000-0000-000000000000}"/>
  </hyperlinks>
  <pageMargins left="0.34" right="0.21" top="0.5" bottom="0.74803149606299213" header="0.31496062992125984" footer="0.31496062992125984"/>
  <pageSetup paperSize="8" scale="61" orientation="landscape" r:id="rId1"/>
  <ignoredErrors>
    <ignoredError sqref="O13:O15 O17" evalError="1"/>
  </ignoredErrors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C8BBA-A556-48E3-BE7B-8C14CDD6B249}">
  <dimension ref="A2:L46"/>
  <sheetViews>
    <sheetView workbookViewId="0">
      <selection activeCell="G17" sqref="G17"/>
    </sheetView>
  </sheetViews>
  <sheetFormatPr baseColWidth="10" defaultRowHeight="15"/>
  <cols>
    <col min="1" max="1" width="5.140625" style="1" customWidth="1"/>
    <col min="2" max="2" width="16.28515625" customWidth="1"/>
    <col min="5" max="5" width="14" customWidth="1"/>
  </cols>
  <sheetData>
    <row r="2" spans="2:12">
      <c r="B2" s="105" t="s">
        <v>95</v>
      </c>
      <c r="C2" s="105"/>
      <c r="D2" s="105"/>
      <c r="E2" s="105"/>
      <c r="G2" s="80"/>
      <c r="H2" s="80"/>
      <c r="I2" s="177" t="s">
        <v>64</v>
      </c>
      <c r="J2" s="177"/>
      <c r="K2" s="177"/>
      <c r="L2" s="177"/>
    </row>
    <row r="3" spans="2:12" ht="24" customHeight="1">
      <c r="B3" s="3" t="s">
        <v>7</v>
      </c>
      <c r="C3" s="3" t="s">
        <v>1</v>
      </c>
      <c r="D3" s="3" t="s">
        <v>6</v>
      </c>
      <c r="E3" s="3" t="s">
        <v>13</v>
      </c>
      <c r="G3" s="80"/>
      <c r="H3" s="80"/>
      <c r="I3" s="106" t="str">
        <f>G5</f>
        <v>Baja</v>
      </c>
      <c r="J3" s="81" t="str">
        <f>G6</f>
        <v>Media</v>
      </c>
      <c r="K3" s="81" t="str">
        <f>G7</f>
        <v>Alta</v>
      </c>
      <c r="L3" s="81" t="str">
        <f>G8</f>
        <v>Muy Alta</v>
      </c>
    </row>
    <row r="4" spans="2:12">
      <c r="B4" s="4">
        <v>4</v>
      </c>
      <c r="C4" s="4">
        <v>4</v>
      </c>
      <c r="D4" s="5">
        <f t="shared" ref="D4:D19" si="0">B4*C4</f>
        <v>16</v>
      </c>
      <c r="E4" s="6" t="s">
        <v>31</v>
      </c>
      <c r="G4" s="82" t="s">
        <v>65</v>
      </c>
      <c r="I4" s="83">
        <v>4</v>
      </c>
      <c r="J4" s="83">
        <v>6</v>
      </c>
      <c r="K4" s="83">
        <v>8</v>
      </c>
      <c r="L4" s="83">
        <v>10</v>
      </c>
    </row>
    <row r="5" spans="2:12">
      <c r="B5" s="4">
        <v>6</v>
      </c>
      <c r="C5" s="4">
        <v>4</v>
      </c>
      <c r="D5" s="5">
        <f t="shared" si="0"/>
        <v>24</v>
      </c>
      <c r="E5" s="7" t="s">
        <v>31</v>
      </c>
      <c r="G5" s="82" t="s">
        <v>22</v>
      </c>
      <c r="H5" s="83">
        <v>4</v>
      </c>
      <c r="I5" s="86">
        <v>16</v>
      </c>
      <c r="J5" s="86">
        <v>24</v>
      </c>
      <c r="K5" s="84">
        <v>32</v>
      </c>
      <c r="L5" s="84">
        <v>40</v>
      </c>
    </row>
    <row r="6" spans="2:12">
      <c r="B6" s="4">
        <v>4</v>
      </c>
      <c r="C6" s="4">
        <v>6</v>
      </c>
      <c r="D6" s="5">
        <f t="shared" si="0"/>
        <v>24</v>
      </c>
      <c r="E6" s="6" t="s">
        <v>31</v>
      </c>
      <c r="G6" s="82" t="s">
        <v>23</v>
      </c>
      <c r="H6" s="83">
        <v>6</v>
      </c>
      <c r="I6" s="86">
        <v>24</v>
      </c>
      <c r="J6" s="84">
        <v>36</v>
      </c>
      <c r="K6" s="87">
        <v>48</v>
      </c>
      <c r="L6" s="87">
        <v>60</v>
      </c>
    </row>
    <row r="7" spans="2:12">
      <c r="B7" s="4">
        <v>8</v>
      </c>
      <c r="C7" s="4">
        <v>4</v>
      </c>
      <c r="D7" s="5">
        <f t="shared" si="0"/>
        <v>32</v>
      </c>
      <c r="E7" s="7" t="s">
        <v>30</v>
      </c>
      <c r="G7" s="82" t="s">
        <v>24</v>
      </c>
      <c r="H7" s="83">
        <v>8</v>
      </c>
      <c r="I7" s="84">
        <v>32</v>
      </c>
      <c r="J7" s="87">
        <v>48</v>
      </c>
      <c r="K7" s="87">
        <v>64</v>
      </c>
      <c r="L7" s="88">
        <v>80</v>
      </c>
    </row>
    <row r="8" spans="2:12">
      <c r="B8" s="4">
        <v>4</v>
      </c>
      <c r="C8" s="4">
        <v>8</v>
      </c>
      <c r="D8" s="5">
        <f t="shared" si="0"/>
        <v>32</v>
      </c>
      <c r="E8" s="6" t="s">
        <v>30</v>
      </c>
      <c r="G8" s="82" t="s">
        <v>66</v>
      </c>
      <c r="H8" s="83">
        <v>10</v>
      </c>
      <c r="I8" s="84">
        <v>40</v>
      </c>
      <c r="J8" s="87">
        <v>60</v>
      </c>
      <c r="K8" s="88">
        <v>80</v>
      </c>
      <c r="L8" s="88">
        <v>100</v>
      </c>
    </row>
    <row r="9" spans="2:12">
      <c r="B9" s="4">
        <v>6</v>
      </c>
      <c r="C9" s="4">
        <v>6</v>
      </c>
      <c r="D9" s="5">
        <f t="shared" si="0"/>
        <v>36</v>
      </c>
      <c r="E9" s="7" t="s">
        <v>30</v>
      </c>
      <c r="G9" s="81"/>
      <c r="H9" s="81"/>
      <c r="I9" s="81"/>
      <c r="J9" s="81"/>
    </row>
    <row r="10" spans="2:12">
      <c r="B10" s="4">
        <v>10</v>
      </c>
      <c r="C10" s="4">
        <v>4</v>
      </c>
      <c r="D10" s="5">
        <f t="shared" si="0"/>
        <v>40</v>
      </c>
      <c r="E10" s="7" t="s">
        <v>30</v>
      </c>
      <c r="G10" s="106"/>
      <c r="H10" s="81"/>
      <c r="I10" s="89"/>
      <c r="J10" s="82"/>
    </row>
    <row r="11" spans="2:12">
      <c r="B11" s="4">
        <v>4</v>
      </c>
      <c r="C11" s="4">
        <v>10</v>
      </c>
      <c r="D11" s="5">
        <f t="shared" si="0"/>
        <v>40</v>
      </c>
      <c r="E11" s="7" t="s">
        <v>30</v>
      </c>
      <c r="G11" s="126"/>
      <c r="H11" s="81"/>
      <c r="I11" s="89"/>
      <c r="J11" s="82"/>
    </row>
    <row r="12" spans="2:12">
      <c r="B12" s="4">
        <v>8</v>
      </c>
      <c r="C12" s="4">
        <v>6</v>
      </c>
      <c r="D12" s="5">
        <f t="shared" si="0"/>
        <v>48</v>
      </c>
      <c r="E12" s="7" t="s">
        <v>29</v>
      </c>
      <c r="G12" s="126"/>
      <c r="H12" s="81"/>
      <c r="I12" s="89"/>
      <c r="J12" s="82"/>
    </row>
    <row r="13" spans="2:12">
      <c r="B13" s="4">
        <v>6</v>
      </c>
      <c r="C13" s="4">
        <v>8</v>
      </c>
      <c r="D13" s="5">
        <f t="shared" si="0"/>
        <v>48</v>
      </c>
      <c r="E13" s="7" t="s">
        <v>29</v>
      </c>
      <c r="G13" s="126"/>
      <c r="H13" s="80"/>
      <c r="I13" s="89"/>
      <c r="J13" s="82"/>
    </row>
    <row r="14" spans="2:12">
      <c r="B14" s="4">
        <v>10</v>
      </c>
      <c r="C14" s="4">
        <v>6</v>
      </c>
      <c r="D14" s="5">
        <f t="shared" si="0"/>
        <v>60</v>
      </c>
      <c r="E14" s="7" t="s">
        <v>29</v>
      </c>
      <c r="G14" s="106"/>
      <c r="H14" s="80"/>
      <c r="I14" s="89"/>
      <c r="J14" s="90"/>
    </row>
    <row r="15" spans="2:12">
      <c r="B15" s="4">
        <v>6</v>
      </c>
      <c r="C15" s="4">
        <v>10</v>
      </c>
      <c r="D15" s="5">
        <f t="shared" si="0"/>
        <v>60</v>
      </c>
      <c r="E15" s="7" t="s">
        <v>29</v>
      </c>
      <c r="F15" s="81"/>
      <c r="G15" s="81"/>
      <c r="H15" s="80"/>
      <c r="I15" s="89"/>
      <c r="J15" s="90"/>
    </row>
    <row r="16" spans="2:12">
      <c r="B16" s="4">
        <v>8</v>
      </c>
      <c r="C16" s="4">
        <v>8</v>
      </c>
      <c r="D16" s="5">
        <f t="shared" si="0"/>
        <v>64</v>
      </c>
      <c r="E16" s="7" t="s">
        <v>29</v>
      </c>
      <c r="F16" s="81"/>
      <c r="G16" s="81"/>
      <c r="H16" s="80"/>
      <c r="I16" s="89"/>
      <c r="J16" s="90"/>
    </row>
    <row r="17" spans="2:10">
      <c r="B17" s="4">
        <v>10</v>
      </c>
      <c r="C17" s="4">
        <v>8</v>
      </c>
      <c r="D17" s="5">
        <f t="shared" si="0"/>
        <v>80</v>
      </c>
      <c r="E17" s="8" t="s">
        <v>28</v>
      </c>
      <c r="F17" s="81"/>
      <c r="G17" s="81"/>
      <c r="H17" s="80"/>
      <c r="I17" s="89"/>
      <c r="J17" s="90"/>
    </row>
    <row r="18" spans="2:10">
      <c r="B18" s="4">
        <v>8</v>
      </c>
      <c r="C18" s="4">
        <v>10</v>
      </c>
      <c r="D18" s="5">
        <f t="shared" si="0"/>
        <v>80</v>
      </c>
      <c r="E18" s="8" t="s">
        <v>28</v>
      </c>
      <c r="F18" s="81"/>
      <c r="G18" s="81"/>
      <c r="H18" s="80"/>
      <c r="I18" s="89"/>
      <c r="J18" s="82"/>
    </row>
    <row r="19" spans="2:10">
      <c r="B19" s="4">
        <v>10</v>
      </c>
      <c r="C19" s="4">
        <v>10</v>
      </c>
      <c r="D19" s="5">
        <f t="shared" si="0"/>
        <v>100</v>
      </c>
      <c r="E19" s="8" t="s">
        <v>28</v>
      </c>
    </row>
    <row r="22" spans="2:10">
      <c r="B22" s="111" t="s">
        <v>65</v>
      </c>
    </row>
    <row r="23" spans="2:10">
      <c r="B23" s="130" t="s">
        <v>22</v>
      </c>
    </row>
    <row r="24" spans="2:10">
      <c r="B24" s="130" t="s">
        <v>23</v>
      </c>
    </row>
    <row r="25" spans="2:10">
      <c r="B25" s="130" t="s">
        <v>24</v>
      </c>
    </row>
    <row r="26" spans="2:10">
      <c r="B26" s="130" t="s">
        <v>66</v>
      </c>
    </row>
    <row r="27" spans="2:10">
      <c r="B27" s="1"/>
    </row>
    <row r="28" spans="2:10">
      <c r="B28" s="111" t="s">
        <v>64</v>
      </c>
    </row>
    <row r="29" spans="2:10">
      <c r="B29" s="131" t="s">
        <v>22</v>
      </c>
    </row>
    <row r="30" spans="2:10">
      <c r="B30" s="131" t="s">
        <v>23</v>
      </c>
    </row>
    <row r="31" spans="2:10">
      <c r="B31" s="131" t="s">
        <v>24</v>
      </c>
    </row>
    <row r="32" spans="2:10">
      <c r="B32" s="131" t="s">
        <v>66</v>
      </c>
    </row>
    <row r="33" spans="2:2">
      <c r="B33" s="1"/>
    </row>
    <row r="34" spans="2:2">
      <c r="B34" s="128" t="s">
        <v>5</v>
      </c>
    </row>
    <row r="35" spans="2:2">
      <c r="B35" s="127" t="s">
        <v>42</v>
      </c>
    </row>
    <row r="36" spans="2:2" ht="25.5">
      <c r="B36" s="127" t="s">
        <v>76</v>
      </c>
    </row>
    <row r="37" spans="2:2">
      <c r="B37" s="127" t="s">
        <v>75</v>
      </c>
    </row>
    <row r="38" spans="2:2">
      <c r="B38" s="1"/>
    </row>
    <row r="39" spans="2:2">
      <c r="B39" s="111" t="s">
        <v>8</v>
      </c>
    </row>
    <row r="40" spans="2:2">
      <c r="B40" s="129" t="s">
        <v>77</v>
      </c>
    </row>
    <row r="41" spans="2:2">
      <c r="B41" s="129" t="s">
        <v>78</v>
      </c>
    </row>
    <row r="42" spans="2:2">
      <c r="B42" s="129" t="s">
        <v>79</v>
      </c>
    </row>
    <row r="43" spans="2:2">
      <c r="B43" s="129" t="s">
        <v>80</v>
      </c>
    </row>
    <row r="44" spans="2:2">
      <c r="B44" s="1"/>
    </row>
    <row r="45" spans="2:2">
      <c r="B45" s="111" t="s">
        <v>8</v>
      </c>
    </row>
    <row r="46" spans="2:2">
      <c r="B46" s="129" t="s">
        <v>80</v>
      </c>
    </row>
  </sheetData>
  <sheetProtection algorithmName="SHA-512" hashValue="5nttWJaYG3y6kF7XT3iIhddOfPcDXWGV6gbXb5SwL0g2hVd2NXDJfPSG8ICDdLoISdkI8C38AEEtQeMY3Y4Mgw==" saltValue="4q1G9LLgpaOmCEdhkFWuXw==" spinCount="100000" sheet="1" objects="1" scenarios="1"/>
  <mergeCells count="1">
    <mergeCell ref="I2:L2"/>
  </mergeCells>
  <conditionalFormatting sqref="E4:E12">
    <cfRule type="cellIs" dxfId="37" priority="33" operator="equal">
      <formula>"MUY ALTO"</formula>
    </cfRule>
    <cfRule type="cellIs" dxfId="36" priority="34" operator="equal">
      <formula>"ALTO"</formula>
    </cfRule>
    <cfRule type="cellIs" dxfId="35" priority="35" operator="equal">
      <formula>"MEDIO"</formula>
    </cfRule>
    <cfRule type="cellIs" dxfId="34" priority="36" operator="equal">
      <formula>"BAJO"</formula>
    </cfRule>
    <cfRule type="cellIs" dxfId="33" priority="37" operator="equal">
      <formula>"MUY BAJO"</formula>
    </cfRule>
  </conditionalFormatting>
  <conditionalFormatting sqref="E2:E19">
    <cfRule type="cellIs" dxfId="32" priority="31" operator="equal">
      <formula>"EXTREMO"</formula>
    </cfRule>
    <cfRule type="cellIs" dxfId="31" priority="32" operator="equal">
      <formula>"MODERADO"</formula>
    </cfRule>
  </conditionalFormatting>
  <conditionalFormatting sqref="E12:E17">
    <cfRule type="cellIs" dxfId="30" priority="26" operator="equal">
      <formula>"MUY ALTO"</formula>
    </cfRule>
    <cfRule type="cellIs" dxfId="29" priority="27" operator="equal">
      <formula>"ALTO"</formula>
    </cfRule>
    <cfRule type="cellIs" dxfId="28" priority="28" operator="equal">
      <formula>"MEDIO"</formula>
    </cfRule>
    <cfRule type="cellIs" dxfId="27" priority="29" operator="equal">
      <formula>"BAJO"</formula>
    </cfRule>
    <cfRule type="cellIs" dxfId="26" priority="30" operator="equal">
      <formula>"MUY BAJO"</formula>
    </cfRule>
  </conditionalFormatting>
  <conditionalFormatting sqref="E18:E19">
    <cfRule type="cellIs" dxfId="25" priority="21" operator="equal">
      <formula>"MUY ALTO"</formula>
    </cfRule>
    <cfRule type="cellIs" dxfId="24" priority="22" operator="equal">
      <formula>"ALTO"</formula>
    </cfRule>
    <cfRule type="cellIs" dxfId="23" priority="23" operator="equal">
      <formula>"MEDIO"</formula>
    </cfRule>
    <cfRule type="cellIs" dxfId="22" priority="24" operator="equal">
      <formula>"BAJO"</formula>
    </cfRule>
    <cfRule type="cellIs" dxfId="21" priority="25" operator="equal">
      <formula>"MUY BAJO"</formula>
    </cfRule>
  </conditionalFormatting>
  <conditionalFormatting sqref="E18:E19 E15">
    <cfRule type="cellIs" dxfId="20" priority="16" operator="equal">
      <formula>"MUY ALTO"</formula>
    </cfRule>
    <cfRule type="cellIs" dxfId="19" priority="17" operator="equal">
      <formula>"ALTO"</formula>
    </cfRule>
    <cfRule type="cellIs" dxfId="18" priority="18" operator="equal">
      <formula>"MEDIO"</formula>
    </cfRule>
    <cfRule type="cellIs" dxfId="17" priority="19" operator="equal">
      <formula>"BAJO"</formula>
    </cfRule>
    <cfRule type="cellIs" dxfId="16" priority="20" operator="equal">
      <formula>"MUY BAJO"</formula>
    </cfRule>
  </conditionalFormatting>
  <conditionalFormatting sqref="E8 E4:E5">
    <cfRule type="cellIs" dxfId="15" priority="11" operator="equal">
      <formula>"MUY ALTO"</formula>
    </cfRule>
    <cfRule type="cellIs" dxfId="14" priority="12" operator="equal">
      <formula>"ALTO"</formula>
    </cfRule>
    <cfRule type="cellIs" dxfId="13" priority="13" operator="equal">
      <formula>"MEDIO"</formula>
    </cfRule>
    <cfRule type="cellIs" dxfId="12" priority="14" operator="equal">
      <formula>"BAJO"</formula>
    </cfRule>
    <cfRule type="cellIs" dxfId="11" priority="15" operator="equal">
      <formula>"MUY BAJO"</formula>
    </cfRule>
  </conditionalFormatting>
  <conditionalFormatting sqref="E6:E7 E9:E17">
    <cfRule type="cellIs" dxfId="10" priority="6" operator="equal">
      <formula>"MUY ALTO"</formula>
    </cfRule>
    <cfRule type="cellIs" dxfId="9" priority="7" operator="equal">
      <formula>"ALTO"</formula>
    </cfRule>
    <cfRule type="cellIs" dxfId="8" priority="8" operator="equal">
      <formula>"MEDIO"</formula>
    </cfRule>
    <cfRule type="cellIs" dxfId="7" priority="9" operator="equal">
      <formula>"BAJO"</formula>
    </cfRule>
    <cfRule type="cellIs" dxfId="6" priority="10" operator="equal">
      <formula>"MUY BAJO"</formula>
    </cfRule>
  </conditionalFormatting>
  <conditionalFormatting sqref="E15">
    <cfRule type="cellIs" dxfId="5" priority="1" operator="equal">
      <formula>"MUY ALTO"</formula>
    </cfRule>
    <cfRule type="cellIs" dxfId="4" priority="2" operator="equal">
      <formula>"ALTO"</formula>
    </cfRule>
    <cfRule type="cellIs" dxfId="3" priority="3" operator="equal">
      <formula>"MEDIO"</formula>
    </cfRule>
    <cfRule type="cellIs" dxfId="2" priority="4" operator="equal">
      <formula>"BAJO"</formula>
    </cfRule>
    <cfRule type="cellIs" dxfId="1" priority="5" operator="equal">
      <formula>"MUY BAJO"</formula>
    </cfRule>
  </conditionalFormatting>
  <pageMargins left="0.7" right="0.7" top="0.75" bottom="0.75" header="0.3" footer="0.3"/>
  <ignoredErrors>
    <ignoredError sqref="I3:L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186C3-73F3-4F99-9E26-1054F01A1F8D}">
  <sheetPr>
    <tabColor rgb="FFFFC000"/>
    <pageSetUpPr fitToPage="1"/>
  </sheetPr>
  <dimension ref="A2:AA22"/>
  <sheetViews>
    <sheetView topLeftCell="D4" zoomScale="90" zoomScaleNormal="90" workbookViewId="0">
      <selection activeCell="Q6" sqref="Q6:T12"/>
    </sheetView>
  </sheetViews>
  <sheetFormatPr baseColWidth="10" defaultRowHeight="15"/>
  <cols>
    <col min="1" max="1" width="5" style="2" customWidth="1"/>
    <col min="2" max="2" width="6.140625" style="2" hidden="1" customWidth="1"/>
    <col min="3" max="3" width="15.42578125" style="2" customWidth="1"/>
    <col min="4" max="4" width="14.7109375" style="2" customWidth="1"/>
    <col min="5" max="5" width="5" style="2" customWidth="1"/>
    <col min="6" max="6" width="26.5703125" style="2" customWidth="1"/>
    <col min="7" max="7" width="4.7109375" style="2" customWidth="1"/>
    <col min="8" max="8" width="33.7109375" style="15" customWidth="1"/>
    <col min="9" max="10" width="13.7109375" style="15" customWidth="1"/>
    <col min="11" max="11" width="34" style="15" customWidth="1"/>
    <col min="12" max="12" width="23" style="15" customWidth="1"/>
    <col min="13" max="13" width="13.140625" style="15" customWidth="1"/>
    <col min="14" max="15" width="13" style="15" customWidth="1"/>
    <col min="16" max="16" width="14.5703125" style="15" customWidth="1"/>
    <col min="17" max="17" width="16.28515625" style="2" customWidth="1"/>
    <col min="18" max="18" width="11.42578125" style="2"/>
    <col min="19" max="19" width="0" style="2" hidden="1" customWidth="1"/>
    <col min="20" max="16384" width="11.42578125" style="2"/>
  </cols>
  <sheetData>
    <row r="2" spans="1:27" ht="44.25" customHeight="1">
      <c r="C2" s="179" t="s">
        <v>102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1" t="s">
        <v>105</v>
      </c>
      <c r="R2" s="182"/>
      <c r="S2" s="182"/>
      <c r="T2" s="182"/>
      <c r="X2" s="183"/>
      <c r="Y2" s="183"/>
      <c r="AA2" s="91"/>
    </row>
    <row r="3" spans="1:27">
      <c r="B3" s="41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27" ht="25.5" customHeight="1">
      <c r="B4" s="178" t="s">
        <v>14</v>
      </c>
      <c r="C4" s="188" t="s">
        <v>97</v>
      </c>
      <c r="D4" s="184" t="s">
        <v>17</v>
      </c>
      <c r="E4" s="184" t="s">
        <v>37</v>
      </c>
      <c r="F4" s="184" t="s">
        <v>98</v>
      </c>
      <c r="G4" s="184" t="s">
        <v>37</v>
      </c>
      <c r="H4" s="184" t="s">
        <v>18</v>
      </c>
      <c r="I4" s="185" t="s">
        <v>15</v>
      </c>
      <c r="J4" s="185" t="s">
        <v>16</v>
      </c>
      <c r="K4" s="185" t="s">
        <v>4</v>
      </c>
      <c r="L4" s="178" t="s">
        <v>34</v>
      </c>
      <c r="M4" s="193" t="s">
        <v>36</v>
      </c>
      <c r="N4" s="193" t="s">
        <v>100</v>
      </c>
      <c r="O4" s="193" t="s">
        <v>101</v>
      </c>
      <c r="P4" s="193" t="s">
        <v>71</v>
      </c>
      <c r="Q4" s="186" t="s">
        <v>7</v>
      </c>
      <c r="R4" s="186" t="s">
        <v>1</v>
      </c>
      <c r="S4" s="186" t="s">
        <v>103</v>
      </c>
      <c r="T4" s="186" t="s">
        <v>104</v>
      </c>
    </row>
    <row r="5" spans="1:27" ht="29.25" customHeight="1">
      <c r="B5" s="178"/>
      <c r="C5" s="188"/>
      <c r="D5" s="184"/>
      <c r="E5" s="184"/>
      <c r="F5" s="184"/>
      <c r="G5" s="184"/>
      <c r="H5" s="184"/>
      <c r="I5" s="185"/>
      <c r="J5" s="185"/>
      <c r="K5" s="185"/>
      <c r="L5" s="178"/>
      <c r="M5" s="193"/>
      <c r="N5" s="193"/>
      <c r="O5" s="193"/>
      <c r="P5" s="193"/>
      <c r="Q5" s="187"/>
      <c r="R5" s="187"/>
      <c r="S5" s="187"/>
      <c r="T5" s="187"/>
    </row>
    <row r="6" spans="1:27" s="18" customFormat="1" ht="54.75" customHeight="1">
      <c r="A6" s="17"/>
      <c r="B6" s="189">
        <v>1</v>
      </c>
      <c r="C6" s="189" t="s">
        <v>59</v>
      </c>
      <c r="D6" s="190"/>
      <c r="E6" s="191">
        <v>1</v>
      </c>
      <c r="F6" s="191" t="s">
        <v>99</v>
      </c>
      <c r="G6" s="94">
        <v>1.1000000000000001</v>
      </c>
      <c r="H6" s="95" t="s">
        <v>35</v>
      </c>
      <c r="I6" s="96" t="s">
        <v>32</v>
      </c>
      <c r="J6" s="96" t="s">
        <v>32</v>
      </c>
      <c r="K6" s="95" t="s">
        <v>33</v>
      </c>
      <c r="L6" s="95"/>
      <c r="M6" s="95"/>
      <c r="N6" s="192">
        <v>0.33300000000000002</v>
      </c>
      <c r="O6" s="192"/>
      <c r="P6" s="192"/>
      <c r="Q6" s="221" t="s">
        <v>66</v>
      </c>
      <c r="R6" s="221" t="s">
        <v>24</v>
      </c>
      <c r="S6" s="205">
        <f>+(VLOOKUP(Q6,hoja!$G$5:$H$8,2,0)*VLOOKUP(R6,hoja!$G$5:$H$8,2,0))</f>
        <v>80</v>
      </c>
      <c r="T6" s="222" t="str">
        <f>IFERROR(VLOOKUP(IF(Q6&gt;0,(VLOOKUP(Q6,hoja!$G$5:$H$8,2,0)*VLOOKUP(R6,hoja!$G$5:$H$8,2,0)),"Sin Evaluación"),hoja!$D$3:$E$19,2,0),"-")</f>
        <v>Muy Alto</v>
      </c>
    </row>
    <row r="7" spans="1:27" s="18" customFormat="1" ht="54.75" customHeight="1">
      <c r="A7" s="17"/>
      <c r="B7" s="189"/>
      <c r="C7" s="189"/>
      <c r="D7" s="190"/>
      <c r="E7" s="191"/>
      <c r="F7" s="191"/>
      <c r="G7" s="94">
        <v>1.2</v>
      </c>
      <c r="H7" s="95" t="s">
        <v>35</v>
      </c>
      <c r="I7" s="96" t="s">
        <v>32</v>
      </c>
      <c r="J7" s="96" t="s">
        <v>32</v>
      </c>
      <c r="K7" s="97" t="s">
        <v>33</v>
      </c>
      <c r="L7" s="95"/>
      <c r="M7" s="95"/>
      <c r="N7" s="192"/>
      <c r="O7" s="192"/>
      <c r="P7" s="192"/>
      <c r="Q7" s="223"/>
      <c r="R7" s="223"/>
      <c r="S7" s="206"/>
      <c r="T7" s="224"/>
    </row>
    <row r="8" spans="1:27" s="18" customFormat="1" ht="54.75" customHeight="1">
      <c r="A8" s="17"/>
      <c r="B8" s="189"/>
      <c r="C8" s="189"/>
      <c r="D8" s="190"/>
      <c r="E8" s="191"/>
      <c r="F8" s="191"/>
      <c r="G8" s="94">
        <v>1.3</v>
      </c>
      <c r="H8" s="95" t="s">
        <v>35</v>
      </c>
      <c r="I8" s="96" t="s">
        <v>32</v>
      </c>
      <c r="J8" s="96" t="s">
        <v>32</v>
      </c>
      <c r="K8" s="97" t="s">
        <v>33</v>
      </c>
      <c r="L8" s="95"/>
      <c r="M8" s="95"/>
      <c r="N8" s="192"/>
      <c r="O8" s="192"/>
      <c r="P8" s="192"/>
      <c r="Q8" s="223"/>
      <c r="R8" s="223"/>
      <c r="S8" s="206"/>
      <c r="T8" s="224"/>
    </row>
    <row r="9" spans="1:27" s="18" customFormat="1" ht="54.75" customHeight="1">
      <c r="A9" s="17"/>
      <c r="B9" s="189"/>
      <c r="C9" s="189"/>
      <c r="D9" s="190"/>
      <c r="E9" s="191"/>
      <c r="F9" s="191"/>
      <c r="G9" s="94">
        <v>1.4</v>
      </c>
      <c r="H9" s="95" t="s">
        <v>35</v>
      </c>
      <c r="I9" s="96" t="s">
        <v>32</v>
      </c>
      <c r="J9" s="96" t="s">
        <v>32</v>
      </c>
      <c r="K9" s="97" t="s">
        <v>33</v>
      </c>
      <c r="L9" s="95"/>
      <c r="M9" s="95"/>
      <c r="N9" s="192"/>
      <c r="O9" s="192"/>
      <c r="P9" s="192"/>
      <c r="Q9" s="225"/>
      <c r="R9" s="225"/>
      <c r="S9" s="207"/>
      <c r="T9" s="226"/>
    </row>
    <row r="10" spans="1:27" s="18" customFormat="1" ht="110.25" customHeight="1">
      <c r="A10" s="17"/>
      <c r="B10" s="125">
        <v>2</v>
      </c>
      <c r="C10" s="124" t="s">
        <v>61</v>
      </c>
      <c r="D10" s="76"/>
      <c r="E10" s="94">
        <v>1</v>
      </c>
      <c r="F10" s="94" t="s">
        <v>99</v>
      </c>
      <c r="G10" s="94">
        <v>1.1000000000000001</v>
      </c>
      <c r="H10" s="97" t="s">
        <v>35</v>
      </c>
      <c r="I10" s="96" t="s">
        <v>32</v>
      </c>
      <c r="J10" s="96" t="s">
        <v>32</v>
      </c>
      <c r="K10" s="95" t="s">
        <v>33</v>
      </c>
      <c r="L10" s="95"/>
      <c r="M10" s="95"/>
      <c r="N10" s="122">
        <v>1</v>
      </c>
      <c r="O10" s="123"/>
      <c r="P10" s="122"/>
      <c r="Q10" s="227"/>
      <c r="R10" s="227"/>
      <c r="S10" s="205" t="e">
        <f>+(VLOOKUP(Q10,hoja!$G$5:$H$8,2,0)*VLOOKUP(R10,hoja!$G$5:$H$8,2,0))</f>
        <v>#N/A</v>
      </c>
      <c r="T10" s="228" t="str">
        <f>IFERROR(VLOOKUP(IF(Q10&gt;0,(VLOOKUP(Q10,hoja!$G$5:$H$8,2,0)*VLOOKUP(R10,hoja!$G$5:$H$8,2,0)),"Sin Evaluación"),hoja!$D$3:$E$19,2,0),"-")</f>
        <v>-</v>
      </c>
    </row>
    <row r="11" spans="1:27" s="18" customFormat="1" ht="70.5" customHeight="1">
      <c r="A11" s="17"/>
      <c r="B11" s="98"/>
      <c r="C11" s="189" t="s">
        <v>62</v>
      </c>
      <c r="D11" s="190"/>
      <c r="E11" s="191">
        <v>1</v>
      </c>
      <c r="F11" s="191" t="s">
        <v>99</v>
      </c>
      <c r="G11" s="94">
        <v>1.1000000000000001</v>
      </c>
      <c r="H11" s="95" t="s">
        <v>35</v>
      </c>
      <c r="I11" s="96" t="s">
        <v>32</v>
      </c>
      <c r="J11" s="96" t="s">
        <v>32</v>
      </c>
      <c r="K11" s="95" t="s">
        <v>33</v>
      </c>
      <c r="L11" s="95"/>
      <c r="M11" s="95"/>
      <c r="N11" s="194"/>
      <c r="O11" s="192"/>
      <c r="P11" s="194"/>
      <c r="Q11" s="221"/>
      <c r="R11" s="221"/>
      <c r="S11" s="205" t="e">
        <f>+(VLOOKUP(Q11,hoja!$G$5:$H$8,2,0)*VLOOKUP(R11,hoja!$G$5:$H$8,2,0))</f>
        <v>#N/A</v>
      </c>
      <c r="T11" s="222" t="str">
        <f>IFERROR(VLOOKUP(IF(Q11&gt;0,(VLOOKUP(Q11,hoja!$G$5:$H$8,2,0)*VLOOKUP(R11,hoja!$G$5:$H$8,2,0)),"Sin Evaluación"),hoja!$D$3:$E$19,2,0),"-")</f>
        <v>-</v>
      </c>
    </row>
    <row r="12" spans="1:27" s="18" customFormat="1" ht="54.75" customHeight="1">
      <c r="A12" s="17"/>
      <c r="B12" s="98"/>
      <c r="C12" s="189"/>
      <c r="D12" s="190"/>
      <c r="E12" s="191"/>
      <c r="F12" s="191"/>
      <c r="G12" s="94">
        <v>1.2</v>
      </c>
      <c r="H12" s="95" t="s">
        <v>35</v>
      </c>
      <c r="I12" s="96" t="s">
        <v>32</v>
      </c>
      <c r="J12" s="96" t="s">
        <v>32</v>
      </c>
      <c r="K12" s="97" t="s">
        <v>33</v>
      </c>
      <c r="L12" s="95"/>
      <c r="M12" s="95"/>
      <c r="N12" s="194"/>
      <c r="O12" s="192"/>
      <c r="P12" s="194"/>
      <c r="Q12" s="225"/>
      <c r="R12" s="225"/>
      <c r="S12" s="207"/>
      <c r="T12" s="226"/>
    </row>
    <row r="13" spans="1:27" s="17" customFormat="1">
      <c r="H13" s="19"/>
      <c r="I13" s="19"/>
      <c r="J13" s="19"/>
      <c r="K13" s="19"/>
      <c r="L13" s="19"/>
      <c r="M13" s="19"/>
      <c r="N13" s="19"/>
      <c r="O13" s="19"/>
      <c r="P13" s="19"/>
    </row>
    <row r="14" spans="1:27" s="17" customFormat="1">
      <c r="A14" s="99"/>
      <c r="B14" s="99"/>
      <c r="C14" s="69" t="s">
        <v>56</v>
      </c>
      <c r="D14" s="70"/>
      <c r="E14" s="70"/>
      <c r="F14" s="70"/>
      <c r="G14" s="71"/>
      <c r="H14" s="56"/>
      <c r="I14" s="69" t="s">
        <v>57</v>
      </c>
      <c r="J14" s="70"/>
      <c r="K14" s="70"/>
      <c r="L14" s="70"/>
      <c r="M14" s="72"/>
      <c r="N14" s="73"/>
      <c r="O14" s="19"/>
      <c r="P14" s="19"/>
    </row>
    <row r="15" spans="1:27" s="17" customFormat="1">
      <c r="A15" s="99"/>
      <c r="B15" s="99"/>
      <c r="C15" s="57"/>
      <c r="D15" s="59"/>
      <c r="E15" s="59"/>
      <c r="F15" s="59"/>
      <c r="G15" s="58"/>
      <c r="H15" s="59"/>
      <c r="I15" s="195"/>
      <c r="J15" s="196"/>
      <c r="K15" s="60"/>
      <c r="L15" s="60"/>
      <c r="M15" s="48"/>
      <c r="N15" s="50"/>
      <c r="O15" s="19"/>
      <c r="P15" s="19"/>
    </row>
    <row r="16" spans="1:27" s="17" customFormat="1">
      <c r="A16" s="99"/>
      <c r="B16" s="99"/>
      <c r="C16" s="57"/>
      <c r="D16" s="59"/>
      <c r="E16" s="59"/>
      <c r="F16" s="59"/>
      <c r="G16" s="58"/>
      <c r="H16" s="59"/>
      <c r="I16" s="197"/>
      <c r="J16" s="198"/>
      <c r="K16" s="59"/>
      <c r="L16" s="59"/>
      <c r="M16" s="24"/>
      <c r="N16" s="51"/>
      <c r="O16" s="19"/>
      <c r="P16" s="19"/>
    </row>
    <row r="17" spans="1:16" s="17" customFormat="1" ht="8.25" customHeight="1">
      <c r="A17" s="99"/>
      <c r="B17" s="99"/>
      <c r="C17" s="57"/>
      <c r="D17" s="59"/>
      <c r="E17" s="59"/>
      <c r="F17" s="59"/>
      <c r="G17" s="58"/>
      <c r="H17" s="59"/>
      <c r="I17" s="197"/>
      <c r="J17" s="198"/>
      <c r="K17" s="59"/>
      <c r="L17" s="59"/>
      <c r="M17" s="24"/>
      <c r="N17" s="51"/>
      <c r="O17" s="19"/>
      <c r="P17" s="19"/>
    </row>
    <row r="18" spans="1:16" s="17" customFormat="1">
      <c r="A18" s="99"/>
      <c r="B18" s="99"/>
      <c r="C18" s="61"/>
      <c r="D18" s="62"/>
      <c r="E18" s="62"/>
      <c r="F18" s="62"/>
      <c r="G18" s="63"/>
      <c r="H18" s="59"/>
      <c r="I18" s="197"/>
      <c r="J18" s="198"/>
      <c r="K18" s="59"/>
      <c r="L18" s="59"/>
      <c r="M18" s="24"/>
      <c r="N18" s="51"/>
      <c r="O18" s="19"/>
      <c r="P18" s="19"/>
    </row>
    <row r="19" spans="1:16" s="17" customFormat="1">
      <c r="A19" s="99"/>
      <c r="B19" s="99"/>
      <c r="C19" s="64" t="s">
        <v>72</v>
      </c>
      <c r="D19" s="65"/>
      <c r="E19" s="65"/>
      <c r="F19" s="65"/>
      <c r="G19" s="66"/>
      <c r="H19" s="56"/>
      <c r="I19" s="67" t="s">
        <v>58</v>
      </c>
      <c r="J19" s="68"/>
      <c r="K19" s="68"/>
      <c r="L19" s="68"/>
      <c r="M19" s="53"/>
      <c r="N19" s="54"/>
      <c r="O19" s="19"/>
      <c r="P19" s="19"/>
    </row>
    <row r="20" spans="1:16" s="17" customFormat="1">
      <c r="H20" s="19"/>
      <c r="I20" s="19"/>
      <c r="J20" s="19"/>
      <c r="K20" s="19"/>
      <c r="L20" s="19"/>
      <c r="M20" s="19"/>
      <c r="N20" s="19"/>
      <c r="O20" s="19"/>
      <c r="P20" s="19"/>
    </row>
    <row r="21" spans="1:16" s="17" customFormat="1">
      <c r="J21" s="19"/>
      <c r="K21" s="19"/>
      <c r="L21" s="19"/>
      <c r="M21" s="19"/>
      <c r="N21" s="19"/>
      <c r="O21" s="19"/>
      <c r="P21" s="19"/>
    </row>
    <row r="22" spans="1:16" s="17" customFormat="1">
      <c r="J22" s="19"/>
      <c r="K22" s="19"/>
      <c r="L22" s="19"/>
      <c r="M22" s="19"/>
      <c r="N22" s="19"/>
      <c r="O22" s="19"/>
      <c r="P22" s="19"/>
    </row>
  </sheetData>
  <mergeCells count="45">
    <mergeCell ref="R11:R12"/>
    <mergeCell ref="T11:T12"/>
    <mergeCell ref="I15:J16"/>
    <mergeCell ref="I17:J18"/>
    <mergeCell ref="P11:P12"/>
    <mergeCell ref="Q11:Q12"/>
    <mergeCell ref="O11:O12"/>
    <mergeCell ref="C11:C12"/>
    <mergeCell ref="D11:D12"/>
    <mergeCell ref="E11:E12"/>
    <mergeCell ref="F11:F12"/>
    <mergeCell ref="N11:N12"/>
    <mergeCell ref="T6:T9"/>
    <mergeCell ref="O6:O9"/>
    <mergeCell ref="P6:P9"/>
    <mergeCell ref="M4:M5"/>
    <mergeCell ref="Q6:Q9"/>
    <mergeCell ref="R6:R9"/>
    <mergeCell ref="N6:N9"/>
    <mergeCell ref="N4:N5"/>
    <mergeCell ref="O4:O5"/>
    <mergeCell ref="P4:P5"/>
    <mergeCell ref="B6:B9"/>
    <mergeCell ref="C6:C9"/>
    <mergeCell ref="D6:D9"/>
    <mergeCell ref="E6:E9"/>
    <mergeCell ref="F6:F9"/>
    <mergeCell ref="B4:B5"/>
    <mergeCell ref="C4:C5"/>
    <mergeCell ref="D4:D5"/>
    <mergeCell ref="E4:E5"/>
    <mergeCell ref="F4:F5"/>
    <mergeCell ref="L4:L5"/>
    <mergeCell ref="C2:P2"/>
    <mergeCell ref="Q2:T2"/>
    <mergeCell ref="X2:Y2"/>
    <mergeCell ref="G4:G5"/>
    <mergeCell ref="H4:H5"/>
    <mergeCell ref="I4:I5"/>
    <mergeCell ref="J4:J5"/>
    <mergeCell ref="K4:K5"/>
    <mergeCell ref="Q4:Q5"/>
    <mergeCell ref="R4:R5"/>
    <mergeCell ref="T4:T5"/>
    <mergeCell ref="S4:S5"/>
  </mergeCells>
  <dataValidations count="4">
    <dataValidation type="list" allowBlank="1" showInputMessage="1" showErrorMessage="1" sqref="M6:M12" xr:uid="{7E34C312-93C0-482F-A2C7-FF719D79701E}">
      <formula1>"Culminado, No Culminado"</formula1>
    </dataValidation>
    <dataValidation type="list" allowBlank="1" showInputMessage="1" showErrorMessage="1" sqref="D6:D12" xr:uid="{6837C27C-E8E0-42D3-BFF9-15D88CEFFC5E}">
      <formula1>"Evitar, Mitigar, Transferir, Asumir, Mantener"</formula1>
    </dataValidation>
    <dataValidation type="list" allowBlank="1" showInputMessage="1" showErrorMessage="1" sqref="O6:O12" xr:uid="{18C5AA2F-5D2F-4DC3-BF5C-F4425D8425A4}">
      <formula1>"Implementado, Parcialmente implementado, No implementado"</formula1>
    </dataValidation>
    <dataValidation type="list" allowBlank="1" showInputMessage="1" showErrorMessage="1" sqref="Q6:R6 Q10:R11" xr:uid="{8D9818CB-0DF1-46DA-928F-360A207B418A}">
      <formula1>"Baja, Media, Alta, Muy Alta"</formula1>
    </dataValidation>
  </dataValidations>
  <hyperlinks>
    <hyperlink ref="D4:D5" location="'ESTRATEGIAS PARA EL TRATAMIENTO'!A1" display="ESTRATEGIA PARA EL TRATAMIENTO DEL RIESGO" xr:uid="{B89A788F-52AB-46F0-AE9B-6D48BE76036E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horizontalDpi="4294967293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8" operator="containsText" id="{0E443704-6AC1-46A4-8C88-A7B6A4655BA8}">
            <xm:f>NOT(ISERROR(SEARCH(#REF!,N6)))</xm:f>
            <xm:f>#REF!</xm:f>
            <x14:dxf>
              <font>
                <b/>
                <i val="0"/>
              </font>
            </x14:dxf>
          </x14:cfRule>
          <xm:sqref>N6 P6 S6 S10:S11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"/>
  <sheetViews>
    <sheetView workbookViewId="0">
      <selection activeCell="E23" sqref="E23"/>
    </sheetView>
  </sheetViews>
  <sheetFormatPr baseColWidth="10" defaultRowHeight="15"/>
  <cols>
    <col min="1" max="1" width="18.85546875" style="2" customWidth="1"/>
    <col min="2" max="2" width="10.42578125" style="2" customWidth="1"/>
    <col min="3" max="4" width="26.7109375" style="2" customWidth="1"/>
    <col min="5" max="7" width="16.5703125" style="2" customWidth="1"/>
    <col min="8" max="16384" width="11.42578125" style="2"/>
  </cols>
  <sheetData>
    <row r="1" spans="1:8">
      <c r="A1" s="132"/>
      <c r="B1" s="132"/>
      <c r="C1" s="132"/>
      <c r="D1" s="132"/>
      <c r="E1" s="132"/>
      <c r="F1" s="132"/>
      <c r="G1" s="132"/>
      <c r="H1" s="132"/>
    </row>
    <row r="2" spans="1:8">
      <c r="A2" s="132"/>
      <c r="B2" s="132"/>
      <c r="C2" s="132"/>
      <c r="D2" s="132"/>
      <c r="E2" s="132"/>
      <c r="F2" s="132"/>
      <c r="G2" s="132"/>
      <c r="H2" s="132"/>
    </row>
    <row r="3" spans="1:8">
      <c r="A3" s="132"/>
      <c r="B3" s="132"/>
      <c r="C3" s="132"/>
      <c r="D3" s="132"/>
      <c r="E3" s="132"/>
      <c r="F3" s="132"/>
      <c r="G3" s="132"/>
      <c r="H3" s="132"/>
    </row>
    <row r="4" spans="1:8">
      <c r="A4" s="132"/>
      <c r="B4" s="132"/>
      <c r="C4" s="132"/>
      <c r="D4" s="132"/>
      <c r="E4" s="132"/>
      <c r="F4" s="132"/>
      <c r="G4" s="132"/>
      <c r="H4" s="132"/>
    </row>
    <row r="5" spans="1:8" ht="39.75" customHeight="1">
      <c r="A5" s="132"/>
      <c r="B5" s="132"/>
      <c r="C5" s="132"/>
      <c r="D5" s="132"/>
      <c r="E5" s="132"/>
      <c r="F5" s="132"/>
      <c r="G5" s="132"/>
      <c r="H5" s="132"/>
    </row>
    <row r="6" spans="1:8">
      <c r="A6" s="132"/>
      <c r="B6" s="132"/>
      <c r="C6" s="132"/>
      <c r="D6" s="132"/>
      <c r="E6" s="132"/>
      <c r="F6" s="132"/>
      <c r="G6" s="132"/>
      <c r="H6" s="132"/>
    </row>
    <row r="7" spans="1:8">
      <c r="A7" s="132"/>
      <c r="B7" s="132"/>
      <c r="C7" s="132"/>
      <c r="D7" s="132"/>
      <c r="E7" s="132"/>
      <c r="F7" s="132"/>
      <c r="G7" s="132"/>
      <c r="H7" s="132"/>
    </row>
    <row r="8" spans="1:8">
      <c r="A8" s="132"/>
      <c r="B8" s="132"/>
      <c r="C8" s="132"/>
      <c r="D8" s="132"/>
      <c r="E8" s="132"/>
      <c r="F8" s="132"/>
      <c r="G8" s="132"/>
      <c r="H8" s="132"/>
    </row>
    <row r="9" spans="1:8">
      <c r="A9" s="132"/>
      <c r="B9" s="132"/>
      <c r="C9" s="132"/>
      <c r="D9" s="132"/>
      <c r="E9" s="132"/>
      <c r="F9" s="132"/>
      <c r="G9" s="132"/>
      <c r="H9" s="132"/>
    </row>
    <row r="10" spans="1:8">
      <c r="A10" s="132"/>
      <c r="B10" s="132"/>
      <c r="C10" s="132"/>
      <c r="D10" s="132"/>
      <c r="E10" s="132"/>
      <c r="F10" s="132"/>
      <c r="G10" s="132"/>
      <c r="H10" s="132"/>
    </row>
    <row r="11" spans="1:8">
      <c r="A11" s="132"/>
      <c r="B11" s="132"/>
      <c r="C11" s="132"/>
      <c r="D11" s="132"/>
      <c r="E11" s="132"/>
      <c r="F11" s="132"/>
      <c r="G11" s="132"/>
      <c r="H11" s="132"/>
    </row>
    <row r="12" spans="1:8">
      <c r="A12" s="132"/>
      <c r="B12" s="132"/>
      <c r="C12" s="132"/>
      <c r="D12" s="132"/>
      <c r="E12" s="132"/>
      <c r="F12" s="132"/>
      <c r="G12" s="132"/>
      <c r="H12" s="132"/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30"/>
  <sheetViews>
    <sheetView topLeftCell="B1" zoomScale="80" zoomScaleNormal="80" zoomScalePageLayoutView="90" workbookViewId="0">
      <selection activeCell="U14" sqref="U14"/>
    </sheetView>
  </sheetViews>
  <sheetFormatPr baseColWidth="10" defaultRowHeight="15"/>
  <cols>
    <col min="2" max="2" width="5.85546875" style="101" customWidth="1"/>
    <col min="3" max="3" width="15.7109375" style="101" customWidth="1"/>
    <col min="4" max="19" width="11.42578125" style="101"/>
  </cols>
  <sheetData>
    <row r="1" spans="1:3" s="101" customFormat="1" ht="21">
      <c r="B1" s="109"/>
      <c r="C1" s="109"/>
    </row>
    <row r="2" spans="1:3" s="101" customFormat="1" ht="21">
      <c r="A2" s="102"/>
      <c r="B2" s="102"/>
      <c r="C2" s="102"/>
    </row>
    <row r="3" spans="1:3" s="101" customFormat="1" ht="21" customHeight="1">
      <c r="C3" s="102"/>
    </row>
    <row r="4" spans="1:3" s="101" customFormat="1" ht="27.75" customHeight="1">
      <c r="C4" s="102"/>
    </row>
    <row r="5" spans="1:3" s="101" customFormat="1" ht="21">
      <c r="C5" s="102"/>
    </row>
    <row r="6" spans="1:3" s="101" customFormat="1" ht="42.75" customHeight="1">
      <c r="C6" s="102"/>
    </row>
    <row r="7" spans="1:3" s="101" customFormat="1" ht="42.75" customHeight="1">
      <c r="C7" s="102"/>
    </row>
    <row r="8" spans="1:3" s="101" customFormat="1" ht="42.75" customHeight="1">
      <c r="C8" s="102"/>
    </row>
    <row r="9" spans="1:3" s="101" customFormat="1" ht="42.75" customHeight="1">
      <c r="C9" s="102"/>
    </row>
    <row r="10" spans="1:3" s="101" customFormat="1" ht="21">
      <c r="C10" s="102"/>
    </row>
    <row r="11" spans="1:3" s="101" customFormat="1" ht="27" customHeight="1">
      <c r="C11" s="102"/>
    </row>
    <row r="12" spans="1:3" s="101" customFormat="1" ht="21">
      <c r="C12" s="102"/>
    </row>
    <row r="13" spans="1:3" s="101" customFormat="1" ht="21">
      <c r="C13" s="102"/>
    </row>
    <row r="14" spans="1:3" s="101" customFormat="1" ht="44.25" customHeight="1">
      <c r="C14" s="107"/>
    </row>
    <row r="15" spans="1:3" s="101" customFormat="1" ht="64.5" customHeight="1">
      <c r="C15" s="102"/>
    </row>
    <row r="16" spans="1:3" s="101" customFormat="1" ht="60" customHeight="1">
      <c r="C16" s="102"/>
    </row>
    <row r="17" spans="1:2" ht="102.75" customHeight="1"/>
    <row r="18" spans="1:2" ht="15.75">
      <c r="A18" s="103"/>
      <c r="B18" s="104"/>
    </row>
    <row r="19" spans="1:2" ht="16.5" customHeight="1">
      <c r="A19" s="110"/>
      <c r="B19" s="104"/>
    </row>
    <row r="21" spans="1:2" ht="21" customHeight="1">
      <c r="A21" s="9"/>
    </row>
    <row r="23" spans="1:2" ht="43.5" customHeight="1"/>
    <row r="24" spans="1:2" ht="43.5" customHeight="1"/>
    <row r="25" spans="1:2" ht="43.5" customHeight="1"/>
    <row r="26" spans="1:2" ht="43.5" customHeight="1"/>
    <row r="27" spans="1:2" ht="23.25" customHeight="1"/>
    <row r="28" spans="1:2" ht="40.5" customHeight="1"/>
    <row r="30" spans="1:2" ht="35.25" customHeight="1"/>
  </sheetData>
  <phoneticPr fontId="52" type="noConversion"/>
  <pageMargins left="0.7" right="0.7" top="0.75" bottom="0.75" header="0.3" footer="0.3"/>
  <pageSetup paperSize="9" scale="63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6"/>
  <sheetViews>
    <sheetView topLeftCell="A7" zoomScaleNormal="100" zoomScalePageLayoutView="130" workbookViewId="0">
      <selection activeCell="A16" sqref="A16:F25"/>
    </sheetView>
  </sheetViews>
  <sheetFormatPr baseColWidth="10" defaultRowHeight="15"/>
  <cols>
    <col min="1" max="1" width="16.28515625" customWidth="1"/>
    <col min="2" max="5" width="11.85546875" customWidth="1"/>
    <col min="6" max="6" width="14.42578125" customWidth="1"/>
    <col min="7" max="7" width="3.5703125" customWidth="1"/>
    <col min="8" max="8" width="15.28515625" customWidth="1"/>
    <col min="9" max="10" width="16.7109375" customWidth="1"/>
  </cols>
  <sheetData>
    <row r="1" spans="1:10" s="101" customFormat="1" ht="21">
      <c r="A1" s="135"/>
      <c r="B1" s="135"/>
      <c r="C1" s="135"/>
      <c r="D1" s="135"/>
      <c r="E1" s="135"/>
      <c r="F1" s="135"/>
      <c r="H1" s="135"/>
      <c r="I1" s="135"/>
      <c r="J1" s="135"/>
    </row>
    <row r="2" spans="1:10" s="101" customFormat="1" ht="30" customHeight="1">
      <c r="A2" s="136"/>
      <c r="B2" s="137"/>
      <c r="C2" s="137"/>
      <c r="D2" s="137"/>
      <c r="E2" s="137"/>
      <c r="F2" s="138"/>
      <c r="H2" s="136"/>
      <c r="I2" s="139"/>
      <c r="J2" s="138"/>
    </row>
    <row r="3" spans="1:10" s="101" customFormat="1" ht="31.5" customHeight="1">
      <c r="A3" s="136"/>
      <c r="B3" s="136"/>
      <c r="C3" s="136"/>
      <c r="D3" s="136"/>
      <c r="E3" s="136"/>
      <c r="F3" s="138"/>
      <c r="H3" s="136"/>
      <c r="I3" s="136"/>
      <c r="J3" s="138"/>
    </row>
    <row r="4" spans="1:10" s="101" customFormat="1" ht="27.75" customHeight="1">
      <c r="A4" s="104"/>
      <c r="B4" s="140"/>
      <c r="C4" s="140"/>
      <c r="D4" s="140"/>
      <c r="E4" s="104"/>
      <c r="F4" s="104"/>
      <c r="H4" s="141"/>
      <c r="I4" s="142"/>
      <c r="J4" s="142"/>
    </row>
    <row r="5" spans="1:10" s="101" customFormat="1" ht="27.75" customHeight="1">
      <c r="A5" s="104"/>
      <c r="B5" s="104"/>
      <c r="C5" s="143"/>
      <c r="D5" s="143"/>
      <c r="E5" s="140"/>
      <c r="F5" s="104"/>
      <c r="H5" s="104"/>
      <c r="I5" s="142"/>
      <c r="J5" s="142"/>
    </row>
    <row r="6" spans="1:10" s="101" customFormat="1" ht="27.75" customHeight="1">
      <c r="A6" s="104"/>
      <c r="B6" s="104"/>
      <c r="C6" s="104"/>
      <c r="D6" s="104"/>
      <c r="E6" s="140"/>
      <c r="F6" s="104"/>
      <c r="H6" s="104"/>
      <c r="I6" s="142"/>
      <c r="J6" s="142"/>
    </row>
    <row r="7" spans="1:10" s="101" customFormat="1" ht="27.75" customHeight="1">
      <c r="A7" s="141"/>
      <c r="B7" s="104"/>
      <c r="C7" s="104"/>
      <c r="D7" s="140"/>
      <c r="E7" s="140"/>
      <c r="F7" s="104"/>
      <c r="H7" s="104"/>
      <c r="I7" s="144"/>
      <c r="J7" s="144"/>
    </row>
    <row r="8" spans="1:10" s="101" customFormat="1"/>
    <row r="9" spans="1:10" s="101" customFormat="1"/>
    <row r="10" spans="1:10" s="101" customFormat="1" ht="21" customHeight="1">
      <c r="A10" s="145"/>
      <c r="B10" s="146"/>
      <c r="C10" s="146"/>
      <c r="D10" s="146"/>
      <c r="E10" s="146"/>
      <c r="F10" s="146"/>
      <c r="H10" s="145"/>
      <c r="I10" s="146"/>
      <c r="J10" s="146"/>
    </row>
    <row r="11" spans="1:10" s="101" customFormat="1" ht="45.75" customHeight="1">
      <c r="A11" s="147"/>
      <c r="B11" s="148"/>
      <c r="C11" s="148"/>
      <c r="D11" s="148"/>
      <c r="E11" s="148"/>
      <c r="F11" s="148"/>
      <c r="H11" s="149"/>
      <c r="I11" s="148"/>
      <c r="J11" s="148"/>
    </row>
    <row r="12" spans="1:10" s="101" customFormat="1" ht="45.75" customHeight="1">
      <c r="A12" s="147"/>
      <c r="B12" s="148"/>
      <c r="C12" s="148"/>
      <c r="D12" s="148"/>
      <c r="E12" s="148"/>
      <c r="F12" s="148"/>
    </row>
    <row r="13" spans="1:10" s="101" customFormat="1" ht="45.75" customHeight="1">
      <c r="A13" s="149"/>
      <c r="B13" s="148"/>
      <c r="C13" s="148"/>
      <c r="D13" s="148"/>
      <c r="E13" s="148"/>
      <c r="F13" s="148"/>
    </row>
    <row r="14" spans="1:10" s="101" customFormat="1" ht="45.75" customHeight="1">
      <c r="A14" s="149"/>
      <c r="B14" s="148"/>
      <c r="C14" s="148"/>
      <c r="D14" s="148"/>
      <c r="E14" s="148"/>
      <c r="F14" s="148"/>
    </row>
    <row r="15" spans="1:10" s="101" customFormat="1"/>
    <row r="16" spans="1:10">
      <c r="A16" s="210"/>
      <c r="B16" s="210"/>
      <c r="C16" s="210"/>
      <c r="D16" s="210"/>
      <c r="E16" s="209"/>
      <c r="F16" s="209"/>
      <c r="G16" s="101"/>
      <c r="H16" s="101"/>
      <c r="I16" s="101"/>
      <c r="J16" s="101"/>
    </row>
    <row r="17" spans="1:10" ht="42.75" customHeight="1">
      <c r="A17" s="211"/>
      <c r="B17" s="211"/>
      <c r="C17" s="211"/>
      <c r="D17" s="212"/>
      <c r="E17" s="209"/>
      <c r="F17" s="209"/>
      <c r="G17" s="101"/>
      <c r="H17" s="101"/>
      <c r="I17" s="101"/>
      <c r="J17" s="101"/>
    </row>
    <row r="18" spans="1:10">
      <c r="A18" s="213"/>
      <c r="B18" s="209"/>
      <c r="C18" s="209"/>
      <c r="D18" s="214"/>
      <c r="E18" s="209"/>
      <c r="F18" s="209"/>
      <c r="G18" s="101"/>
      <c r="H18" s="101"/>
      <c r="I18" s="101"/>
      <c r="J18" s="101"/>
    </row>
    <row r="19" spans="1:10">
      <c r="A19" s="215"/>
      <c r="B19" s="215"/>
      <c r="C19" s="215"/>
      <c r="D19" s="214"/>
      <c r="E19" s="209"/>
      <c r="F19" s="209"/>
      <c r="G19" s="101"/>
      <c r="H19" s="101"/>
      <c r="I19" s="101"/>
      <c r="J19" s="101"/>
    </row>
    <row r="20" spans="1:10" s="101" customFormat="1">
      <c r="A20" s="209"/>
      <c r="B20" s="209"/>
      <c r="C20" s="209"/>
      <c r="D20" s="209"/>
      <c r="E20" s="209"/>
      <c r="F20" s="209"/>
    </row>
    <row r="21" spans="1:10" ht="19.5" customHeight="1">
      <c r="A21" s="216"/>
      <c r="B21" s="216"/>
      <c r="C21" s="216"/>
      <c r="D21" s="216"/>
      <c r="E21" s="216"/>
      <c r="F21" s="216"/>
      <c r="G21" s="101"/>
      <c r="H21" s="101"/>
      <c r="I21" s="101"/>
      <c r="J21" s="101"/>
    </row>
    <row r="22" spans="1:10">
      <c r="A22" s="217"/>
      <c r="B22" s="217"/>
      <c r="C22" s="217"/>
      <c r="D22" s="217"/>
      <c r="E22" s="217"/>
      <c r="F22" s="218"/>
      <c r="G22" s="101"/>
      <c r="H22" s="101"/>
      <c r="I22" s="101"/>
      <c r="J22" s="101"/>
    </row>
    <row r="23" spans="1:10">
      <c r="A23" s="219"/>
      <c r="B23" s="219"/>
      <c r="C23" s="219"/>
      <c r="D23" s="219"/>
      <c r="E23" s="219"/>
      <c r="F23" s="220"/>
      <c r="G23" s="101"/>
      <c r="H23" s="101"/>
      <c r="I23" s="101"/>
      <c r="J23" s="101"/>
    </row>
    <row r="24" spans="1:10">
      <c r="A24" s="219"/>
      <c r="B24" s="219"/>
      <c r="C24" s="219"/>
      <c r="D24" s="219"/>
      <c r="E24" s="219"/>
      <c r="F24" s="220"/>
      <c r="G24" s="101"/>
      <c r="H24" s="101"/>
      <c r="I24" s="101"/>
      <c r="J24" s="101"/>
    </row>
    <row r="25" spans="1:10">
      <c r="A25" s="219"/>
      <c r="B25" s="219"/>
      <c r="C25" s="219"/>
      <c r="D25" s="219"/>
      <c r="E25" s="219"/>
      <c r="F25" s="220"/>
      <c r="G25" s="101"/>
      <c r="H25" s="101"/>
      <c r="I25" s="101"/>
      <c r="J25" s="101"/>
    </row>
    <row r="26" spans="1:10">
      <c r="G26" s="101"/>
      <c r="H26" s="101"/>
      <c r="I26" s="101"/>
      <c r="J26" s="101"/>
    </row>
  </sheetData>
  <mergeCells count="8">
    <mergeCell ref="A25:E25"/>
    <mergeCell ref="A22:E22"/>
    <mergeCell ref="A21:F21"/>
    <mergeCell ref="A17:C17"/>
    <mergeCell ref="A16:D16"/>
    <mergeCell ref="A19:C19"/>
    <mergeCell ref="A23:E23"/>
    <mergeCell ref="A24:E24"/>
  </mergeCells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6"/>
  <sheetViews>
    <sheetView workbookViewId="0">
      <selection activeCell="B12" sqref="B12"/>
    </sheetView>
  </sheetViews>
  <sheetFormatPr baseColWidth="10" defaultRowHeight="15"/>
  <cols>
    <col min="1" max="1" width="23.85546875" customWidth="1"/>
    <col min="2" max="4" width="15.7109375" customWidth="1"/>
  </cols>
  <sheetData>
    <row r="1" spans="1:5" ht="30.75" customHeight="1">
      <c r="A1" s="199" t="s">
        <v>47</v>
      </c>
      <c r="B1" s="199"/>
      <c r="C1" s="199"/>
      <c r="D1" s="199"/>
    </row>
    <row r="2" spans="1:5" ht="21.75" customHeight="1">
      <c r="A2" s="112" t="s">
        <v>48</v>
      </c>
      <c r="B2" s="202" t="str">
        <f>+'Matriz del Riesgo'!F4</f>
        <v>Código y nombre del proceso</v>
      </c>
      <c r="C2" s="202"/>
      <c r="D2" s="203"/>
    </row>
    <row r="3" spans="1:5">
      <c r="A3" s="200"/>
      <c r="B3" s="200"/>
      <c r="C3" s="200"/>
      <c r="D3" s="200"/>
    </row>
    <row r="4" spans="1:5" ht="45" customHeight="1">
      <c r="A4" s="35" t="s">
        <v>40</v>
      </c>
      <c r="B4" s="35" t="s">
        <v>41</v>
      </c>
      <c r="C4" s="36" t="s">
        <v>49</v>
      </c>
      <c r="D4" s="36" t="s">
        <v>50</v>
      </c>
    </row>
    <row r="5" spans="1:5" ht="15.75">
      <c r="A5" s="37" t="s">
        <v>42</v>
      </c>
      <c r="B5" s="38">
        <f>COUNTIFS('Matriz del Riesgo'!$F$10:$F$1048576,$A$5)</f>
        <v>0</v>
      </c>
      <c r="C5" s="38">
        <f>COUNTIFS('Matriz del Riesgo'!$F$10:$F$1048576,$A$5)</f>
        <v>0</v>
      </c>
      <c r="D5" s="38">
        <f>COUNTIFS('Matriz del Riesgo'!$F$10:$F$1048576,$A$5)</f>
        <v>0</v>
      </c>
    </row>
    <row r="6" spans="1:5" ht="15.75">
      <c r="A6" s="37" t="s">
        <v>75</v>
      </c>
      <c r="B6" s="100">
        <f>COUNTIFS('Matriz del Riesgo'!$F$10:$F$1048576,$A$6)</f>
        <v>1</v>
      </c>
      <c r="C6" s="100">
        <f>COUNTIFS('Matriz del Riesgo'!$F$10:$F$1048576,$A$6)</f>
        <v>1</v>
      </c>
      <c r="D6" s="100">
        <f>COUNTIFS('Matriz del Riesgo'!$F$10:$F$1048576,$A$6)</f>
        <v>1</v>
      </c>
    </row>
    <row r="7" spans="1:5" ht="25.5">
      <c r="A7" s="37" t="s">
        <v>76</v>
      </c>
      <c r="B7" s="100">
        <f>COUNTIFS('Matriz del Riesgo'!$F$10:$F$1048576,$A$6)</f>
        <v>1</v>
      </c>
      <c r="C7" s="100">
        <f>COUNTIFS('Matriz del Riesgo'!$F$10:$F$1048576,$A$6)</f>
        <v>1</v>
      </c>
      <c r="D7" s="100">
        <f>COUNTIFS('Matriz del Riesgo'!$F$10:$F$1048576,$A$6)</f>
        <v>1</v>
      </c>
    </row>
    <row r="8" spans="1:5" ht="15.75">
      <c r="A8" s="39" t="s">
        <v>44</v>
      </c>
      <c r="B8" s="40">
        <f>SUM(B5:B7)</f>
        <v>2</v>
      </c>
      <c r="C8" s="40">
        <f t="shared" ref="C8:D8" si="0">SUM(C5:C7)</f>
        <v>2</v>
      </c>
      <c r="D8" s="40">
        <f t="shared" si="0"/>
        <v>2</v>
      </c>
    </row>
    <row r="9" spans="1:5" ht="15.75">
      <c r="A9" s="113"/>
      <c r="B9" s="113"/>
      <c r="C9" s="114"/>
      <c r="D9" s="114"/>
    </row>
    <row r="10" spans="1:5" ht="26.25" customHeight="1">
      <c r="A10" s="201" t="s">
        <v>45</v>
      </c>
      <c r="B10" s="201"/>
      <c r="C10" s="201"/>
      <c r="D10" s="201"/>
      <c r="E10" s="201"/>
    </row>
    <row r="11" spans="1:5" ht="30">
      <c r="A11" s="115" t="s">
        <v>0</v>
      </c>
      <c r="B11" s="115" t="s">
        <v>42</v>
      </c>
      <c r="C11" s="115" t="s">
        <v>43</v>
      </c>
      <c r="D11" s="116" t="s">
        <v>76</v>
      </c>
      <c r="E11" s="115" t="s">
        <v>44</v>
      </c>
    </row>
    <row r="12" spans="1:5" ht="15.75">
      <c r="A12" s="117" t="s">
        <v>31</v>
      </c>
      <c r="B12" s="118">
        <f>COUNTIFS('Matriz del Riesgo'!$F$10:$F$1048576,$B$11,'Matriz del Riesgo'!$P$10:$P$1048576,"RB")</f>
        <v>0</v>
      </c>
      <c r="C12" s="118">
        <f>COUNTIFS('Matriz del Riesgo'!$F$10:$F$1048576,$C$11,'Matriz del Riesgo'!$P$10:$P$1048576,"RB")</f>
        <v>0</v>
      </c>
      <c r="D12" s="108">
        <f>SUM(B12:C12)</f>
        <v>0</v>
      </c>
      <c r="E12" s="108">
        <f>SUM(B12:D12)</f>
        <v>0</v>
      </c>
    </row>
    <row r="13" spans="1:5" ht="15.75">
      <c r="A13" s="117" t="s">
        <v>30</v>
      </c>
      <c r="B13" s="118">
        <f>COUNTIFS('Matriz del Riesgo'!$F$10:$F$1048576,$B$11,'Matriz del Riesgo'!$P$10:$P$1048576,"RM")</f>
        <v>0</v>
      </c>
      <c r="C13" s="118">
        <f>COUNTIFS('Matriz del Riesgo'!$F$10:$F$1048576,$C$11,'Matriz del Riesgo'!$P$10:$P$1048576,"RM")</f>
        <v>0</v>
      </c>
      <c r="D13" s="108">
        <f t="shared" ref="D13:D15" si="1">SUM(B13:C13)</f>
        <v>0</v>
      </c>
      <c r="E13" s="108">
        <f t="shared" ref="E13:E15" si="2">SUM(B13:D13)</f>
        <v>0</v>
      </c>
    </row>
    <row r="14" spans="1:5" ht="15.75">
      <c r="A14" s="119" t="s">
        <v>29</v>
      </c>
      <c r="B14" s="118">
        <f>COUNTIFS('Matriz del Riesgo'!$F$10:$F$1048576,$B$11,'Matriz del Riesgo'!$P$10:$P$1048576,"RA")</f>
        <v>0</v>
      </c>
      <c r="C14" s="118">
        <f>COUNTIFS('Matriz del Riesgo'!$F$10:$F$1048576,$C$11,'Matriz del Riesgo'!$P$10:$P$1048576,"RA")</f>
        <v>0</v>
      </c>
      <c r="D14" s="108">
        <f t="shared" si="1"/>
        <v>0</v>
      </c>
      <c r="E14" s="108">
        <f t="shared" si="2"/>
        <v>0</v>
      </c>
    </row>
    <row r="15" spans="1:5" ht="15.75">
      <c r="A15" s="119" t="s">
        <v>28</v>
      </c>
      <c r="B15" s="118">
        <f>COUNTIFS('Matriz del Riesgo'!$F$10:$F$1048576,$B$11,'Matriz del Riesgo'!$P$10:$P$1048576,"RMA")</f>
        <v>0</v>
      </c>
      <c r="C15" s="118">
        <f>COUNTIFS('Matriz del Riesgo'!$F$10:$F$1048576,$C$11,'Matriz del Riesgo'!$P$10:$P$1048576,"RMA")</f>
        <v>0</v>
      </c>
      <c r="D15" s="108">
        <f t="shared" si="1"/>
        <v>0</v>
      </c>
      <c r="E15" s="108">
        <f t="shared" si="2"/>
        <v>0</v>
      </c>
    </row>
    <row r="16" spans="1:5" ht="15.75">
      <c r="A16" s="120" t="s">
        <v>46</v>
      </c>
      <c r="B16" s="121">
        <f>SUM(B12:B15)</f>
        <v>0</v>
      </c>
      <c r="C16" s="121">
        <f>SUM(C12:C15)</f>
        <v>0</v>
      </c>
      <c r="D16" s="121">
        <f>SUM(D12:D15)</f>
        <v>0</v>
      </c>
      <c r="E16" s="121">
        <f>SUM(E12:E15)</f>
        <v>0</v>
      </c>
    </row>
  </sheetData>
  <mergeCells count="4">
    <mergeCell ref="A1:D1"/>
    <mergeCell ref="A3:D3"/>
    <mergeCell ref="A10:E10"/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40AD6-0A05-46D3-9C5A-6916B827C2D3}">
  <dimension ref="D1:D15"/>
  <sheetViews>
    <sheetView workbookViewId="0">
      <selection activeCell="B30" sqref="B30"/>
    </sheetView>
  </sheetViews>
  <sheetFormatPr baseColWidth="10" defaultRowHeight="15"/>
  <cols>
    <col min="1" max="1" width="34.140625" customWidth="1"/>
    <col min="2" max="2" width="37.140625" customWidth="1"/>
    <col min="3" max="3" width="31.85546875" customWidth="1"/>
    <col min="4" max="4" width="14.28515625" style="1" customWidth="1"/>
  </cols>
  <sheetData>
    <row r="1" spans="4:4" s="101" customFormat="1">
      <c r="D1" s="208"/>
    </row>
    <row r="2" spans="4:4" s="101" customFormat="1">
      <c r="D2" s="208"/>
    </row>
    <row r="3" spans="4:4" s="101" customFormat="1">
      <c r="D3" s="208"/>
    </row>
    <row r="4" spans="4:4" s="101" customFormat="1">
      <c r="D4" s="208"/>
    </row>
    <row r="5" spans="4:4" s="101" customFormat="1">
      <c r="D5" s="208"/>
    </row>
    <row r="6" spans="4:4" s="101" customFormat="1">
      <c r="D6" s="208"/>
    </row>
    <row r="7" spans="4:4" s="101" customFormat="1">
      <c r="D7" s="208"/>
    </row>
    <row r="8" spans="4:4" s="101" customFormat="1">
      <c r="D8" s="208"/>
    </row>
    <row r="9" spans="4:4" s="101" customFormat="1">
      <c r="D9" s="208"/>
    </row>
    <row r="10" spans="4:4" s="101" customFormat="1">
      <c r="D10" s="208"/>
    </row>
    <row r="11" spans="4:4" s="101" customFormat="1">
      <c r="D11" s="208"/>
    </row>
    <row r="12" spans="4:4" s="101" customFormat="1">
      <c r="D12" s="208"/>
    </row>
    <row r="13" spans="4:4" s="101" customFormat="1">
      <c r="D13" s="208"/>
    </row>
    <row r="14" spans="4:4" s="101" customFormat="1">
      <c r="D14" s="208"/>
    </row>
    <row r="15" spans="4:4" s="101" customFormat="1">
      <c r="D15" s="20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Matriz del Riesgo</vt:lpstr>
      <vt:lpstr>hoja</vt:lpstr>
      <vt:lpstr>Plan de tratamiento de Riesgo</vt:lpstr>
      <vt:lpstr>1. Tipología</vt:lpstr>
      <vt:lpstr>1-2. Probabilidad-Impacto</vt:lpstr>
      <vt:lpstr>3. Tratamiento</vt:lpstr>
      <vt:lpstr>Resumen</vt:lpstr>
      <vt:lpstr>Indicadores</vt:lpstr>
      <vt:lpstr>'Matriz del Riesgo'!Área_de_impresión</vt:lpstr>
      <vt:lpstr>'Plan de tratamiento de Riesgo'!Área_de_impresión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Zarate Coila</dc:creator>
  <cp:lastModifiedBy>J</cp:lastModifiedBy>
  <cp:lastPrinted>2019-10-24T16:42:38Z</cp:lastPrinted>
  <dcterms:created xsi:type="dcterms:W3CDTF">2015-12-11T14:28:26Z</dcterms:created>
  <dcterms:modified xsi:type="dcterms:W3CDTF">2023-02-21T19:45:56Z</dcterms:modified>
</cp:coreProperties>
</file>