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hidePivotFieldList="1"/>
  <mc:AlternateContent xmlns:mc="http://schemas.openxmlformats.org/markup-compatibility/2006">
    <mc:Choice Requires="x15">
      <x15ac:absPath xmlns:x15ac="http://schemas.microsoft.com/office/spreadsheetml/2010/11/ac" url="E:\2022\PORTAL TRANSPARENCIA\MAYO\"/>
    </mc:Choice>
  </mc:AlternateContent>
  <xr:revisionPtr revIDLastSave="0" documentId="13_ncr:1_{0A728E4D-85A0-4B11-BD6B-DA6E18BBC02C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ANEXO1" sheetId="22" r:id="rId1"/>
    <sheet name="ANEXO 2" sheetId="3" r:id="rId2"/>
    <sheet name="ANEXO 3" sheetId="4" r:id="rId3"/>
    <sheet name="ANEXO 4" sheetId="5" r:id="rId4"/>
    <sheet name="ANEXO 5" sheetId="6" r:id="rId5"/>
    <sheet name="ANEXO 6" sheetId="7" r:id="rId6"/>
    <sheet name="ANEXO 7" sheetId="23" r:id="rId7"/>
  </sheets>
  <definedNames>
    <definedName name="_xlnm._FilterDatabase" localSheetId="4" hidden="1">'ANEXO 5'!$A$7:$O$7</definedName>
    <definedName name="_xlnm._FilterDatabase" localSheetId="5" hidden="1">'ANEXO 6'!$A$7:$O$7</definedName>
    <definedName name="_xlnm._FilterDatabase" localSheetId="0" hidden="1">ANEXO1!#REF!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5" i="23" l="1"/>
  <c r="F65" i="23" s="1"/>
  <c r="D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H16" i="5" l="1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D8" i="7"/>
  <c r="E8" i="7"/>
  <c r="F8" i="7"/>
  <c r="C8" i="7"/>
  <c r="D9" i="3" l="1"/>
  <c r="E9" i="3"/>
  <c r="F9" i="3"/>
  <c r="G9" i="3"/>
  <c r="D8" i="3"/>
  <c r="E8" i="3"/>
  <c r="F8" i="3"/>
  <c r="G8" i="3"/>
  <c r="D7" i="3"/>
  <c r="E7" i="3"/>
  <c r="F7" i="3"/>
  <c r="G7" i="3"/>
  <c r="C9" i="3"/>
  <c r="C8" i="3"/>
  <c r="C7" i="3"/>
  <c r="H22" i="3" l="1"/>
  <c r="H7" i="4"/>
  <c r="D20" i="3"/>
  <c r="E16" i="5" l="1"/>
  <c r="F16" i="5"/>
  <c r="G16" i="5"/>
  <c r="D16" i="5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8" i="7"/>
  <c r="G9" i="6"/>
  <c r="H8" i="5" l="1"/>
  <c r="H9" i="5"/>
  <c r="H10" i="5"/>
  <c r="H11" i="5"/>
  <c r="H12" i="5"/>
  <c r="H13" i="5"/>
  <c r="H14" i="5"/>
  <c r="H15" i="5"/>
  <c r="H7" i="5"/>
  <c r="H6" i="4"/>
  <c r="F20" i="3"/>
  <c r="E20" i="3"/>
  <c r="H8" i="3" l="1"/>
  <c r="C16" i="5"/>
  <c r="G20" i="3"/>
  <c r="G16" i="3"/>
  <c r="G8" i="6"/>
  <c r="C16" i="3"/>
  <c r="M11" i="7"/>
  <c r="I13" i="7"/>
  <c r="M14" i="7"/>
  <c r="N14" i="7"/>
  <c r="J17" i="7"/>
  <c r="M18" i="7"/>
  <c r="K22" i="7"/>
  <c r="I22" i="7"/>
  <c r="H8" i="7"/>
  <c r="C25" i="6"/>
  <c r="D25" i="6"/>
  <c r="E25" i="6"/>
  <c r="F25" i="6"/>
  <c r="B25" i="6"/>
  <c r="L9" i="6"/>
  <c r="H7" i="3"/>
  <c r="G14" i="6"/>
  <c r="H8" i="6"/>
  <c r="I8" i="6"/>
  <c r="J8" i="6"/>
  <c r="K8" i="6"/>
  <c r="L8" i="6"/>
  <c r="D10" i="3"/>
  <c r="E10" i="3"/>
  <c r="F10" i="3"/>
  <c r="G10" i="3"/>
  <c r="C10" i="3"/>
  <c r="I12" i="6"/>
  <c r="H19" i="6"/>
  <c r="G13" i="6"/>
  <c r="I19" i="6"/>
  <c r="H22" i="6"/>
  <c r="G21" i="6"/>
  <c r="D12" i="4"/>
  <c r="E12" i="4"/>
  <c r="F12" i="4"/>
  <c r="G12" i="4"/>
  <c r="C12" i="4"/>
  <c r="C20" i="3"/>
  <c r="L17" i="6"/>
  <c r="K17" i="6"/>
  <c r="J17" i="6"/>
  <c r="I17" i="6"/>
  <c r="H17" i="6"/>
  <c r="G17" i="6"/>
  <c r="L24" i="6"/>
  <c r="K24" i="6"/>
  <c r="J24" i="6"/>
  <c r="I24" i="6"/>
  <c r="H24" i="6"/>
  <c r="G24" i="6"/>
  <c r="K9" i="6"/>
  <c r="J9" i="6"/>
  <c r="I9" i="6"/>
  <c r="H9" i="6"/>
  <c r="L16" i="6"/>
  <c r="K16" i="6"/>
  <c r="J16" i="6"/>
  <c r="I16" i="6"/>
  <c r="H16" i="6"/>
  <c r="G16" i="6"/>
  <c r="L23" i="6"/>
  <c r="K23" i="6"/>
  <c r="J23" i="6"/>
  <c r="I23" i="6"/>
  <c r="H23" i="6"/>
  <c r="G23" i="6"/>
  <c r="L21" i="6"/>
  <c r="K21" i="6"/>
  <c r="J21" i="6"/>
  <c r="I21" i="6"/>
  <c r="H21" i="6"/>
  <c r="L12" i="6"/>
  <c r="K12" i="6"/>
  <c r="J12" i="6"/>
  <c r="H12" i="6"/>
  <c r="G12" i="6"/>
  <c r="L22" i="6"/>
  <c r="K22" i="6"/>
  <c r="J22" i="6"/>
  <c r="I22" i="6"/>
  <c r="G22" i="6"/>
  <c r="L11" i="6"/>
  <c r="K11" i="6"/>
  <c r="J11" i="6"/>
  <c r="I11" i="6"/>
  <c r="H11" i="6"/>
  <c r="G11" i="6"/>
  <c r="L20" i="6"/>
  <c r="K20" i="6"/>
  <c r="J20" i="6"/>
  <c r="I20" i="6"/>
  <c r="H20" i="6"/>
  <c r="G20" i="6"/>
  <c r="L13" i="6"/>
  <c r="K13" i="6"/>
  <c r="J13" i="6"/>
  <c r="I13" i="6"/>
  <c r="H13" i="6"/>
  <c r="L19" i="6"/>
  <c r="K19" i="6"/>
  <c r="J19" i="6"/>
  <c r="G19" i="6"/>
  <c r="L10" i="6"/>
  <c r="K10" i="6"/>
  <c r="J10" i="6"/>
  <c r="I10" i="6"/>
  <c r="H10" i="6"/>
  <c r="G10" i="6"/>
  <c r="L18" i="6"/>
  <c r="K18" i="6"/>
  <c r="J18" i="6"/>
  <c r="I18" i="6"/>
  <c r="H18" i="6"/>
  <c r="G18" i="6"/>
  <c r="L15" i="6"/>
  <c r="K15" i="6"/>
  <c r="J15" i="6"/>
  <c r="I15" i="6"/>
  <c r="H15" i="6"/>
  <c r="G15" i="6"/>
  <c r="L14" i="6"/>
  <c r="K14" i="6"/>
  <c r="J14" i="6"/>
  <c r="I14" i="6"/>
  <c r="H14" i="6"/>
  <c r="F33" i="4"/>
  <c r="E33" i="4"/>
  <c r="C33" i="4"/>
  <c r="G32" i="4"/>
  <c r="D32" i="4"/>
  <c r="G31" i="4"/>
  <c r="D31" i="4"/>
  <c r="G30" i="4"/>
  <c r="D30" i="4"/>
  <c r="G29" i="4"/>
  <c r="D29" i="4"/>
  <c r="G28" i="4"/>
  <c r="D28" i="4"/>
  <c r="G27" i="4"/>
  <c r="D27" i="4"/>
  <c r="H11" i="4"/>
  <c r="H10" i="4"/>
  <c r="H9" i="4"/>
  <c r="H8" i="4"/>
  <c r="H23" i="3"/>
  <c r="H21" i="3"/>
  <c r="H19" i="3"/>
  <c r="H18" i="3"/>
  <c r="H17" i="3"/>
  <c r="F16" i="3"/>
  <c r="F24" i="3" s="1"/>
  <c r="E16" i="3"/>
  <c r="E24" i="3" s="1"/>
  <c r="D16" i="3"/>
  <c r="H9" i="3"/>
  <c r="H31" i="4" l="1"/>
  <c r="H32" i="4"/>
  <c r="H30" i="4"/>
  <c r="C24" i="3"/>
  <c r="D33" i="4"/>
  <c r="H12" i="4"/>
  <c r="N21" i="7"/>
  <c r="G19" i="7"/>
  <c r="N16" i="7"/>
  <c r="M16" i="7"/>
  <c r="I15" i="7"/>
  <c r="I14" i="7"/>
  <c r="O13" i="7"/>
  <c r="L13" i="7"/>
  <c r="N12" i="7"/>
  <c r="O12" i="7"/>
  <c r="J11" i="7"/>
  <c r="H14" i="7"/>
  <c r="M23" i="7"/>
  <c r="N13" i="7"/>
  <c r="M13" i="7"/>
  <c r="G21" i="7"/>
  <c r="H22" i="7"/>
  <c r="N10" i="7"/>
  <c r="I24" i="7"/>
  <c r="H24" i="7"/>
  <c r="I19" i="7"/>
  <c r="M24" i="7"/>
  <c r="N19" i="7"/>
  <c r="O14" i="7"/>
  <c r="J14" i="7"/>
  <c r="H27" i="4"/>
  <c r="H28" i="4"/>
  <c r="H10" i="3"/>
  <c r="D24" i="3"/>
  <c r="H20" i="3"/>
  <c r="H16" i="3"/>
  <c r="J21" i="7"/>
  <c r="G13" i="7"/>
  <c r="I12" i="7"/>
  <c r="N8" i="7"/>
  <c r="O23" i="7"/>
  <c r="O15" i="7"/>
  <c r="K13" i="7"/>
  <c r="O19" i="7"/>
  <c r="M8" i="7"/>
  <c r="M20" i="7"/>
  <c r="I18" i="7"/>
  <c r="M12" i="7"/>
  <c r="J24" i="7"/>
  <c r="K24" i="7"/>
  <c r="G24" i="7"/>
  <c r="N24" i="7"/>
  <c r="O24" i="7"/>
  <c r="L22" i="7"/>
  <c r="J19" i="7"/>
  <c r="H19" i="7"/>
  <c r="K19" i="7"/>
  <c r="K17" i="7"/>
  <c r="J16" i="7"/>
  <c r="K16" i="7"/>
  <c r="L16" i="7"/>
  <c r="G14" i="7"/>
  <c r="H13" i="7"/>
  <c r="H12" i="7"/>
  <c r="I11" i="7"/>
  <c r="H10" i="7"/>
  <c r="J10" i="7"/>
  <c r="M10" i="7"/>
  <c r="K9" i="7"/>
  <c r="L9" i="7"/>
  <c r="L17" i="7"/>
  <c r="L19" i="7"/>
  <c r="G18" i="7"/>
  <c r="I23" i="7"/>
  <c r="M19" i="7"/>
  <c r="L24" i="7"/>
  <c r="L11" i="7"/>
  <c r="I16" i="7"/>
  <c r="K8" i="7"/>
  <c r="O22" i="7"/>
  <c r="G10" i="7"/>
  <c r="K23" i="7"/>
  <c r="H17" i="7"/>
  <c r="I17" i="7"/>
  <c r="L23" i="7"/>
  <c r="I20" i="7"/>
  <c r="G33" i="4"/>
  <c r="O20" i="7"/>
  <c r="N20" i="7"/>
  <c r="K14" i="7"/>
  <c r="L14" i="7"/>
  <c r="H21" i="7"/>
  <c r="I21" i="7"/>
  <c r="O21" i="7"/>
  <c r="M21" i="7"/>
  <c r="K18" i="7"/>
  <c r="L18" i="7"/>
  <c r="G9" i="7"/>
  <c r="N9" i="7"/>
  <c r="J9" i="7"/>
  <c r="O9" i="7"/>
  <c r="G16" i="7"/>
  <c r="O16" i="7"/>
  <c r="H16" i="7"/>
  <c r="J25" i="6"/>
  <c r="J13" i="7"/>
  <c r="H15" i="7"/>
  <c r="G15" i="7"/>
  <c r="G25" i="6"/>
  <c r="N11" i="7"/>
  <c r="G11" i="7"/>
  <c r="O11" i="7"/>
  <c r="F25" i="7"/>
  <c r="H11" i="7"/>
  <c r="L25" i="6"/>
  <c r="K25" i="6"/>
  <c r="K11" i="7"/>
  <c r="H25" i="6"/>
  <c r="K20" i="7"/>
  <c r="J22" i="7"/>
  <c r="B25" i="7"/>
  <c r="I25" i="6"/>
  <c r="M22" i="7"/>
  <c r="N22" i="7"/>
  <c r="G22" i="7"/>
  <c r="D25" i="7"/>
  <c r="G8" i="7"/>
  <c r="O8" i="7"/>
  <c r="I8" i="7"/>
  <c r="J8" i="7"/>
  <c r="L8" i="7"/>
  <c r="I10" i="7"/>
  <c r="N23" i="7"/>
  <c r="H20" i="7"/>
  <c r="N18" i="7"/>
  <c r="K15" i="7"/>
  <c r="I9" i="7"/>
  <c r="G23" i="7"/>
  <c r="G20" i="7"/>
  <c r="K10" i="7"/>
  <c r="O18" i="7"/>
  <c r="L15" i="7"/>
  <c r="K21" i="7"/>
  <c r="H23" i="7"/>
  <c r="G12" i="7"/>
  <c r="E25" i="7"/>
  <c r="J15" i="7"/>
  <c r="H9" i="7"/>
  <c r="L10" i="7"/>
  <c r="J20" i="7"/>
  <c r="H18" i="7"/>
  <c r="M15" i="7"/>
  <c r="L21" i="7"/>
  <c r="M17" i="7"/>
  <c r="N15" i="7"/>
  <c r="J23" i="7"/>
  <c r="N17" i="7"/>
  <c r="C25" i="7"/>
  <c r="L20" i="7"/>
  <c r="J18" i="7"/>
  <c r="M9" i="7"/>
  <c r="G17" i="7"/>
  <c r="O17" i="7"/>
  <c r="O10" i="7"/>
  <c r="H29" i="4"/>
  <c r="G24" i="3"/>
  <c r="H24" i="3" l="1"/>
  <c r="H33" i="4"/>
  <c r="O25" i="7"/>
  <c r="L25" i="7"/>
  <c r="G25" i="7"/>
  <c r="H25" i="7"/>
  <c r="I25" i="7"/>
  <c r="N25" i="7"/>
  <c r="K25" i="7"/>
  <c r="J25" i="7"/>
  <c r="M25" i="7"/>
</calcChain>
</file>

<file path=xl/sharedStrings.xml><?xml version="1.0" encoding="utf-8"?>
<sst xmlns="http://schemas.openxmlformats.org/spreadsheetml/2006/main" count="356" uniqueCount="268">
  <si>
    <t>9001. ACCIONES CENTRALES</t>
  </si>
  <si>
    <t>00. RECURSOS ORDINARIOS</t>
  </si>
  <si>
    <t>1. PERSONAL Y OBLIGACIONES SOCIALES</t>
  </si>
  <si>
    <t>9002. ASIGNACIONES PRESUPUESTARIAS QUE NO RESULTAN EN PRODUCTOS</t>
  </si>
  <si>
    <t>2. PENSIONES Y OTRAS PRESTACIONES SOCIALES</t>
  </si>
  <si>
    <t>0101. INCREMENTO DE LA PRACTICA DE ACTIVIDADES FISICAS, DEPORTIVAS Y RECREATIVAS EN LA POBLACION PERUANA</t>
  </si>
  <si>
    <t>3. BIENES Y SERVICIOS</t>
  </si>
  <si>
    <t>4. DONACIONES Y TRANSFERENCIAS</t>
  </si>
  <si>
    <t>5. OTROS GASTOS</t>
  </si>
  <si>
    <t>6. ADQUISICION DE ACTIVOS NO FINANCIEROS</t>
  </si>
  <si>
    <t>2001621. ESTUDIOS DE PRE-INVERSION</t>
  </si>
  <si>
    <t>09. RECURSOS DIRECTAMENTE RECAUDADOS</t>
  </si>
  <si>
    <t>Total</t>
  </si>
  <si>
    <t>DEVENGADO</t>
  </si>
  <si>
    <t>PIM</t>
  </si>
  <si>
    <t>PIA</t>
  </si>
  <si>
    <t>(Anexo 02)</t>
  </si>
  <si>
    <t>(Soles)</t>
  </si>
  <si>
    <t>CATEGORIA PRESUPUESTARIA</t>
  </si>
  <si>
    <t>CERTIFICADO</t>
  </si>
  <si>
    <t>COMPROMISO</t>
  </si>
  <si>
    <t>AVANCE %</t>
  </si>
  <si>
    <t>Total General</t>
  </si>
  <si>
    <t>FUENTE DE FINANCIAMIENTO/ CATEGORIA PRESUPUESTARIA</t>
  </si>
  <si>
    <t>(Anexo 03)</t>
  </si>
  <si>
    <t>Por toda fuente de financiamiento</t>
  </si>
  <si>
    <t>GENERICA DE GASTO</t>
  </si>
  <si>
    <t>(Anexo 04)</t>
  </si>
  <si>
    <t xml:space="preserve">AVANCE DE  LA EJECUCIÓN PRESUPUESTARIA DEL PLIEGO PRESUPUESTARIO A NIVEL DE TODA FUENTE DE FINANCIAMIENTO Y  PROYECTOS DE INVERSIÓN PÚBLICA </t>
  </si>
  <si>
    <t>A toda fuente de financiamiento</t>
  </si>
  <si>
    <t>Proyecto</t>
  </si>
  <si>
    <t>Certificación</t>
  </si>
  <si>
    <t xml:space="preserve">Compromiso </t>
  </si>
  <si>
    <t>Devengado </t>
  </si>
  <si>
    <t>Avance % </t>
  </si>
  <si>
    <t>TOTAL</t>
  </si>
  <si>
    <t>(Anexo 05)</t>
  </si>
  <si>
    <t xml:space="preserve">AVANCE DE  LA EJECUCIÓN PRESUPUESTARIA DEL PLIEGO PRESUPUESTARIO A NIVEL DE TODA FUENTE DE FINANCIAMIENTO Y  RESPONSABLE DE META PRESUPUESTARIA </t>
  </si>
  <si>
    <t>RESPONSABLES DE METAS PRESUPUESTARIAS</t>
  </si>
  <si>
    <t>CERTIFICADO (B)</t>
  </si>
  <si>
    <t>COMPROMISO ( C )</t>
  </si>
  <si>
    <t>DEVENGADO (D)</t>
  </si>
  <si>
    <t>CERTIFICADO NO COMPROMETIDO          ( H ) = (B) - (C)</t>
  </si>
  <si>
    <t>COMPROMETIDO NO DEVENGADO           ( I ) = (C) - (D)</t>
  </si>
  <si>
    <t>CERTIFICADO NO DEVENGADO                ( J ) = (B) - (D)</t>
  </si>
  <si>
    <t>AVANCE CON RELACION AL CERTIFICADO %    ( E ) = (B) / (A)</t>
  </si>
  <si>
    <t>AVACEN CON RELACIÓN AL COMPROMISO % ( F ) = (C) / (A)</t>
  </si>
  <si>
    <t>AVANCE CON RELACIÓN AL DEVENGADO %      ( G ) = (D) / (A)</t>
  </si>
  <si>
    <t>OFICINA DE INFORMACION Y COMUNICACIÓN (OIC)</t>
  </si>
  <si>
    <t>PRESIDENCIA (PRES)</t>
  </si>
  <si>
    <t>DIRECCION NACIONAL DE SEGURIDAD DEPORTIVA (DISEDE)</t>
  </si>
  <si>
    <t>GERENCIA GENERAL (GG)</t>
  </si>
  <si>
    <t>ORGANO DE CONTROL INSTITUCIONAL (OCI)</t>
  </si>
  <si>
    <t>OFICINA DE ASESORIA JURIDICA (OAJ)</t>
  </si>
  <si>
    <t>CONSEJO SUPERIOR DE JUSTICIA DEPORTIVA Y HONORES DEL DPORTE (CSJDHD)</t>
  </si>
  <si>
    <t>OFICINA DE  PRESUPUESTO Y PLANIFICACION (OPP)</t>
  </si>
  <si>
    <t>OFICINA GENERAL DE ADMINISTRACION (OGA)</t>
  </si>
  <si>
    <t>DIRECCION NACIONAL DE SERVICIOS BIOMEDICOS (DINASEB)</t>
  </si>
  <si>
    <t>OFICINA DE INFRAESTRUCTURA (OI)</t>
  </si>
  <si>
    <t>DIRECCION NACIONAL CAPACITACION Y TECNICA DEPORTIVA (DNCTD)</t>
  </si>
  <si>
    <t>OFICINA DE COORDINACION REGIONAL COOPERACION Y RELACIONES NACIONALES E INTERNACIONALES (OCR)</t>
  </si>
  <si>
    <t>DIRECCION NACIONAL DE DEPORTE DE AFILIADOS (DINADAF)</t>
  </si>
  <si>
    <t>DIRECCION NACIONAL DE RECREACION Y PROMOCION DEL DEPORTE (DNRPD)</t>
  </si>
  <si>
    <t>AVANCE DE  LA EJECUCIÓN PRESUPUESTARIA DEL PLIEGO PRESUPUESTARIO A NIVEL DE TODA FUENTE DE FINANCIAMIENTO Y FASE DE LA EJECUCIÓN DEL GASTO</t>
  </si>
  <si>
    <t>SALDO DE PRESUPUESTO NO CERTIFICADO            ( E ) = (A) - (B)</t>
  </si>
  <si>
    <t>SALDO DE PRESUPUESTO NO COMPROMETIDO  ( F ) = (A) - (C)</t>
  </si>
  <si>
    <t>SALDO DE PRESUPUESTO NO DEVENGADO                 ( G ) = (A) - (D)</t>
  </si>
  <si>
    <t>AVANCE CON RELACION AL CERTIFICADO %   ( J ) = (B) / (A)</t>
  </si>
  <si>
    <t>AVACEN CON RELACIÓN AL COMPROMISO % ( K ) = (C) / (A)</t>
  </si>
  <si>
    <t>AVANCE CON RELACIÓN AL DEVENGADO % ( L ) = (D) / (A)</t>
  </si>
  <si>
    <t>OFICINA GENERAL DE ADMINISTRACION (OGA UFARDE)</t>
  </si>
  <si>
    <t>2322487. AMPLIACION Y MEJORAMIENTO DEL SERVICIO DEPORTIVO DE ATLETISMO DEL COMPLEJO DEPORTIVO 3 DE OCTUBRE EN EL DISTRITO Y PROVINCIA DE HUANCAYO, REG</t>
  </si>
  <si>
    <t>(Anexo 06)</t>
  </si>
  <si>
    <t>OFICINA DE TRAMITE DOCUMENTARIO Y ARCHIVO (OTDA)</t>
  </si>
  <si>
    <t>PIM 
(A)</t>
  </si>
  <si>
    <t>|</t>
  </si>
  <si>
    <t>2494879. REMODELACION DE PISCINA DEPORTIVA (RECREATIVA), PISCINA DEPORTIVA (RECREATIVA), ESTRUCTURA DE SERVICIO BASICO Y SSHH DE ESPECTADORES; ADEMAS</t>
  </si>
  <si>
    <t>AVANCE  
%</t>
  </si>
  <si>
    <t>2456510. RENOVACION DE CAMPO DEPORTIVO, BAÑO O SERVICIOS SANITARIOS, ARCOS Y CORTADOR DE CESPED; EN EL(LA) COMPLEJO DEPORTIVO DE CASTROVIRREYNA DISTRI</t>
  </si>
  <si>
    <t>2495234. REMODELACION DE CAMPO MENOR (MULTIDEPORTIVO RECREATIVO), CAMPO MENOR (MULTIDEPORTIVO RECREATIVO), CAMPO DEPORTIVO Y ESTRUCTURA DE SERVICIO BA</t>
  </si>
  <si>
    <t>2495280. REMODELACION DE SALA DE PRACTICA DEPORTIVA (RECREATIVA), CAMPO MENOR (UN DEPORTE RECREATIVO), CAMPO DEPORTIVO Y PISTA DE ATLETISMO (DEPORTE R</t>
  </si>
  <si>
    <t>2495359. REMODELACION DE CAMPO DEPORTIVO, PISTA DE ATLETISMO (DEPORTE RECREATIVO), PISCINA DEPORTIVA (RECREATIVA) Y PISCINA DEPORTIVA (RECREATIVA); AD</t>
  </si>
  <si>
    <t>2517363. CREACION DEL SERVICIO DE RECREACION PASIVA Y ACTIVA DEL C.P LAS PALMERAS DEL DISTRITO DE POMALCA - PROVINCIA DE CHICLAYO - DEPARTAMENTO DE LA</t>
  </si>
  <si>
    <t>2518178. MEJORAMIENTO DEL SERVICIO DE PRACTICA DEPORTIVA Y/O RECREATIVA EN LA LOSA DEPORTIVA DEL SECTOR MITANA, DEL DISTRITO DE MARCA - PROVINCIA DE R</t>
  </si>
  <si>
    <t>(Anexo 07)</t>
  </si>
  <si>
    <t>ANEXO A : SUBVENCIONES PARA PERSONAS JURIDICAS DEL AÑO FISCAL 2022 - LEY N° 31365, LEY DE PRESUPUESTO DEL SECTOR PUBLICO PARA EL AÑO FISCAL 2022</t>
  </si>
  <si>
    <t>MP: 0012 - DINADAF</t>
  </si>
  <si>
    <t>EG: 2.5.2.1.1.99 A OTRAS ORGANIZACIONES</t>
  </si>
  <si>
    <t>N°</t>
  </si>
  <si>
    <t>PERSONA JURIDICA</t>
  </si>
  <si>
    <t xml:space="preserve">ANEXO A - LEY N° 31365
(1)
</t>
  </si>
  <si>
    <t>CCP
I TRAMO
(2)</t>
  </si>
  <si>
    <t>AVANCE %
(3)= (2)/(1)</t>
  </si>
  <si>
    <t>RO</t>
  </si>
  <si>
    <t>ASOCIACIÓN NACIONAL PARALIMPICA</t>
  </si>
  <si>
    <t>FDN ACTIVIDADES SUBACUATICAS</t>
  </si>
  <si>
    <t>FDN AERODEPORTIVA</t>
  </si>
  <si>
    <t>FDN AJEDREZ</t>
  </si>
  <si>
    <t>FDN ATLETISMO</t>
  </si>
  <si>
    <t>FDN AUTOMOVILISMO</t>
  </si>
  <si>
    <t>FDN BADMINTON</t>
  </si>
  <si>
    <t>FDN BEISBOL</t>
  </si>
  <si>
    <t>FDN BILLAR</t>
  </si>
  <si>
    <t>FDN BOCHAS</t>
  </si>
  <si>
    <t>FDN BOWLING</t>
  </si>
  <si>
    <t>FDN BOXEO</t>
  </si>
  <si>
    <t>FDN CANOTAJE</t>
  </si>
  <si>
    <t>FDN CICLISMO</t>
  </si>
  <si>
    <t>FDN DEPORTES ECUESTRES</t>
  </si>
  <si>
    <t>FDN ESCALADA</t>
  </si>
  <si>
    <t>FDN ESGRIMA</t>
  </si>
  <si>
    <t>FDN ESQUI ACUATICO</t>
  </si>
  <si>
    <t>FDN FISICOCULTURISMO</t>
  </si>
  <si>
    <t>FDN GIMNASIA</t>
  </si>
  <si>
    <t>FDN GOLF</t>
  </si>
  <si>
    <t>FDN HANDBALL</t>
  </si>
  <si>
    <t>FDN HOCKEY</t>
  </si>
  <si>
    <t>FDN JUDO</t>
  </si>
  <si>
    <t>FDN KARATE</t>
  </si>
  <si>
    <t>FDN KICK BOXING</t>
  </si>
  <si>
    <t>FDN KUNG FU</t>
  </si>
  <si>
    <t>FDN LEVANTAMIENTO DE PESAS</t>
  </si>
  <si>
    <t xml:space="preserve">FDN LEVANTAMIENTO DE POTENCIA </t>
  </si>
  <si>
    <t>FDN LUCHA AMATEUR</t>
  </si>
  <si>
    <t>FDN MOTOCICLISMO</t>
  </si>
  <si>
    <t>FDN MOTONAUTICA</t>
  </si>
  <si>
    <t>FDN MUAY THAI</t>
  </si>
  <si>
    <t>FDN NATACIÓN</t>
  </si>
  <si>
    <t>FDN PALETA FRONTON</t>
  </si>
  <si>
    <t>FDN PATINAJE</t>
  </si>
  <si>
    <t>FDN PENTATLON MODERNO</t>
  </si>
  <si>
    <t>FDN REMO</t>
  </si>
  <si>
    <t>FDN RUGBY</t>
  </si>
  <si>
    <t>FDN SOFTBOL</t>
  </si>
  <si>
    <t>FDN SQUASH RACKET</t>
  </si>
  <si>
    <t>FDN TABLA</t>
  </si>
  <si>
    <t>FDN TAE KWON DO</t>
  </si>
  <si>
    <t xml:space="preserve">FDN TENIS </t>
  </si>
  <si>
    <t>FDN TENIS DE MESA</t>
  </si>
  <si>
    <t>FDN TIRO</t>
  </si>
  <si>
    <t>FDN TIRO CON ARCO</t>
  </si>
  <si>
    <t>FDN TRIATHLON</t>
  </si>
  <si>
    <t>FDN VELA</t>
  </si>
  <si>
    <t>FDN VOLEIBOL</t>
  </si>
  <si>
    <t>FDN DE PATINAJE SOBRE HIELO</t>
  </si>
  <si>
    <t>FDN DE PERSONAS CON DISCAPACIDAD INTELECTUAL</t>
  </si>
  <si>
    <t>FDN DE PERSONAS CON DISCAPACIDAD VISUAL</t>
  </si>
  <si>
    <t>FEDENADIF</t>
  </si>
  <si>
    <t>FEDUP</t>
  </si>
  <si>
    <t>FDNs</t>
  </si>
  <si>
    <t>AVANCE DE  LA EJECUCIÓN PRESUPUESTARIA DEL PLIEGO 342: INSTITUTO PERUANO DEL DEPORTE A NIVEL DE FUENTE DE FINANCIAMIENTO Y CATEGORÍA PRESUPUESTARIA - MAYO  2022</t>
  </si>
  <si>
    <t>Fuente: Módulo de Procesos Presupuestarios del SIAF-SP al 01.06.2022</t>
  </si>
  <si>
    <t>Pliego</t>
  </si>
  <si>
    <t>Compromiso Anual</t>
  </si>
  <si>
    <t>Atención de Compromiso Mensual </t>
  </si>
  <si>
    <t>Girado </t>
  </si>
  <si>
    <t>513: U.N. DE SAN AGUSTIN</t>
  </si>
  <si>
    <t>  40.8</t>
  </si>
  <si>
    <t>117: SISTEMA NACIONAL DE EVALUACION, ACREDITACION Y CERTIFICACION DE LA CALIDAD EDUCATIVA</t>
  </si>
  <si>
    <t>  40.2</t>
  </si>
  <si>
    <t>522: U.N. DE CAJAMARCA</t>
  </si>
  <si>
    <t>  39.0</t>
  </si>
  <si>
    <t>342: INSTITUTO PERUANO DEL DEPORTE</t>
  </si>
  <si>
    <t>  38.5</t>
  </si>
  <si>
    <t>521: U.N. DE PIURA</t>
  </si>
  <si>
    <t>  37.5</t>
  </si>
  <si>
    <t>118: SUPERINTENDENCIA NACIONAL DE EDUCACION SUPERIOR UNIVERSITARIA</t>
  </si>
  <si>
    <t>  35.4</t>
  </si>
  <si>
    <t>535: U.N. DE TUMBES</t>
  </si>
  <si>
    <t>  34.7</t>
  </si>
  <si>
    <t>512: U.N. DE TRUJILLO</t>
  </si>
  <si>
    <t>  33.3</t>
  </si>
  <si>
    <t>510: U.N. MAYOR DE SAN MARCOS</t>
  </si>
  <si>
    <t>  32.1</t>
  </si>
  <si>
    <t>516: U.N. SAN CRISTOBAL DE HUAMANGA</t>
  </si>
  <si>
    <t>  31.8</t>
  </si>
  <si>
    <t>534: U.N. DE UCAYALI</t>
  </si>
  <si>
    <t>  31.6</t>
  </si>
  <si>
    <t>519: U.N. DE LA AMAZONIA PERUANA</t>
  </si>
  <si>
    <t>  31.2</t>
  </si>
  <si>
    <t>530: U.N. JOSE FAUSTINO SANCHEZ CARRION</t>
  </si>
  <si>
    <t>  30.9</t>
  </si>
  <si>
    <t>526: U.N. AGRARIA DE LA SELVA</t>
  </si>
  <si>
    <t>  30.7</t>
  </si>
  <si>
    <t>533: U.N. DE SAN MARTIN</t>
  </si>
  <si>
    <t>  30.4</t>
  </si>
  <si>
    <t>550: U.N. AUTONOMA DE CHOTA</t>
  </si>
  <si>
    <t>523: U.N. PEDRO RUIZ GALLO</t>
  </si>
  <si>
    <t>  30.3</t>
  </si>
  <si>
    <t>555: U.N. INTERCULTURAL FABIOLA SALAZAR LEGUIA DE BAGUA</t>
  </si>
  <si>
    <t>520: U.N. DEL ALTIPLANO</t>
  </si>
  <si>
    <t>  30.2</t>
  </si>
  <si>
    <t>529: U.N. DEL CALLAO</t>
  </si>
  <si>
    <t>  30.1</t>
  </si>
  <si>
    <t>518: U.N. AGRARIA LA MOLINA</t>
  </si>
  <si>
    <t>  29.9</t>
  </si>
  <si>
    <t>527: U.N. DANIEL ALCIDES CARRION</t>
  </si>
  <si>
    <t>  29.7</t>
  </si>
  <si>
    <t>538: U.N. AMAZONICA DE MADRE DE DIOS</t>
  </si>
  <si>
    <t>  29.4</t>
  </si>
  <si>
    <t>524: U.N. FEDERICO VILLARREAL</t>
  </si>
  <si>
    <t>  29.3</t>
  </si>
  <si>
    <t>546: U.N. DE JAEN</t>
  </si>
  <si>
    <t>  29.2</t>
  </si>
  <si>
    <t>514: U.N. DE INGENIERIA</t>
  </si>
  <si>
    <t>  29.0</t>
  </si>
  <si>
    <t>562: U.N. DANIEL ALOMIA ROBLES</t>
  </si>
  <si>
    <t>  28.5</t>
  </si>
  <si>
    <t>517: U.N. DEL CENTRO DEL PERU</t>
  </si>
  <si>
    <t>  28.0</t>
  </si>
  <si>
    <t>111: CENTRO VACACIONAL HUAMPANI</t>
  </si>
  <si>
    <t>  27.9</t>
  </si>
  <si>
    <t>543: U.N. TECNOLOGICA DEL CONO SUR DE LIMA</t>
  </si>
  <si>
    <t>  27.7</t>
  </si>
  <si>
    <t>549: U.N. DE BARRANCA</t>
  </si>
  <si>
    <t>  27.5</t>
  </si>
  <si>
    <t>554: U.N. AUTÓNOMA DE HUANTA</t>
  </si>
  <si>
    <t>  27.2</t>
  </si>
  <si>
    <t>561: U. N. DE MÚSICA</t>
  </si>
  <si>
    <t>525: U.N. HERMILIO VALDIZAN</t>
  </si>
  <si>
    <t>  26.1</t>
  </si>
  <si>
    <t>528: U.N. DE EDUCACION ENRIQUE GUZMAN Y VALLE</t>
  </si>
  <si>
    <t>  25.5</t>
  </si>
  <si>
    <t>531: U.N. JORGE BASADRE GROHMANN</t>
  </si>
  <si>
    <t>  24.1</t>
  </si>
  <si>
    <t>541: U.N. TORIBIO RODRIGUEZ DE MENDOZA DE AMAZONAS</t>
  </si>
  <si>
    <t>  24.0</t>
  </si>
  <si>
    <t>557: U.N. AUTONOMA DE ALTO AMAZONAS</t>
  </si>
  <si>
    <t>  23.7</t>
  </si>
  <si>
    <t>010: M. DE EDUCACION</t>
  </si>
  <si>
    <t>  23.4</t>
  </si>
  <si>
    <t>515: U.N. SAN LUIS GONZAGA DE ICA</t>
  </si>
  <si>
    <t>545: U.N. DE MOQUEGUA</t>
  </si>
  <si>
    <t>  22.0</t>
  </si>
  <si>
    <t>511: U.N. DE SAN ANTONIO ABAD DEL CUSCO</t>
  </si>
  <si>
    <t>  21.9</t>
  </si>
  <si>
    <t>532: U.N. SANTIAGO ANTUNEZ DE MAYOLO</t>
  </si>
  <si>
    <t>  20.5</t>
  </si>
  <si>
    <t>542: U.N. INTERCULTURAL DE LA AMAZONIA</t>
  </si>
  <si>
    <t>  20.1</t>
  </si>
  <si>
    <t>536: U.N. DEL SANTA</t>
  </si>
  <si>
    <t>  19.8</t>
  </si>
  <si>
    <t>537: U.N. DE HUANCAVELICA</t>
  </si>
  <si>
    <t>558: U. N. AUTONOMA DE TAYACAJA DANIEL HERNANDEZ MORILLO</t>
  </si>
  <si>
    <t>544: U.N. JOSE MARIA ARGUEDAS</t>
  </si>
  <si>
    <t>  17.6</t>
  </si>
  <si>
    <t>539: U.N. MICAELA BASTIDAS DE APURIMAC</t>
  </si>
  <si>
    <t>  17.5</t>
  </si>
  <si>
    <t>559: U.N. CIRO ALEGRIA</t>
  </si>
  <si>
    <t>  17.0</t>
  </si>
  <si>
    <t>552: U.N. DE JULIACA</t>
  </si>
  <si>
    <t>  16.9</t>
  </si>
  <si>
    <t>548: U.N. DE FRONTERA</t>
  </si>
  <si>
    <t>  15.6</t>
  </si>
  <si>
    <t>551: U.N. INTERCULTURAL DE LA SELVA CENTRAL JUAN SANTOS ATAHUALPA</t>
  </si>
  <si>
    <t>547: U.N. DE CAÑETE</t>
  </si>
  <si>
    <t>  15.2</t>
  </si>
  <si>
    <t>553: U. N. AUTÓNOMA ALTOANDINA DE TARMA</t>
  </si>
  <si>
    <t>  13.3</t>
  </si>
  <si>
    <t>556: U.N. INTERCULTURAL DE QUILLABAMBA</t>
  </si>
  <si>
    <t>  11.5</t>
  </si>
  <si>
    <t>560: U. N. DIEGO QUISPE TITO</t>
  </si>
  <si>
    <t>  6.7</t>
  </si>
  <si>
    <t>RANKING DE EJECUCIÓN PRESUPUESTARIA DEL PLIEGO 342: INSTITUTO PERUANO DEL DEPORTE - MAYO  2022</t>
  </si>
  <si>
    <t>CONTROL CCP OTORGAMIENTO DE SUBVENCIONES ECONOMICAS A PERSONAS JURIDICAS AL 31 DE MAYO DE 2022</t>
  </si>
  <si>
    <t>Fuente: MPP - SIAF al 31 de mayo de 2022</t>
  </si>
  <si>
    <t>AVANCE DE  LA EJECUCIÓN PRESUPUESTARIA DEL PLIEGO PRESUPUESTARIO A NIVEL DE TODA FUENTE DE FINANCIAMIENTO Y GENÉRICA DEL GASTO - MAYO 2022</t>
  </si>
  <si>
    <t>Fuente: Módulo de Procesos Presupuestarios del SIAF-SP al 30.05.2022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</si>
</sst>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00_-;\-* #,##0.000_-;_-* &quot;-&quot;??_-;_-@_-"/>
    <numFmt numFmtId="166" formatCode="#,##0.000"/>
    <numFmt numFmtId="167" formatCode="#,##0.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7F7F7F"/>
      <name val="Calibri"/>
      <family val="2"/>
      <scheme val="minor"/>
    </font>
    <font>
      <b/>
      <sz val="14"/>
      <color rgb="FF7F7F7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7F7F7F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7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A6E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57">
    <xf numFmtId="0" fontId="0" fillId="0" borderId="0"/>
    <xf numFmtId="9" fontId="9" fillId="0" borderId="0" applyNumberFormat="0" applyFill="0" applyBorder="0" applyAlignment="0" applyProtection="0"/>
    <xf numFmtId="0" fontId="10" fillId="0" borderId="0"/>
    <xf numFmtId="0" fontId="8" fillId="0" borderId="0"/>
    <xf numFmtId="0" fontId="9" fillId="0" borderId="0"/>
    <xf numFmtId="0" fontId="7" fillId="0" borderId="0"/>
    <xf numFmtId="0" fontId="6" fillId="0" borderId="0"/>
    <xf numFmtId="9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17" applyNumberFormat="0" applyAlignment="0" applyProtection="0"/>
    <xf numFmtId="0" fontId="33" fillId="13" borderId="18" applyNumberFormat="0" applyAlignment="0" applyProtection="0"/>
    <xf numFmtId="0" fontId="34" fillId="13" borderId="17" applyNumberFormat="0" applyAlignment="0" applyProtection="0"/>
    <xf numFmtId="0" fontId="35" fillId="0" borderId="19" applyNumberFormat="0" applyFill="0" applyAlignment="0" applyProtection="0"/>
    <xf numFmtId="0" fontId="36" fillId="14" borderId="20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3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9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5" borderId="21" applyNumberFormat="0" applyFont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43" fontId="41" fillId="0" borderId="0" applyFont="0" applyFill="0" applyBorder="0" applyAlignment="0" applyProtection="0"/>
    <xf numFmtId="0" fontId="2" fillId="0" borderId="0"/>
    <xf numFmtId="0" fontId="1" fillId="0" borderId="0"/>
  </cellStyleXfs>
  <cellXfs count="163">
    <xf numFmtId="0" fontId="0" fillId="0" borderId="0" xfId="0"/>
    <xf numFmtId="3" fontId="0" fillId="0" borderId="0" xfId="0" applyNumberFormat="1"/>
    <xf numFmtId="0" fontId="0" fillId="2" borderId="0" xfId="0" applyFill="1"/>
    <xf numFmtId="0" fontId="12" fillId="2" borderId="0" xfId="0" applyFont="1" applyFill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3" fontId="15" fillId="2" borderId="0" xfId="0" applyNumberFormat="1" applyFont="1" applyFill="1" applyAlignment="1">
      <alignment horizontal="right" vertical="center"/>
    </xf>
    <xf numFmtId="9" fontId="0" fillId="2" borderId="0" xfId="1" applyNumberFormat="1" applyFont="1" applyFill="1"/>
    <xf numFmtId="0" fontId="15" fillId="2" borderId="6" xfId="0" applyFont="1" applyFill="1" applyBorder="1"/>
    <xf numFmtId="3" fontId="15" fillId="2" borderId="6" xfId="0" applyNumberFormat="1" applyFont="1" applyFill="1" applyBorder="1" applyAlignment="1">
      <alignment horizontal="right" vertical="center"/>
    </xf>
    <xf numFmtId="3" fontId="15" fillId="2" borderId="7" xfId="0" applyNumberFormat="1" applyFont="1" applyFill="1" applyBorder="1" applyAlignment="1">
      <alignment horizontal="right" vertical="center"/>
    </xf>
    <xf numFmtId="164" fontId="15" fillId="2" borderId="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6" fillId="4" borderId="9" xfId="0" applyFont="1" applyFill="1" applyBorder="1" applyAlignment="1">
      <alignment horizontal="center"/>
    </xf>
    <xf numFmtId="3" fontId="16" fillId="4" borderId="3" xfId="0" applyNumberFormat="1" applyFont="1" applyFill="1" applyBorder="1"/>
    <xf numFmtId="0" fontId="17" fillId="2" borderId="0" xfId="0" applyFont="1" applyFill="1"/>
    <xf numFmtId="3" fontId="12" fillId="2" borderId="0" xfId="0" applyNumberFormat="1" applyFont="1" applyFill="1" applyAlignment="1">
      <alignment horizontal="center" vertical="center" wrapText="1" readingOrder="1"/>
    </xf>
    <xf numFmtId="164" fontId="12" fillId="2" borderId="0" xfId="0" applyNumberFormat="1" applyFont="1" applyFill="1" applyAlignment="1">
      <alignment horizontal="center" vertical="center" wrapText="1" readingOrder="1"/>
    </xf>
    <xf numFmtId="3" fontId="18" fillId="2" borderId="0" xfId="0" applyNumberFormat="1" applyFont="1" applyFill="1"/>
    <xf numFmtId="3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18" fillId="2" borderId="0" xfId="0" applyFont="1" applyFill="1"/>
    <xf numFmtId="164" fontId="14" fillId="3" borderId="4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/>
    <xf numFmtId="3" fontId="15" fillId="5" borderId="2" xfId="0" applyNumberFormat="1" applyFont="1" applyFill="1" applyBorder="1"/>
    <xf numFmtId="3" fontId="15" fillId="5" borderId="3" xfId="0" applyNumberFormat="1" applyFont="1" applyFill="1" applyBorder="1"/>
    <xf numFmtId="3" fontId="15" fillId="5" borderId="4" xfId="0" applyNumberFormat="1" applyFont="1" applyFill="1" applyBorder="1"/>
    <xf numFmtId="164" fontId="15" fillId="5" borderId="4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wrapText="1"/>
    </xf>
    <xf numFmtId="3" fontId="15" fillId="5" borderId="2" xfId="0" applyNumberFormat="1" applyFont="1" applyFill="1" applyBorder="1" applyAlignment="1">
      <alignment horizontal="right" vertical="center"/>
    </xf>
    <xf numFmtId="3" fontId="15" fillId="5" borderId="3" xfId="0" applyNumberFormat="1" applyFont="1" applyFill="1" applyBorder="1" applyAlignment="1">
      <alignment horizontal="right" vertical="center"/>
    </xf>
    <xf numFmtId="164" fontId="15" fillId="5" borderId="4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/>
    </xf>
    <xf numFmtId="0" fontId="0" fillId="0" borderId="5" xfId="0" applyBorder="1"/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3" fontId="15" fillId="2" borderId="0" xfId="0" applyNumberFormat="1" applyFont="1" applyFill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164" fontId="15" fillId="2" borderId="6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/>
    <xf numFmtId="0" fontId="16" fillId="4" borderId="3" xfId="0" applyFont="1" applyFill="1" applyBorder="1" applyAlignment="1">
      <alignment horizontal="center" vertical="center"/>
    </xf>
    <xf numFmtId="3" fontId="16" fillId="4" borderId="3" xfId="0" applyNumberFormat="1" applyFont="1" applyFill="1" applyBorder="1" applyAlignment="1">
      <alignment vertical="center"/>
    </xf>
    <xf numFmtId="164" fontId="16" fillId="4" borderId="3" xfId="0" applyNumberFormat="1" applyFont="1" applyFill="1" applyBorder="1" applyAlignment="1">
      <alignment vertical="center"/>
    </xf>
    <xf numFmtId="0" fontId="0" fillId="2" borderId="0" xfId="0" applyFill="1" applyAlignment="1">
      <alignment vertical="top"/>
    </xf>
    <xf numFmtId="3" fontId="0" fillId="2" borderId="0" xfId="0" applyNumberFormat="1" applyFill="1" applyAlignment="1">
      <alignment vertical="top"/>
    </xf>
    <xf numFmtId="4" fontId="15" fillId="2" borderId="6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10" fontId="15" fillId="2" borderId="6" xfId="0" applyNumberFormat="1" applyFont="1" applyFill="1" applyBorder="1" applyAlignment="1">
      <alignment vertical="center"/>
    </xf>
    <xf numFmtId="10" fontId="16" fillId="4" borderId="3" xfId="0" applyNumberFormat="1" applyFont="1" applyFill="1" applyBorder="1" applyAlignment="1">
      <alignment vertical="center"/>
    </xf>
    <xf numFmtId="3" fontId="21" fillId="7" borderId="3" xfId="0" applyNumberFormat="1" applyFont="1" applyFill="1" applyBorder="1" applyAlignment="1">
      <alignment horizontal="right" vertical="center"/>
    </xf>
    <xf numFmtId="3" fontId="21" fillId="7" borderId="3" xfId="0" applyNumberFormat="1" applyFont="1" applyFill="1" applyBorder="1" applyAlignment="1">
      <alignment horizontal="right" vertical="center" wrapText="1"/>
    </xf>
    <xf numFmtId="3" fontId="22" fillId="8" borderId="3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 wrapText="1" readingOrder="1"/>
    </xf>
    <xf numFmtId="0" fontId="14" fillId="3" borderId="1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3" fontId="15" fillId="2" borderId="12" xfId="0" applyNumberFormat="1" applyFont="1" applyFill="1" applyBorder="1"/>
    <xf numFmtId="3" fontId="15" fillId="2" borderId="13" xfId="0" applyNumberFormat="1" applyFont="1" applyFill="1" applyBorder="1"/>
    <xf numFmtId="3" fontId="15" fillId="2" borderId="12" xfId="0" applyNumberFormat="1" applyFont="1" applyFill="1" applyBorder="1" applyAlignment="1">
      <alignment readingOrder="1"/>
    </xf>
    <xf numFmtId="164" fontId="15" fillId="2" borderId="12" xfId="0" applyNumberFormat="1" applyFont="1" applyFill="1" applyBorder="1" applyAlignment="1">
      <alignment horizontal="center"/>
    </xf>
    <xf numFmtId="3" fontId="15" fillId="0" borderId="12" xfId="0" applyNumberFormat="1" applyFont="1" applyBorder="1"/>
    <xf numFmtId="3" fontId="15" fillId="0" borderId="13" xfId="0" applyNumberFormat="1" applyFont="1" applyBorder="1"/>
    <xf numFmtId="3" fontId="15" fillId="0" borderId="12" xfId="0" applyNumberFormat="1" applyFont="1" applyBorder="1" applyAlignment="1">
      <alignment readingOrder="1"/>
    </xf>
    <xf numFmtId="164" fontId="15" fillId="0" borderId="12" xfId="0" applyNumberFormat="1" applyFont="1" applyBorder="1" applyAlignment="1">
      <alignment horizontal="center"/>
    </xf>
    <xf numFmtId="3" fontId="15" fillId="2" borderId="12" xfId="0" applyNumberFormat="1" applyFont="1" applyFill="1" applyBorder="1" applyAlignment="1">
      <alignment vertical="center" wrapText="1"/>
    </xf>
    <xf numFmtId="3" fontId="15" fillId="2" borderId="13" xfId="0" applyNumberFormat="1" applyFont="1" applyFill="1" applyBorder="1" applyAlignment="1">
      <alignment vertical="center"/>
    </xf>
    <xf numFmtId="3" fontId="15" fillId="2" borderId="12" xfId="0" applyNumberFormat="1" applyFont="1" applyFill="1" applyBorder="1" applyAlignment="1">
      <alignment vertical="center"/>
    </xf>
    <xf numFmtId="3" fontId="15" fillId="0" borderId="12" xfId="0" applyNumberFormat="1" applyFont="1" applyBorder="1" applyAlignment="1">
      <alignment vertical="center"/>
    </xf>
    <xf numFmtId="164" fontId="15" fillId="0" borderId="12" xfId="0" applyNumberFormat="1" applyFont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/>
    </xf>
    <xf numFmtId="0" fontId="23" fillId="0" borderId="0" xfId="0" applyFont="1"/>
    <xf numFmtId="3" fontId="15" fillId="0" borderId="12" xfId="0" applyNumberFormat="1" applyFont="1" applyBorder="1" applyAlignment="1">
      <alignment vertical="center" readingOrder="1"/>
    </xf>
    <xf numFmtId="165" fontId="9" fillId="2" borderId="0" xfId="1" applyNumberFormat="1" applyFill="1"/>
    <xf numFmtId="4" fontId="22" fillId="8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12" fillId="2" borderId="0" xfId="0" applyFont="1" applyFill="1" applyAlignment="1">
      <alignment horizontal="center" vertical="center" wrapText="1" readingOrder="1"/>
    </xf>
    <xf numFmtId="164" fontId="15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6" fontId="9" fillId="2" borderId="0" xfId="1" applyNumberFormat="1" applyFill="1"/>
    <xf numFmtId="0" fontId="9" fillId="2" borderId="0" xfId="1" applyNumberFormat="1" applyFill="1"/>
    <xf numFmtId="164" fontId="9" fillId="2" borderId="0" xfId="1" applyNumberFormat="1" applyFill="1"/>
    <xf numFmtId="0" fontId="24" fillId="0" borderId="3" xfId="0" applyFont="1" applyBorder="1" applyAlignment="1">
      <alignment vertical="center" wrapText="1"/>
    </xf>
    <xf numFmtId="0" fontId="16" fillId="4" borderId="12" xfId="0" applyFont="1" applyFill="1" applyBorder="1" applyAlignment="1">
      <alignment horizontal="center"/>
    </xf>
    <xf numFmtId="3" fontId="15" fillId="0" borderId="3" xfId="0" applyNumberFormat="1" applyFont="1" applyBorder="1"/>
    <xf numFmtId="3" fontId="16" fillId="4" borderId="12" xfId="0" applyNumberFormat="1" applyFont="1" applyFill="1" applyBorder="1"/>
    <xf numFmtId="3" fontId="15" fillId="0" borderId="3" xfId="0" applyNumberFormat="1" applyFont="1" applyBorder="1" applyAlignment="1">
      <alignment readingOrder="1"/>
    </xf>
    <xf numFmtId="164" fontId="16" fillId="4" borderId="12" xfId="0" applyNumberFormat="1" applyFont="1" applyFill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0" fontId="0" fillId="2" borderId="0" xfId="0" applyFill="1"/>
    <xf numFmtId="3" fontId="0" fillId="0" borderId="3" xfId="0" applyNumberFormat="1" applyBorder="1" applyAlignment="1">
      <alignment vertical="center"/>
    </xf>
    <xf numFmtId="0" fontId="0" fillId="2" borderId="0" xfId="0" applyFill="1"/>
    <xf numFmtId="0" fontId="40" fillId="7" borderId="0" xfId="0" applyFont="1" applyFill="1"/>
    <xf numFmtId="43" fontId="22" fillId="8" borderId="3" xfId="54" applyFont="1" applyFill="1" applyBorder="1" applyAlignment="1">
      <alignment vertical="center"/>
    </xf>
    <xf numFmtId="164" fontId="21" fillId="2" borderId="3" xfId="0" applyNumberFormat="1" applyFont="1" applyFill="1" applyBorder="1" applyAlignment="1">
      <alignment horizontal="right" vertical="center"/>
    </xf>
    <xf numFmtId="0" fontId="0" fillId="2" borderId="0" xfId="0" applyFill="1"/>
    <xf numFmtId="0" fontId="42" fillId="40" borderId="23" xfId="0" applyFont="1" applyFill="1" applyBorder="1" applyAlignment="1">
      <alignment horizontal="center" vertical="center" wrapText="1"/>
    </xf>
    <xf numFmtId="0" fontId="42" fillId="40" borderId="23" xfId="0" applyFont="1" applyFill="1" applyBorder="1" applyAlignment="1">
      <alignment horizontal="center" vertical="center"/>
    </xf>
    <xf numFmtId="0" fontId="42" fillId="40" borderId="24" xfId="0" applyFont="1" applyFill="1" applyBorder="1" applyAlignment="1">
      <alignment horizontal="center" vertical="center"/>
    </xf>
    <xf numFmtId="0" fontId="40" fillId="7" borderId="0" xfId="0" applyFont="1" applyFill="1" applyAlignment="1">
      <alignment horizontal="center"/>
    </xf>
    <xf numFmtId="3" fontId="40" fillId="7" borderId="24" xfId="0" applyNumberFormat="1" applyFont="1" applyFill="1" applyBorder="1" applyAlignment="1">
      <alignment horizontal="right" wrapText="1"/>
    </xf>
    <xf numFmtId="3" fontId="40" fillId="7" borderId="24" xfId="0" applyNumberFormat="1" applyFont="1" applyFill="1" applyBorder="1" applyAlignment="1">
      <alignment horizontal="right"/>
    </xf>
    <xf numFmtId="9" fontId="40" fillId="7" borderId="0" xfId="1" applyFont="1" applyFill="1" applyAlignment="1">
      <alignment horizontal="center"/>
    </xf>
    <xf numFmtId="0" fontId="40" fillId="7" borderId="0" xfId="0" applyFont="1" applyFill="1" applyAlignment="1">
      <alignment wrapText="1"/>
    </xf>
    <xf numFmtId="0" fontId="9" fillId="0" borderId="0" xfId="4"/>
    <xf numFmtId="0" fontId="1" fillId="0" borderId="0" xfId="56"/>
    <xf numFmtId="0" fontId="11" fillId="0" borderId="0" xfId="56" applyFont="1"/>
    <xf numFmtId="0" fontId="44" fillId="6" borderId="5" xfId="4" applyFont="1" applyFill="1" applyBorder="1" applyAlignment="1">
      <alignment horizontal="center" vertical="top" wrapText="1"/>
    </xf>
    <xf numFmtId="0" fontId="44" fillId="6" borderId="5" xfId="4" applyFont="1" applyFill="1" applyBorder="1" applyAlignment="1">
      <alignment horizontal="center" vertical="center"/>
    </xf>
    <xf numFmtId="0" fontId="45" fillId="0" borderId="3" xfId="4" applyFont="1" applyBorder="1" applyAlignment="1">
      <alignment horizontal="center"/>
    </xf>
    <xf numFmtId="0" fontId="46" fillId="0" borderId="3" xfId="4" applyFont="1" applyBorder="1"/>
    <xf numFmtId="3" fontId="17" fillId="0" borderId="3" xfId="7" applyNumberFormat="1" applyFont="1" applyFill="1" applyBorder="1" applyAlignment="1"/>
    <xf numFmtId="167" fontId="17" fillId="0" borderId="3" xfId="7" applyNumberFormat="1" applyFont="1" applyFill="1" applyBorder="1" applyAlignment="1"/>
    <xf numFmtId="0" fontId="45" fillId="0" borderId="26" xfId="4" applyFont="1" applyBorder="1" applyAlignment="1">
      <alignment horizontal="center"/>
    </xf>
    <xf numFmtId="3" fontId="17" fillId="0" borderId="3" xfId="4" applyNumberFormat="1" applyFont="1" applyBorder="1" applyAlignment="1">
      <alignment horizontal="center"/>
    </xf>
    <xf numFmtId="3" fontId="17" fillId="0" borderId="3" xfId="4" applyNumberFormat="1" applyFont="1" applyBorder="1" applyAlignment="1">
      <alignment horizontal="left"/>
    </xf>
    <xf numFmtId="3" fontId="47" fillId="41" borderId="4" xfId="4" applyNumberFormat="1" applyFont="1" applyFill="1" applyBorder="1" applyAlignment="1">
      <alignment horizontal="right"/>
    </xf>
    <xf numFmtId="167" fontId="48" fillId="41" borderId="3" xfId="7" applyNumberFormat="1" applyFont="1" applyFill="1" applyBorder="1" applyAlignment="1"/>
    <xf numFmtId="3" fontId="47" fillId="41" borderId="26" xfId="4" applyNumberFormat="1" applyFont="1" applyFill="1" applyBorder="1"/>
    <xf numFmtId="3" fontId="48" fillId="41" borderId="3" xfId="7" applyNumberFormat="1" applyFont="1" applyFill="1" applyBorder="1" applyAlignment="1"/>
    <xf numFmtId="0" fontId="49" fillId="0" borderId="0" xfId="56" applyFont="1"/>
    <xf numFmtId="0" fontId="44" fillId="6" borderId="5" xfId="4" applyFont="1" applyFill="1" applyBorder="1" applyAlignment="1">
      <alignment horizontal="center" vertical="center" wrapText="1"/>
    </xf>
    <xf numFmtId="0" fontId="42" fillId="40" borderId="23" xfId="0" applyFont="1" applyFill="1" applyBorder="1" applyAlignment="1">
      <alignment vertical="center" wrapText="1"/>
    </xf>
    <xf numFmtId="0" fontId="42" fillId="40" borderId="28" xfId="0" applyFont="1" applyFill="1" applyBorder="1" applyAlignment="1">
      <alignment vertical="center"/>
    </xf>
    <xf numFmtId="0" fontId="40" fillId="7" borderId="24" xfId="0" applyFont="1" applyFill="1" applyBorder="1" applyAlignment="1">
      <alignment horizontal="right" wrapText="1"/>
    </xf>
    <xf numFmtId="0" fontId="40" fillId="7" borderId="24" xfId="0" applyFont="1" applyFill="1" applyBorder="1" applyAlignment="1">
      <alignment horizontal="right"/>
    </xf>
    <xf numFmtId="0" fontId="42" fillId="40" borderId="27" xfId="0" applyFont="1" applyFill="1" applyBorder="1" applyAlignment="1">
      <alignment horizontal="center" vertical="center" wrapText="1"/>
    </xf>
    <xf numFmtId="3" fontId="40" fillId="42" borderId="24" xfId="0" applyNumberFormat="1" applyFont="1" applyFill="1" applyBorder="1" applyAlignment="1">
      <alignment horizontal="right" wrapText="1"/>
    </xf>
    <xf numFmtId="0" fontId="40" fillId="42" borderId="24" xfId="0" applyFont="1" applyFill="1" applyBorder="1" applyAlignment="1">
      <alignment horizontal="right" wrapText="1"/>
    </xf>
    <xf numFmtId="0" fontId="42" fillId="40" borderId="29" xfId="0" applyFont="1" applyFill="1" applyBorder="1" applyAlignment="1">
      <alignment horizontal="center" vertical="center" wrapText="1"/>
    </xf>
    <xf numFmtId="0" fontId="40" fillId="7" borderId="30" xfId="0" applyFont="1" applyFill="1" applyBorder="1" applyAlignment="1">
      <alignment horizontal="left" wrapText="1"/>
    </xf>
    <xf numFmtId="0" fontId="40" fillId="42" borderId="30" xfId="0" applyFont="1" applyFill="1" applyBorder="1" applyAlignment="1">
      <alignment horizontal="left" wrapText="1"/>
    </xf>
    <xf numFmtId="0" fontId="42" fillId="40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 readingOrder="1"/>
    </xf>
    <xf numFmtId="0" fontId="12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horizontal="center" vertical="center" wrapText="1" readingOrder="1"/>
    </xf>
    <xf numFmtId="0" fontId="16" fillId="2" borderId="0" xfId="0" applyFont="1" applyFill="1"/>
    <xf numFmtId="0" fontId="0" fillId="2" borderId="0" xfId="0" applyFill="1"/>
    <xf numFmtId="0" fontId="20" fillId="6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readingOrder="1"/>
    </xf>
    <xf numFmtId="0" fontId="19" fillId="2" borderId="0" xfId="0" applyFont="1" applyFill="1" applyAlignment="1">
      <alignment horizontal="center" vertical="center" readingOrder="1"/>
    </xf>
    <xf numFmtId="0" fontId="16" fillId="2" borderId="0" xfId="0" applyFont="1" applyFill="1" applyAlignment="1">
      <alignment horizontal="left"/>
    </xf>
    <xf numFmtId="4" fontId="20" fillId="6" borderId="3" xfId="0" applyNumberFormat="1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6" fillId="0" borderId="0" xfId="0" applyFont="1" applyAlignment="1">
      <alignment horizontal="left"/>
    </xf>
    <xf numFmtId="3" fontId="47" fillId="41" borderId="26" xfId="4" applyNumberFormat="1" applyFont="1" applyFill="1" applyBorder="1" applyAlignment="1">
      <alignment horizontal="center"/>
    </xf>
    <xf numFmtId="3" fontId="47" fillId="41" borderId="4" xfId="4" applyNumberFormat="1" applyFont="1" applyFill="1" applyBorder="1" applyAlignment="1">
      <alignment horizontal="center"/>
    </xf>
    <xf numFmtId="0" fontId="11" fillId="0" borderId="0" xfId="56" applyFont="1" applyAlignment="1">
      <alignment horizontal="center"/>
    </xf>
    <xf numFmtId="0" fontId="11" fillId="0" borderId="0" xfId="56" applyFont="1" applyAlignment="1">
      <alignment horizontal="center" wrapText="1"/>
    </xf>
    <xf numFmtId="0" fontId="43" fillId="0" borderId="0" xfId="56" applyFont="1" applyAlignment="1">
      <alignment horizontal="center" wrapText="1"/>
    </xf>
    <xf numFmtId="0" fontId="44" fillId="6" borderId="1" xfId="4" applyFont="1" applyFill="1" applyBorder="1" applyAlignment="1">
      <alignment horizontal="center" vertical="center"/>
    </xf>
    <xf numFmtId="0" fontId="44" fillId="6" borderId="9" xfId="4" applyFont="1" applyFill="1" applyBorder="1" applyAlignment="1">
      <alignment horizontal="center" vertical="center"/>
    </xf>
    <xf numFmtId="0" fontId="44" fillId="6" borderId="5" xfId="4" applyFont="1" applyFill="1" applyBorder="1" applyAlignment="1">
      <alignment horizontal="center" vertical="center" wrapText="1"/>
    </xf>
    <xf numFmtId="0" fontId="44" fillId="6" borderId="25" xfId="4" applyFont="1" applyFill="1" applyBorder="1" applyAlignment="1">
      <alignment horizontal="center" vertical="center" wrapText="1"/>
    </xf>
  </cellXfs>
  <cellStyles count="57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6" builtinId="20" customBuiltin="1"/>
    <cellStyle name="Incorrecto" xfId="14" builtinId="27" customBuiltin="1"/>
    <cellStyle name="Millares" xfId="54" builtinId="3"/>
    <cellStyle name="Neutral" xfId="15" builtinId="28" customBuiltin="1"/>
    <cellStyle name="Normal" xfId="0" builtinId="0"/>
    <cellStyle name="Normal 2" xfId="2" xr:uid="{00000000-0005-0000-0000-000023000000}"/>
    <cellStyle name="Normal 2 2" xfId="4" xr:uid="{00000000-0005-0000-0000-000024000000}"/>
    <cellStyle name="Normal 2 2 3" xfId="6" xr:uid="{00000000-0005-0000-0000-000025000000}"/>
    <cellStyle name="Normal 2 2 3 2" xfId="50" xr:uid="{00000000-0005-0000-0000-000026000000}"/>
    <cellStyle name="Normal 2 2 3 2 2" xfId="53" xr:uid="{00000000-0005-0000-0000-000027000000}"/>
    <cellStyle name="Normal 2 2 3 3" xfId="52" xr:uid="{00000000-0005-0000-0000-000028000000}"/>
    <cellStyle name="Normal 3" xfId="3" xr:uid="{00000000-0005-0000-0000-000029000000}"/>
    <cellStyle name="Normal 3 2" xfId="51" xr:uid="{00000000-0005-0000-0000-00002A000000}"/>
    <cellStyle name="Normal 3 2 2" xfId="55" xr:uid="{00000000-0005-0000-0000-00002B000000}"/>
    <cellStyle name="Normal 3 2 2 2" xfId="56" xr:uid="{1438E32B-80B2-4062-AD5B-A3FB8511B318}"/>
    <cellStyle name="Normal 4" xfId="5" xr:uid="{00000000-0005-0000-0000-00002C000000}"/>
    <cellStyle name="Normal 5" xfId="48" xr:uid="{00000000-0005-0000-0000-00002D000000}"/>
    <cellStyle name="Notas 2" xfId="49" xr:uid="{00000000-0005-0000-0000-00002E000000}"/>
    <cellStyle name="Porcentaje" xfId="1" builtinId="5"/>
    <cellStyle name="Porcentaje 2" xfId="7" xr:uid="{00000000-0005-0000-0000-000030000000}"/>
    <cellStyle name="Salida" xfId="17" builtinId="21" customBuiltin="1"/>
    <cellStyle name="Texto de advertencia" xfId="21" builtinId="11" customBuiltin="1"/>
    <cellStyle name="Texto explicativo" xfId="22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opLeftCell="A22" zoomScale="90" zoomScaleNormal="90" workbookViewId="0">
      <selection activeCell="H25" sqref="H25"/>
    </sheetView>
  </sheetViews>
  <sheetFormatPr baseColWidth="10" defaultColWidth="10.85546875" defaultRowHeight="15" customHeight="1" x14ac:dyDescent="0.2"/>
  <cols>
    <col min="1" max="1" width="5" style="99" customWidth="1"/>
    <col min="2" max="2" width="65.7109375" style="110" customWidth="1"/>
    <col min="3" max="5" width="15.5703125" style="99" bestFit="1" customWidth="1"/>
    <col min="6" max="6" width="18.5703125" style="99" bestFit="1" customWidth="1"/>
    <col min="7" max="7" width="17.85546875" style="99" customWidth="1"/>
    <col min="8" max="9" width="14.42578125" style="99" bestFit="1" customWidth="1"/>
    <col min="10" max="10" width="9.7109375" style="109" customWidth="1"/>
    <col min="11" max="16384" width="10.85546875" style="99"/>
  </cols>
  <sheetData>
    <row r="1" spans="1:17" ht="45.75" customHeight="1" x14ac:dyDescent="0.2">
      <c r="B1" s="140" t="s">
        <v>263</v>
      </c>
      <c r="C1" s="140"/>
      <c r="D1" s="140"/>
      <c r="E1" s="140"/>
      <c r="F1" s="140"/>
      <c r="G1" s="140"/>
      <c r="H1" s="140"/>
      <c r="I1" s="140"/>
      <c r="J1" s="140"/>
      <c r="Q1" s="109"/>
    </row>
    <row r="2" spans="1:17" ht="15" customHeight="1" thickBot="1" x14ac:dyDescent="0.25"/>
    <row r="3" spans="1:17" s="106" customFormat="1" ht="36" customHeight="1" thickBot="1" x14ac:dyDescent="0.25">
      <c r="A3" s="139" t="s">
        <v>88</v>
      </c>
      <c r="B3" s="136" t="s">
        <v>152</v>
      </c>
      <c r="C3" s="104" t="s">
        <v>15</v>
      </c>
      <c r="D3" s="104" t="s">
        <v>14</v>
      </c>
      <c r="E3" s="103" t="s">
        <v>31</v>
      </c>
      <c r="F3" s="103" t="s">
        <v>153</v>
      </c>
      <c r="G3" s="133" t="s">
        <v>154</v>
      </c>
      <c r="H3" s="130" t="s">
        <v>33</v>
      </c>
      <c r="I3" s="105" t="s">
        <v>155</v>
      </c>
      <c r="J3" s="129" t="s">
        <v>34</v>
      </c>
    </row>
    <row r="4" spans="1:17" ht="15" customHeight="1" thickBot="1" x14ac:dyDescent="0.25">
      <c r="A4" s="137">
        <v>1</v>
      </c>
      <c r="B4" s="137" t="s">
        <v>156</v>
      </c>
      <c r="C4" s="107">
        <v>303205183</v>
      </c>
      <c r="D4" s="107">
        <v>300845934</v>
      </c>
      <c r="E4" s="107">
        <v>249424843</v>
      </c>
      <c r="F4" s="107">
        <v>235308851</v>
      </c>
      <c r="G4" s="107">
        <v>133622453</v>
      </c>
      <c r="H4" s="107">
        <v>122775333</v>
      </c>
      <c r="I4" s="107">
        <v>121965723</v>
      </c>
      <c r="J4" s="131" t="s">
        <v>157</v>
      </c>
    </row>
    <row r="5" spans="1:17" ht="15" customHeight="1" thickBot="1" x14ac:dyDescent="0.25">
      <c r="A5" s="137">
        <v>2</v>
      </c>
      <c r="B5" s="137" t="s">
        <v>158</v>
      </c>
      <c r="C5" s="107">
        <v>17573370</v>
      </c>
      <c r="D5" s="107">
        <v>17573370</v>
      </c>
      <c r="E5" s="107">
        <v>16082034</v>
      </c>
      <c r="F5" s="107">
        <v>16020069</v>
      </c>
      <c r="G5" s="107">
        <v>8205390</v>
      </c>
      <c r="H5" s="107">
        <v>7056258</v>
      </c>
      <c r="I5" s="107">
        <v>7043893</v>
      </c>
      <c r="J5" s="131" t="s">
        <v>159</v>
      </c>
    </row>
    <row r="6" spans="1:17" ht="15" customHeight="1" thickBot="1" x14ac:dyDescent="0.25">
      <c r="A6" s="137">
        <v>3</v>
      </c>
      <c r="B6" s="137" t="s">
        <v>160</v>
      </c>
      <c r="C6" s="107">
        <v>96132009</v>
      </c>
      <c r="D6" s="107">
        <v>105422017</v>
      </c>
      <c r="E6" s="107">
        <v>88099967</v>
      </c>
      <c r="F6" s="107">
        <v>83949221</v>
      </c>
      <c r="G6" s="107">
        <v>44305239</v>
      </c>
      <c r="H6" s="107">
        <v>41065722</v>
      </c>
      <c r="I6" s="107">
        <v>40835559</v>
      </c>
      <c r="J6" s="131" t="s">
        <v>161</v>
      </c>
    </row>
    <row r="7" spans="1:17" ht="15" customHeight="1" thickBot="1" x14ac:dyDescent="0.25">
      <c r="A7" s="138">
        <v>4</v>
      </c>
      <c r="B7" s="138" t="s">
        <v>162</v>
      </c>
      <c r="C7" s="134">
        <v>132368304</v>
      </c>
      <c r="D7" s="134">
        <v>136859422</v>
      </c>
      <c r="E7" s="134">
        <v>90930466</v>
      </c>
      <c r="F7" s="134">
        <v>82045073</v>
      </c>
      <c r="G7" s="134">
        <v>62903261</v>
      </c>
      <c r="H7" s="134">
        <v>53157258</v>
      </c>
      <c r="I7" s="134">
        <v>52177015</v>
      </c>
      <c r="J7" s="135" t="s">
        <v>163</v>
      </c>
    </row>
    <row r="8" spans="1:17" ht="15" customHeight="1" thickBot="1" x14ac:dyDescent="0.25">
      <c r="A8" s="137">
        <v>5</v>
      </c>
      <c r="B8" s="137" t="s">
        <v>164</v>
      </c>
      <c r="C8" s="107">
        <v>152127324</v>
      </c>
      <c r="D8" s="107">
        <v>176687556</v>
      </c>
      <c r="E8" s="107">
        <v>144636870</v>
      </c>
      <c r="F8" s="107">
        <v>129069482</v>
      </c>
      <c r="G8" s="107">
        <v>74225063</v>
      </c>
      <c r="H8" s="107">
        <v>66245840</v>
      </c>
      <c r="I8" s="107">
        <v>65549015</v>
      </c>
      <c r="J8" s="131" t="s">
        <v>165</v>
      </c>
    </row>
    <row r="9" spans="1:17" ht="15" customHeight="1" thickBot="1" x14ac:dyDescent="0.25">
      <c r="A9" s="137">
        <v>6</v>
      </c>
      <c r="B9" s="137" t="s">
        <v>166</v>
      </c>
      <c r="C9" s="107">
        <v>61478058</v>
      </c>
      <c r="D9" s="107">
        <v>72425301</v>
      </c>
      <c r="E9" s="107">
        <v>60798039</v>
      </c>
      <c r="F9" s="107">
        <v>60209084</v>
      </c>
      <c r="G9" s="107">
        <v>36695785</v>
      </c>
      <c r="H9" s="107">
        <v>25653528</v>
      </c>
      <c r="I9" s="107">
        <v>25605350</v>
      </c>
      <c r="J9" s="131" t="s">
        <v>167</v>
      </c>
    </row>
    <row r="10" spans="1:17" ht="15" customHeight="1" thickBot="1" x14ac:dyDescent="0.25">
      <c r="A10" s="137">
        <v>7</v>
      </c>
      <c r="B10" s="137" t="s">
        <v>168</v>
      </c>
      <c r="C10" s="107">
        <v>55133612</v>
      </c>
      <c r="D10" s="107">
        <v>59967593</v>
      </c>
      <c r="E10" s="107">
        <v>49247363</v>
      </c>
      <c r="F10" s="107">
        <v>22684071</v>
      </c>
      <c r="G10" s="107">
        <v>22213636</v>
      </c>
      <c r="H10" s="107">
        <v>20818907</v>
      </c>
      <c r="I10" s="107">
        <v>20512055</v>
      </c>
      <c r="J10" s="131" t="s">
        <v>169</v>
      </c>
    </row>
    <row r="11" spans="1:17" ht="15" customHeight="1" thickBot="1" x14ac:dyDescent="0.25">
      <c r="A11" s="137">
        <v>8</v>
      </c>
      <c r="B11" s="137" t="s">
        <v>170</v>
      </c>
      <c r="C11" s="107">
        <v>192045064</v>
      </c>
      <c r="D11" s="107">
        <v>225574121</v>
      </c>
      <c r="E11" s="107">
        <v>192261082</v>
      </c>
      <c r="F11" s="107">
        <v>173770601</v>
      </c>
      <c r="G11" s="107">
        <v>83328837</v>
      </c>
      <c r="H11" s="107">
        <v>75077902</v>
      </c>
      <c r="I11" s="107">
        <v>73939642</v>
      </c>
      <c r="J11" s="131" t="s">
        <v>171</v>
      </c>
    </row>
    <row r="12" spans="1:17" ht="15" customHeight="1" thickBot="1" x14ac:dyDescent="0.25">
      <c r="A12" s="137">
        <v>9</v>
      </c>
      <c r="B12" s="137" t="s">
        <v>172</v>
      </c>
      <c r="C12" s="107">
        <v>496278125</v>
      </c>
      <c r="D12" s="107">
        <v>533033946</v>
      </c>
      <c r="E12" s="107">
        <v>289067833</v>
      </c>
      <c r="F12" s="107">
        <v>185927963</v>
      </c>
      <c r="G12" s="107">
        <v>181139787</v>
      </c>
      <c r="H12" s="107">
        <v>171016146</v>
      </c>
      <c r="I12" s="107">
        <v>168945434</v>
      </c>
      <c r="J12" s="131" t="s">
        <v>173</v>
      </c>
    </row>
    <row r="13" spans="1:17" ht="15" customHeight="1" thickBot="1" x14ac:dyDescent="0.25">
      <c r="A13" s="137">
        <v>10</v>
      </c>
      <c r="B13" s="137" t="s">
        <v>174</v>
      </c>
      <c r="C13" s="107">
        <v>84394193</v>
      </c>
      <c r="D13" s="107">
        <v>101967201</v>
      </c>
      <c r="E13" s="107">
        <v>70420675</v>
      </c>
      <c r="F13" s="107">
        <v>62327018</v>
      </c>
      <c r="G13" s="107">
        <v>34711542</v>
      </c>
      <c r="H13" s="107">
        <v>32443334</v>
      </c>
      <c r="I13" s="107">
        <v>32280402</v>
      </c>
      <c r="J13" s="131" t="s">
        <v>175</v>
      </c>
    </row>
    <row r="14" spans="1:17" ht="15" customHeight="1" thickBot="1" x14ac:dyDescent="0.25">
      <c r="A14" s="137">
        <v>11</v>
      </c>
      <c r="B14" s="137" t="s">
        <v>176</v>
      </c>
      <c r="C14" s="107">
        <v>56659784</v>
      </c>
      <c r="D14" s="107">
        <v>58472328</v>
      </c>
      <c r="E14" s="107">
        <v>20503554</v>
      </c>
      <c r="F14" s="107">
        <v>18668474</v>
      </c>
      <c r="G14" s="107">
        <v>18613659</v>
      </c>
      <c r="H14" s="107">
        <v>18473956</v>
      </c>
      <c r="I14" s="107">
        <v>18441026</v>
      </c>
      <c r="J14" s="131" t="s">
        <v>177</v>
      </c>
    </row>
    <row r="15" spans="1:17" ht="15" customHeight="1" thickBot="1" x14ac:dyDescent="0.25">
      <c r="A15" s="137">
        <v>12</v>
      </c>
      <c r="B15" s="137" t="s">
        <v>178</v>
      </c>
      <c r="C15" s="107">
        <v>106514675</v>
      </c>
      <c r="D15" s="107">
        <v>116738217</v>
      </c>
      <c r="E15" s="107">
        <v>83724832</v>
      </c>
      <c r="F15" s="107">
        <v>80580246</v>
      </c>
      <c r="G15" s="107">
        <v>36869916</v>
      </c>
      <c r="H15" s="107">
        <v>36410043</v>
      </c>
      <c r="I15" s="107">
        <v>35965828</v>
      </c>
      <c r="J15" s="131" t="s">
        <v>179</v>
      </c>
    </row>
    <row r="16" spans="1:17" ht="15" customHeight="1" thickBot="1" x14ac:dyDescent="0.25">
      <c r="A16" s="137">
        <v>13</v>
      </c>
      <c r="B16" s="137" t="s">
        <v>180</v>
      </c>
      <c r="C16" s="107">
        <v>102208259</v>
      </c>
      <c r="D16" s="107">
        <v>111115158</v>
      </c>
      <c r="E16" s="107">
        <v>90693575</v>
      </c>
      <c r="F16" s="107">
        <v>34537572</v>
      </c>
      <c r="G16" s="107">
        <v>34500362</v>
      </c>
      <c r="H16" s="107">
        <v>34381758</v>
      </c>
      <c r="I16" s="107">
        <v>34188620</v>
      </c>
      <c r="J16" s="131" t="s">
        <v>181</v>
      </c>
    </row>
    <row r="17" spans="1:10" ht="15" customHeight="1" thickBot="1" x14ac:dyDescent="0.25">
      <c r="A17" s="137">
        <v>14</v>
      </c>
      <c r="B17" s="137" t="s">
        <v>182</v>
      </c>
      <c r="C17" s="107">
        <v>65772413</v>
      </c>
      <c r="D17" s="107">
        <v>74167671</v>
      </c>
      <c r="E17" s="107">
        <v>61567632</v>
      </c>
      <c r="F17" s="107">
        <v>58441584</v>
      </c>
      <c r="G17" s="107">
        <v>41773895</v>
      </c>
      <c r="H17" s="107">
        <v>22759414</v>
      </c>
      <c r="I17" s="107">
        <v>22351035</v>
      </c>
      <c r="J17" s="131" t="s">
        <v>183</v>
      </c>
    </row>
    <row r="18" spans="1:10" ht="15" customHeight="1" thickBot="1" x14ac:dyDescent="0.25">
      <c r="A18" s="137">
        <v>15</v>
      </c>
      <c r="B18" s="137" t="s">
        <v>184</v>
      </c>
      <c r="C18" s="107">
        <v>68130593</v>
      </c>
      <c r="D18" s="107">
        <v>75756320</v>
      </c>
      <c r="E18" s="107">
        <v>51358133</v>
      </c>
      <c r="F18" s="107">
        <v>45739854</v>
      </c>
      <c r="G18" s="107">
        <v>25854492</v>
      </c>
      <c r="H18" s="107">
        <v>23023770</v>
      </c>
      <c r="I18" s="107">
        <v>22979512</v>
      </c>
      <c r="J18" s="131" t="s">
        <v>185</v>
      </c>
    </row>
    <row r="19" spans="1:10" ht="15" customHeight="1" thickBot="1" x14ac:dyDescent="0.25">
      <c r="A19" s="137">
        <v>16</v>
      </c>
      <c r="B19" s="137" t="s">
        <v>186</v>
      </c>
      <c r="C19" s="107">
        <v>23564275</v>
      </c>
      <c r="D19" s="107">
        <v>33170744</v>
      </c>
      <c r="E19" s="107">
        <v>23115374</v>
      </c>
      <c r="F19" s="107">
        <v>20195039</v>
      </c>
      <c r="G19" s="107">
        <v>10776183</v>
      </c>
      <c r="H19" s="107">
        <v>10082783</v>
      </c>
      <c r="I19" s="107">
        <v>10066021</v>
      </c>
      <c r="J19" s="131" t="s">
        <v>185</v>
      </c>
    </row>
    <row r="20" spans="1:10" ht="15" customHeight="1" thickBot="1" x14ac:dyDescent="0.25">
      <c r="A20" s="137">
        <v>17</v>
      </c>
      <c r="B20" s="137" t="s">
        <v>187</v>
      </c>
      <c r="C20" s="107">
        <v>138897826</v>
      </c>
      <c r="D20" s="107">
        <v>155717899</v>
      </c>
      <c r="E20" s="107">
        <v>90449394</v>
      </c>
      <c r="F20" s="107">
        <v>64576296</v>
      </c>
      <c r="G20" s="107">
        <v>58085790</v>
      </c>
      <c r="H20" s="107">
        <v>47129559</v>
      </c>
      <c r="I20" s="107">
        <v>45084371</v>
      </c>
      <c r="J20" s="131" t="s">
        <v>188</v>
      </c>
    </row>
    <row r="21" spans="1:10" ht="15" customHeight="1" thickBot="1" x14ac:dyDescent="0.25">
      <c r="A21" s="137">
        <v>18</v>
      </c>
      <c r="B21" s="137" t="s">
        <v>189</v>
      </c>
      <c r="C21" s="107">
        <v>15895727</v>
      </c>
      <c r="D21" s="107">
        <v>16670838</v>
      </c>
      <c r="E21" s="107">
        <v>14939612</v>
      </c>
      <c r="F21" s="107">
        <v>9635638</v>
      </c>
      <c r="G21" s="107">
        <v>9565140</v>
      </c>
      <c r="H21" s="107">
        <v>5055919</v>
      </c>
      <c r="I21" s="107">
        <v>5036603</v>
      </c>
      <c r="J21" s="131" t="s">
        <v>188</v>
      </c>
    </row>
    <row r="22" spans="1:10" ht="15" customHeight="1" thickBot="1" x14ac:dyDescent="0.25">
      <c r="A22" s="137">
        <v>19</v>
      </c>
      <c r="B22" s="137" t="s">
        <v>190</v>
      </c>
      <c r="C22" s="107">
        <v>177085579</v>
      </c>
      <c r="D22" s="107">
        <v>197244483</v>
      </c>
      <c r="E22" s="107">
        <v>150487563</v>
      </c>
      <c r="F22" s="107">
        <v>146420147</v>
      </c>
      <c r="G22" s="107">
        <v>60824014</v>
      </c>
      <c r="H22" s="107">
        <v>59470848</v>
      </c>
      <c r="I22" s="107">
        <v>59151790</v>
      </c>
      <c r="J22" s="131" t="s">
        <v>191</v>
      </c>
    </row>
    <row r="23" spans="1:10" ht="15" customHeight="1" thickBot="1" x14ac:dyDescent="0.25">
      <c r="A23" s="137">
        <v>20</v>
      </c>
      <c r="B23" s="137" t="s">
        <v>192</v>
      </c>
      <c r="C23" s="107">
        <v>97461779</v>
      </c>
      <c r="D23" s="107">
        <v>100597666</v>
      </c>
      <c r="E23" s="107">
        <v>78855897</v>
      </c>
      <c r="F23" s="107">
        <v>70196526</v>
      </c>
      <c r="G23" s="107">
        <v>36428644</v>
      </c>
      <c r="H23" s="107">
        <v>30307796</v>
      </c>
      <c r="I23" s="107">
        <v>29649195</v>
      </c>
      <c r="J23" s="131" t="s">
        <v>193</v>
      </c>
    </row>
    <row r="24" spans="1:10" ht="15" customHeight="1" thickBot="1" x14ac:dyDescent="0.25">
      <c r="A24" s="137">
        <v>21</v>
      </c>
      <c r="B24" s="137" t="s">
        <v>194</v>
      </c>
      <c r="C24" s="107">
        <v>153070745</v>
      </c>
      <c r="D24" s="107">
        <v>166813244</v>
      </c>
      <c r="E24" s="107">
        <v>132687369</v>
      </c>
      <c r="F24" s="107">
        <v>118549286</v>
      </c>
      <c r="G24" s="107">
        <v>63492100</v>
      </c>
      <c r="H24" s="107">
        <v>49807715</v>
      </c>
      <c r="I24" s="107">
        <v>49341154</v>
      </c>
      <c r="J24" s="131" t="s">
        <v>195</v>
      </c>
    </row>
    <row r="25" spans="1:10" ht="15" customHeight="1" thickBot="1" x14ac:dyDescent="0.25">
      <c r="A25" s="137">
        <v>22</v>
      </c>
      <c r="B25" s="137" t="s">
        <v>196</v>
      </c>
      <c r="C25" s="107">
        <v>75086347</v>
      </c>
      <c r="D25" s="107">
        <v>77401156</v>
      </c>
      <c r="E25" s="107">
        <v>65160815</v>
      </c>
      <c r="F25" s="107">
        <v>58594274</v>
      </c>
      <c r="G25" s="107">
        <v>24165004</v>
      </c>
      <c r="H25" s="107">
        <v>23022489</v>
      </c>
      <c r="I25" s="107">
        <v>21834851</v>
      </c>
      <c r="J25" s="131" t="s">
        <v>197</v>
      </c>
    </row>
    <row r="26" spans="1:10" ht="15" customHeight="1" thickBot="1" x14ac:dyDescent="0.25">
      <c r="A26" s="137">
        <v>23</v>
      </c>
      <c r="B26" s="137" t="s">
        <v>198</v>
      </c>
      <c r="C26" s="107">
        <v>38696492</v>
      </c>
      <c r="D26" s="107">
        <v>40370733</v>
      </c>
      <c r="E26" s="107">
        <v>29521703</v>
      </c>
      <c r="F26" s="107">
        <v>26020599</v>
      </c>
      <c r="G26" s="107">
        <v>13541501</v>
      </c>
      <c r="H26" s="107">
        <v>11849645</v>
      </c>
      <c r="I26" s="107">
        <v>11829606</v>
      </c>
      <c r="J26" s="131" t="s">
        <v>199</v>
      </c>
    </row>
    <row r="27" spans="1:10" ht="15" customHeight="1" thickBot="1" x14ac:dyDescent="0.25">
      <c r="A27" s="137">
        <v>24</v>
      </c>
      <c r="B27" s="137" t="s">
        <v>200</v>
      </c>
      <c r="C27" s="107">
        <v>228419649</v>
      </c>
      <c r="D27" s="107">
        <v>233538334</v>
      </c>
      <c r="E27" s="107">
        <v>146331977</v>
      </c>
      <c r="F27" s="107">
        <v>138820287</v>
      </c>
      <c r="G27" s="107">
        <v>71752095</v>
      </c>
      <c r="H27" s="107">
        <v>68489540</v>
      </c>
      <c r="I27" s="107">
        <v>67349582</v>
      </c>
      <c r="J27" s="131" t="s">
        <v>201</v>
      </c>
    </row>
    <row r="28" spans="1:10" ht="15" customHeight="1" thickBot="1" x14ac:dyDescent="0.25">
      <c r="A28" s="137">
        <v>25</v>
      </c>
      <c r="B28" s="137" t="s">
        <v>202</v>
      </c>
      <c r="C28" s="107">
        <v>43869275</v>
      </c>
      <c r="D28" s="107">
        <v>61025951</v>
      </c>
      <c r="E28" s="107">
        <v>51870219</v>
      </c>
      <c r="F28" s="107">
        <v>48820078</v>
      </c>
      <c r="G28" s="107">
        <v>18706101</v>
      </c>
      <c r="H28" s="107">
        <v>17794629</v>
      </c>
      <c r="I28" s="107">
        <v>17794326</v>
      </c>
      <c r="J28" s="131" t="s">
        <v>203</v>
      </c>
    </row>
    <row r="29" spans="1:10" ht="15" customHeight="1" thickBot="1" x14ac:dyDescent="0.25">
      <c r="A29" s="137">
        <v>26</v>
      </c>
      <c r="B29" s="137" t="s">
        <v>204</v>
      </c>
      <c r="C29" s="107">
        <v>232830304</v>
      </c>
      <c r="D29" s="107">
        <v>259909131</v>
      </c>
      <c r="E29" s="107">
        <v>186580004</v>
      </c>
      <c r="F29" s="107">
        <v>172718939</v>
      </c>
      <c r="G29" s="107">
        <v>87237902</v>
      </c>
      <c r="H29" s="107">
        <v>75318406</v>
      </c>
      <c r="I29" s="107">
        <v>74805784</v>
      </c>
      <c r="J29" s="131" t="s">
        <v>205</v>
      </c>
    </row>
    <row r="30" spans="1:10" ht="15" customHeight="1" thickBot="1" x14ac:dyDescent="0.25">
      <c r="A30" s="137">
        <v>27</v>
      </c>
      <c r="B30" s="137" t="s">
        <v>206</v>
      </c>
      <c r="C30" s="107">
        <v>8163699</v>
      </c>
      <c r="D30" s="107">
        <v>8164179</v>
      </c>
      <c r="E30" s="107">
        <v>6443251</v>
      </c>
      <c r="F30" s="107">
        <v>5304156</v>
      </c>
      <c r="G30" s="107">
        <v>2421694</v>
      </c>
      <c r="H30" s="107">
        <v>2324281</v>
      </c>
      <c r="I30" s="107">
        <v>2319091</v>
      </c>
      <c r="J30" s="131" t="s">
        <v>207</v>
      </c>
    </row>
    <row r="31" spans="1:10" ht="15" customHeight="1" thickBot="1" x14ac:dyDescent="0.25">
      <c r="A31" s="137">
        <v>28</v>
      </c>
      <c r="B31" s="137" t="s">
        <v>208</v>
      </c>
      <c r="C31" s="107">
        <v>135349890</v>
      </c>
      <c r="D31" s="107">
        <v>143383973</v>
      </c>
      <c r="E31" s="107">
        <v>112892479</v>
      </c>
      <c r="F31" s="107">
        <v>87065557</v>
      </c>
      <c r="G31" s="107">
        <v>43038938</v>
      </c>
      <c r="H31" s="107">
        <v>40156662</v>
      </c>
      <c r="I31" s="107">
        <v>39759439</v>
      </c>
      <c r="J31" s="131" t="s">
        <v>209</v>
      </c>
    </row>
    <row r="32" spans="1:10" ht="15" customHeight="1" thickBot="1" x14ac:dyDescent="0.25">
      <c r="A32" s="137">
        <v>29</v>
      </c>
      <c r="B32" s="137" t="s">
        <v>210</v>
      </c>
      <c r="C32" s="107">
        <v>16754108</v>
      </c>
      <c r="D32" s="107">
        <v>18119783</v>
      </c>
      <c r="E32" s="107">
        <v>13681408</v>
      </c>
      <c r="F32" s="107">
        <v>9472297</v>
      </c>
      <c r="G32" s="107">
        <v>8002157</v>
      </c>
      <c r="H32" s="107">
        <v>5053650</v>
      </c>
      <c r="I32" s="107">
        <v>4202294</v>
      </c>
      <c r="J32" s="131" t="s">
        <v>211</v>
      </c>
    </row>
    <row r="33" spans="1:10" ht="15" customHeight="1" thickBot="1" x14ac:dyDescent="0.25">
      <c r="A33" s="137">
        <v>30</v>
      </c>
      <c r="B33" s="137" t="s">
        <v>212</v>
      </c>
      <c r="C33" s="107">
        <v>21541582</v>
      </c>
      <c r="D33" s="107">
        <v>23606123</v>
      </c>
      <c r="E33" s="107">
        <v>17594975</v>
      </c>
      <c r="F33" s="107">
        <v>17139321</v>
      </c>
      <c r="G33" s="107">
        <v>7917258</v>
      </c>
      <c r="H33" s="107">
        <v>6535907</v>
      </c>
      <c r="I33" s="107">
        <v>6528219</v>
      </c>
      <c r="J33" s="131" t="s">
        <v>213</v>
      </c>
    </row>
    <row r="34" spans="1:10" ht="15" customHeight="1" thickBot="1" x14ac:dyDescent="0.25">
      <c r="A34" s="137">
        <v>31</v>
      </c>
      <c r="B34" s="137" t="s">
        <v>214</v>
      </c>
      <c r="C34" s="107">
        <v>26922709</v>
      </c>
      <c r="D34" s="107">
        <v>38557565</v>
      </c>
      <c r="E34" s="107">
        <v>31620622</v>
      </c>
      <c r="F34" s="107">
        <v>29749667</v>
      </c>
      <c r="G34" s="107">
        <v>23904470</v>
      </c>
      <c r="H34" s="107">
        <v>10602002</v>
      </c>
      <c r="I34" s="107">
        <v>10492393</v>
      </c>
      <c r="J34" s="131" t="s">
        <v>215</v>
      </c>
    </row>
    <row r="35" spans="1:10" ht="15" customHeight="1" thickBot="1" x14ac:dyDescent="0.25">
      <c r="A35" s="137">
        <v>32</v>
      </c>
      <c r="B35" s="137" t="s">
        <v>216</v>
      </c>
      <c r="C35" s="107">
        <v>12847829</v>
      </c>
      <c r="D35" s="107">
        <v>18183022</v>
      </c>
      <c r="E35" s="107">
        <v>12063449</v>
      </c>
      <c r="F35" s="107">
        <v>7107057</v>
      </c>
      <c r="G35" s="107">
        <v>5172023</v>
      </c>
      <c r="H35" s="107">
        <v>4936721</v>
      </c>
      <c r="I35" s="107">
        <v>4819120</v>
      </c>
      <c r="J35" s="131" t="s">
        <v>217</v>
      </c>
    </row>
    <row r="36" spans="1:10" ht="15" customHeight="1" thickBot="1" x14ac:dyDescent="0.25">
      <c r="A36" s="137">
        <v>33</v>
      </c>
      <c r="B36" s="137" t="s">
        <v>218</v>
      </c>
      <c r="C36" s="107">
        <v>24988573</v>
      </c>
      <c r="D36" s="107">
        <v>24863775</v>
      </c>
      <c r="E36" s="107">
        <v>16081190</v>
      </c>
      <c r="F36" s="107">
        <v>14994988</v>
      </c>
      <c r="G36" s="107">
        <v>8771282</v>
      </c>
      <c r="H36" s="107">
        <v>6756826</v>
      </c>
      <c r="I36" s="107">
        <v>6672982</v>
      </c>
      <c r="J36" s="131" t="s">
        <v>217</v>
      </c>
    </row>
    <row r="37" spans="1:10" ht="15" customHeight="1" thickBot="1" x14ac:dyDescent="0.25">
      <c r="A37" s="137">
        <v>34</v>
      </c>
      <c r="B37" s="137" t="s">
        <v>219</v>
      </c>
      <c r="C37" s="107">
        <v>94357641</v>
      </c>
      <c r="D37" s="107">
        <v>100357760</v>
      </c>
      <c r="E37" s="107">
        <v>87284474</v>
      </c>
      <c r="F37" s="107">
        <v>73068115</v>
      </c>
      <c r="G37" s="107">
        <v>30579953</v>
      </c>
      <c r="H37" s="107">
        <v>26142860</v>
      </c>
      <c r="I37" s="107">
        <v>25952170</v>
      </c>
      <c r="J37" s="131" t="s">
        <v>220</v>
      </c>
    </row>
    <row r="38" spans="1:10" ht="15" customHeight="1" thickBot="1" x14ac:dyDescent="0.25">
      <c r="A38" s="137">
        <v>35</v>
      </c>
      <c r="B38" s="137" t="s">
        <v>221</v>
      </c>
      <c r="C38" s="107">
        <v>133117950</v>
      </c>
      <c r="D38" s="107">
        <v>141071267</v>
      </c>
      <c r="E38" s="107">
        <v>52492716</v>
      </c>
      <c r="F38" s="107">
        <v>40876052</v>
      </c>
      <c r="G38" s="107">
        <v>39633938</v>
      </c>
      <c r="H38" s="107">
        <v>35902471</v>
      </c>
      <c r="I38" s="107">
        <v>35057309</v>
      </c>
      <c r="J38" s="131" t="s">
        <v>222</v>
      </c>
    </row>
    <row r="39" spans="1:10" ht="15" customHeight="1" thickBot="1" x14ac:dyDescent="0.25">
      <c r="A39" s="137">
        <v>36</v>
      </c>
      <c r="B39" s="137" t="s">
        <v>223</v>
      </c>
      <c r="C39" s="107">
        <v>106217729</v>
      </c>
      <c r="D39" s="107">
        <v>150976925</v>
      </c>
      <c r="E39" s="107">
        <v>99819247</v>
      </c>
      <c r="F39" s="107">
        <v>72023838</v>
      </c>
      <c r="G39" s="107">
        <v>39935357</v>
      </c>
      <c r="H39" s="107">
        <v>36334894</v>
      </c>
      <c r="I39" s="107">
        <v>34845295</v>
      </c>
      <c r="J39" s="131" t="s">
        <v>224</v>
      </c>
    </row>
    <row r="40" spans="1:10" ht="15" customHeight="1" thickBot="1" x14ac:dyDescent="0.25">
      <c r="A40" s="137">
        <v>37</v>
      </c>
      <c r="B40" s="137" t="s">
        <v>225</v>
      </c>
      <c r="C40" s="107">
        <v>55537854</v>
      </c>
      <c r="D40" s="107">
        <v>70229903</v>
      </c>
      <c r="E40" s="107">
        <v>48216820</v>
      </c>
      <c r="F40" s="107">
        <v>38876251</v>
      </c>
      <c r="G40" s="107">
        <v>20595926</v>
      </c>
      <c r="H40" s="107">
        <v>16832178</v>
      </c>
      <c r="I40" s="107">
        <v>16261267</v>
      </c>
      <c r="J40" s="131" t="s">
        <v>226</v>
      </c>
    </row>
    <row r="41" spans="1:10" ht="15" customHeight="1" thickBot="1" x14ac:dyDescent="0.25">
      <c r="A41" s="137">
        <v>38</v>
      </c>
      <c r="B41" s="137" t="s">
        <v>227</v>
      </c>
      <c r="C41" s="107">
        <v>10871094</v>
      </c>
      <c r="D41" s="107">
        <v>12192838</v>
      </c>
      <c r="E41" s="107">
        <v>8238442</v>
      </c>
      <c r="F41" s="107">
        <v>4542722</v>
      </c>
      <c r="G41" s="107">
        <v>4094950</v>
      </c>
      <c r="H41" s="107">
        <v>2889837</v>
      </c>
      <c r="I41" s="107">
        <v>2851481</v>
      </c>
      <c r="J41" s="131" t="s">
        <v>228</v>
      </c>
    </row>
    <row r="42" spans="1:10" ht="15" customHeight="1" thickBot="1" x14ac:dyDescent="0.25">
      <c r="A42" s="137">
        <v>39</v>
      </c>
      <c r="B42" s="137" t="s">
        <v>229</v>
      </c>
      <c r="C42" s="108">
        <v>12324967662</v>
      </c>
      <c r="D42" s="108">
        <v>11006590028</v>
      </c>
      <c r="E42" s="108">
        <v>6004701740</v>
      </c>
      <c r="F42" s="108">
        <v>4844586376</v>
      </c>
      <c r="G42" s="108">
        <v>3006127485</v>
      </c>
      <c r="H42" s="108">
        <v>2575588685</v>
      </c>
      <c r="I42" s="108">
        <v>2530358876</v>
      </c>
      <c r="J42" s="132" t="s">
        <v>230</v>
      </c>
    </row>
    <row r="43" spans="1:10" ht="15" customHeight="1" thickBot="1" x14ac:dyDescent="0.25">
      <c r="A43" s="137">
        <v>40</v>
      </c>
      <c r="B43" s="137" t="s">
        <v>231</v>
      </c>
      <c r="C43" s="107">
        <v>160113605</v>
      </c>
      <c r="D43" s="107">
        <v>189998249</v>
      </c>
      <c r="E43" s="107">
        <v>67385148</v>
      </c>
      <c r="F43" s="107">
        <v>45131113</v>
      </c>
      <c r="G43" s="107">
        <v>45040489</v>
      </c>
      <c r="H43" s="107">
        <v>44536949</v>
      </c>
      <c r="I43" s="107">
        <v>44411763</v>
      </c>
      <c r="J43" s="131" t="s">
        <v>230</v>
      </c>
    </row>
    <row r="44" spans="1:10" ht="15" customHeight="1" thickBot="1" x14ac:dyDescent="0.25">
      <c r="A44" s="137">
        <v>41</v>
      </c>
      <c r="B44" s="137" t="s">
        <v>232</v>
      </c>
      <c r="C44" s="107">
        <v>49682311</v>
      </c>
      <c r="D44" s="107">
        <v>63960117</v>
      </c>
      <c r="E44" s="107">
        <v>28119705</v>
      </c>
      <c r="F44" s="107">
        <v>20720283</v>
      </c>
      <c r="G44" s="107">
        <v>20684561</v>
      </c>
      <c r="H44" s="107">
        <v>14060583</v>
      </c>
      <c r="I44" s="107">
        <v>13510294</v>
      </c>
      <c r="J44" s="131" t="s">
        <v>233</v>
      </c>
    </row>
    <row r="45" spans="1:10" ht="15" customHeight="1" thickBot="1" x14ac:dyDescent="0.25">
      <c r="A45" s="137">
        <v>42</v>
      </c>
      <c r="B45" s="137" t="s">
        <v>234</v>
      </c>
      <c r="C45" s="107">
        <v>246714476</v>
      </c>
      <c r="D45" s="107">
        <v>303156120</v>
      </c>
      <c r="E45" s="107">
        <v>232289194</v>
      </c>
      <c r="F45" s="107">
        <v>160136177</v>
      </c>
      <c r="G45" s="107">
        <v>93133396</v>
      </c>
      <c r="H45" s="107">
        <v>66427083</v>
      </c>
      <c r="I45" s="107">
        <v>66203587</v>
      </c>
      <c r="J45" s="131" t="s">
        <v>235</v>
      </c>
    </row>
    <row r="46" spans="1:10" ht="15" customHeight="1" thickBot="1" x14ac:dyDescent="0.25">
      <c r="A46" s="137">
        <v>43</v>
      </c>
      <c r="B46" s="137" t="s">
        <v>236</v>
      </c>
      <c r="C46" s="107">
        <v>91856728</v>
      </c>
      <c r="D46" s="107">
        <v>138060838</v>
      </c>
      <c r="E46" s="107">
        <v>61072842</v>
      </c>
      <c r="F46" s="107">
        <v>31434680</v>
      </c>
      <c r="G46" s="107">
        <v>29784531</v>
      </c>
      <c r="H46" s="107">
        <v>28339700</v>
      </c>
      <c r="I46" s="107">
        <v>27990606</v>
      </c>
      <c r="J46" s="131" t="s">
        <v>237</v>
      </c>
    </row>
    <row r="47" spans="1:10" ht="15" customHeight="1" thickBot="1" x14ac:dyDescent="0.25">
      <c r="A47" s="137">
        <v>44</v>
      </c>
      <c r="B47" s="137" t="s">
        <v>238</v>
      </c>
      <c r="C47" s="107">
        <v>24815071</v>
      </c>
      <c r="D47" s="107">
        <v>28804703</v>
      </c>
      <c r="E47" s="107">
        <v>16739586</v>
      </c>
      <c r="F47" s="107">
        <v>14330916</v>
      </c>
      <c r="G47" s="107">
        <v>7126865</v>
      </c>
      <c r="H47" s="107">
        <v>5797716</v>
      </c>
      <c r="I47" s="107">
        <v>5661457</v>
      </c>
      <c r="J47" s="131" t="s">
        <v>239</v>
      </c>
    </row>
    <row r="48" spans="1:10" ht="15" customHeight="1" thickBot="1" x14ac:dyDescent="0.25">
      <c r="A48" s="137">
        <v>45</v>
      </c>
      <c r="B48" s="137" t="s">
        <v>240</v>
      </c>
      <c r="C48" s="107">
        <v>83870695</v>
      </c>
      <c r="D48" s="107">
        <v>135184038</v>
      </c>
      <c r="E48" s="107">
        <v>72061260</v>
      </c>
      <c r="F48" s="107">
        <v>66047585</v>
      </c>
      <c r="G48" s="107">
        <v>53810151</v>
      </c>
      <c r="H48" s="107">
        <v>26829667</v>
      </c>
      <c r="I48" s="107">
        <v>26266874</v>
      </c>
      <c r="J48" s="131" t="s">
        <v>241</v>
      </c>
    </row>
    <row r="49" spans="1:10" ht="15" customHeight="1" thickBot="1" x14ac:dyDescent="0.25">
      <c r="A49" s="137">
        <v>46</v>
      </c>
      <c r="B49" s="137" t="s">
        <v>242</v>
      </c>
      <c r="C49" s="107">
        <v>58072363</v>
      </c>
      <c r="D49" s="107">
        <v>74252644</v>
      </c>
      <c r="E49" s="107">
        <v>50068531</v>
      </c>
      <c r="F49" s="107">
        <v>38442181</v>
      </c>
      <c r="G49" s="107">
        <v>16593195</v>
      </c>
      <c r="H49" s="107">
        <v>14675079</v>
      </c>
      <c r="I49" s="107">
        <v>14574353</v>
      </c>
      <c r="J49" s="131" t="s">
        <v>241</v>
      </c>
    </row>
    <row r="50" spans="1:10" ht="15" customHeight="1" thickBot="1" x14ac:dyDescent="0.25">
      <c r="A50" s="137">
        <v>47</v>
      </c>
      <c r="B50" s="137" t="s">
        <v>243</v>
      </c>
      <c r="C50" s="107">
        <v>23454619</v>
      </c>
      <c r="D50" s="107">
        <v>27904279</v>
      </c>
      <c r="E50" s="107">
        <v>18630395</v>
      </c>
      <c r="F50" s="107">
        <v>12093510</v>
      </c>
      <c r="G50" s="107">
        <v>6468243</v>
      </c>
      <c r="H50" s="107">
        <v>5523823</v>
      </c>
      <c r="I50" s="107">
        <v>5517475</v>
      </c>
      <c r="J50" s="131" t="s">
        <v>241</v>
      </c>
    </row>
    <row r="51" spans="1:10" ht="15" customHeight="1" thickBot="1" x14ac:dyDescent="0.25">
      <c r="A51" s="137">
        <v>48</v>
      </c>
      <c r="B51" s="137" t="s">
        <v>244</v>
      </c>
      <c r="C51" s="107">
        <v>28807306</v>
      </c>
      <c r="D51" s="107">
        <v>42836099</v>
      </c>
      <c r="E51" s="107">
        <v>15174130</v>
      </c>
      <c r="F51" s="107">
        <v>13218661</v>
      </c>
      <c r="G51" s="107">
        <v>8511268</v>
      </c>
      <c r="H51" s="107">
        <v>7518576</v>
      </c>
      <c r="I51" s="107">
        <v>7503865</v>
      </c>
      <c r="J51" s="131" t="s">
        <v>245</v>
      </c>
    </row>
    <row r="52" spans="1:10" ht="15" customHeight="1" thickBot="1" x14ac:dyDescent="0.25">
      <c r="A52" s="137">
        <v>49</v>
      </c>
      <c r="B52" s="137" t="s">
        <v>246</v>
      </c>
      <c r="C52" s="107">
        <v>39201041</v>
      </c>
      <c r="D52" s="107">
        <v>58438023</v>
      </c>
      <c r="E52" s="107">
        <v>28593793</v>
      </c>
      <c r="F52" s="107">
        <v>12050892</v>
      </c>
      <c r="G52" s="107">
        <v>11285626</v>
      </c>
      <c r="H52" s="107">
        <v>10209788</v>
      </c>
      <c r="I52" s="107">
        <v>10099890</v>
      </c>
      <c r="J52" s="131" t="s">
        <v>247</v>
      </c>
    </row>
    <row r="53" spans="1:10" ht="15" customHeight="1" thickBot="1" x14ac:dyDescent="0.25">
      <c r="A53" s="137">
        <v>50</v>
      </c>
      <c r="B53" s="137" t="s">
        <v>248</v>
      </c>
      <c r="C53" s="107">
        <v>12445234</v>
      </c>
      <c r="D53" s="107">
        <v>13291471</v>
      </c>
      <c r="E53" s="107">
        <v>5657728</v>
      </c>
      <c r="F53" s="107">
        <v>4327715</v>
      </c>
      <c r="G53" s="107">
        <v>2774203</v>
      </c>
      <c r="H53" s="107">
        <v>2259796</v>
      </c>
      <c r="I53" s="107">
        <v>2259796</v>
      </c>
      <c r="J53" s="131" t="s">
        <v>249</v>
      </c>
    </row>
    <row r="54" spans="1:10" ht="15" customHeight="1" thickBot="1" x14ac:dyDescent="0.25">
      <c r="A54" s="137">
        <v>51</v>
      </c>
      <c r="B54" s="137" t="s">
        <v>250</v>
      </c>
      <c r="C54" s="107">
        <v>28018631</v>
      </c>
      <c r="D54" s="107">
        <v>31879921</v>
      </c>
      <c r="E54" s="107">
        <v>20098669</v>
      </c>
      <c r="F54" s="107">
        <v>14425653</v>
      </c>
      <c r="G54" s="107">
        <v>6948334</v>
      </c>
      <c r="H54" s="107">
        <v>5395634</v>
      </c>
      <c r="I54" s="107">
        <v>5224825</v>
      </c>
      <c r="J54" s="131" t="s">
        <v>251</v>
      </c>
    </row>
    <row r="55" spans="1:10" ht="15" customHeight="1" thickBot="1" x14ac:dyDescent="0.25">
      <c r="A55" s="137">
        <v>52</v>
      </c>
      <c r="B55" s="137" t="s">
        <v>252</v>
      </c>
      <c r="C55" s="107">
        <v>47797920</v>
      </c>
      <c r="D55" s="107">
        <v>70349492</v>
      </c>
      <c r="E55" s="107">
        <v>34732444</v>
      </c>
      <c r="F55" s="107">
        <v>26352997</v>
      </c>
      <c r="G55" s="107">
        <v>21006018</v>
      </c>
      <c r="H55" s="107">
        <v>11008532</v>
      </c>
      <c r="I55" s="107">
        <v>10379300</v>
      </c>
      <c r="J55" s="131" t="s">
        <v>253</v>
      </c>
    </row>
    <row r="56" spans="1:10" ht="15" customHeight="1" thickBot="1" x14ac:dyDescent="0.25">
      <c r="A56" s="137">
        <v>53</v>
      </c>
      <c r="B56" s="137" t="s">
        <v>254</v>
      </c>
      <c r="C56" s="107">
        <v>20356490</v>
      </c>
      <c r="D56" s="107">
        <v>26261980</v>
      </c>
      <c r="E56" s="107">
        <v>13967934</v>
      </c>
      <c r="F56" s="107">
        <v>11152595</v>
      </c>
      <c r="G56" s="107">
        <v>7673903</v>
      </c>
      <c r="H56" s="107">
        <v>4093730</v>
      </c>
      <c r="I56" s="107">
        <v>3990396</v>
      </c>
      <c r="J56" s="131" t="s">
        <v>253</v>
      </c>
    </row>
    <row r="57" spans="1:10" ht="15" customHeight="1" thickBot="1" x14ac:dyDescent="0.25">
      <c r="A57" s="137">
        <v>54</v>
      </c>
      <c r="B57" s="137" t="s">
        <v>255</v>
      </c>
      <c r="C57" s="107">
        <v>31159485</v>
      </c>
      <c r="D57" s="107">
        <v>35372519</v>
      </c>
      <c r="E57" s="107">
        <v>20985852</v>
      </c>
      <c r="F57" s="107">
        <v>11934431</v>
      </c>
      <c r="G57" s="107">
        <v>11335102</v>
      </c>
      <c r="H57" s="107">
        <v>5392227</v>
      </c>
      <c r="I57" s="107">
        <v>5380403</v>
      </c>
      <c r="J57" s="131" t="s">
        <v>256</v>
      </c>
    </row>
    <row r="58" spans="1:10" ht="15" customHeight="1" thickBot="1" x14ac:dyDescent="0.25">
      <c r="A58" s="137">
        <v>55</v>
      </c>
      <c r="B58" s="137" t="s">
        <v>257</v>
      </c>
      <c r="C58" s="107">
        <v>22885530</v>
      </c>
      <c r="D58" s="107">
        <v>25983257</v>
      </c>
      <c r="E58" s="107">
        <v>19429458</v>
      </c>
      <c r="F58" s="107">
        <v>7300236</v>
      </c>
      <c r="G58" s="107">
        <v>3935518</v>
      </c>
      <c r="H58" s="107">
        <v>3457037</v>
      </c>
      <c r="I58" s="107">
        <v>3456698</v>
      </c>
      <c r="J58" s="131" t="s">
        <v>258</v>
      </c>
    </row>
    <row r="59" spans="1:10" ht="15" customHeight="1" thickBot="1" x14ac:dyDescent="0.25">
      <c r="A59" s="137">
        <v>56</v>
      </c>
      <c r="B59" s="137" t="s">
        <v>259</v>
      </c>
      <c r="C59" s="107">
        <v>49086465</v>
      </c>
      <c r="D59" s="107">
        <v>68981018</v>
      </c>
      <c r="E59" s="107">
        <v>38588509</v>
      </c>
      <c r="F59" s="107">
        <v>9659648</v>
      </c>
      <c r="G59" s="107">
        <v>9247615</v>
      </c>
      <c r="H59" s="107">
        <v>7928260</v>
      </c>
      <c r="I59" s="107">
        <v>7637084</v>
      </c>
      <c r="J59" s="131" t="s">
        <v>260</v>
      </c>
    </row>
    <row r="60" spans="1:10" ht="15" customHeight="1" thickBot="1" x14ac:dyDescent="0.25">
      <c r="A60" s="137">
        <v>57</v>
      </c>
      <c r="B60" s="137" t="s">
        <v>261</v>
      </c>
      <c r="C60" s="107">
        <v>45185701</v>
      </c>
      <c r="D60" s="107">
        <v>60054150</v>
      </c>
      <c r="E60" s="107">
        <v>11316731</v>
      </c>
      <c r="F60" s="107">
        <v>4444602</v>
      </c>
      <c r="G60" s="107">
        <v>4407357</v>
      </c>
      <c r="H60" s="107">
        <v>4009299</v>
      </c>
      <c r="I60" s="107">
        <v>4005951</v>
      </c>
      <c r="J60" s="131" t="s">
        <v>262</v>
      </c>
    </row>
  </sheetData>
  <mergeCells count="1">
    <mergeCell ref="B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32"/>
  <sheetViews>
    <sheetView topLeftCell="B1" zoomScaleNormal="100" workbookViewId="0">
      <selection activeCell="H12" sqref="H12"/>
    </sheetView>
  </sheetViews>
  <sheetFormatPr baseColWidth="10" defaultRowHeight="12.75" x14ac:dyDescent="0.2"/>
  <cols>
    <col min="1" max="1" width="0" hidden="1" customWidth="1"/>
    <col min="2" max="2" width="49.140625" customWidth="1"/>
    <col min="3" max="3" width="12.42578125" bestFit="1" customWidth="1"/>
    <col min="4" max="4" width="13.42578125" bestFit="1" customWidth="1"/>
    <col min="5" max="5" width="13.42578125" customWidth="1"/>
    <col min="6" max="6" width="12.5703125" customWidth="1"/>
    <col min="7" max="7" width="13.28515625" customWidth="1"/>
    <col min="8" max="8" width="10.7109375" style="85" customWidth="1"/>
    <col min="9" max="9" width="11.5703125" style="2" customWidth="1"/>
    <col min="10" max="10" width="7" style="2" customWidth="1"/>
    <col min="11" max="11" width="9.5703125" style="2" bestFit="1" customWidth="1"/>
    <col min="12" max="12" width="6.85546875" style="2" customWidth="1"/>
    <col min="13" max="24" width="10.85546875" style="2"/>
  </cols>
  <sheetData>
    <row r="1" spans="2:10" s="2" customFormat="1" ht="15.75" x14ac:dyDescent="0.2">
      <c r="B1" s="141" t="s">
        <v>16</v>
      </c>
      <c r="C1" s="141"/>
      <c r="D1" s="141"/>
      <c r="E1" s="141"/>
      <c r="F1" s="141"/>
      <c r="G1" s="141"/>
      <c r="H1" s="141"/>
    </row>
    <row r="2" spans="2:10" s="2" customFormat="1" ht="33.6" customHeight="1" x14ac:dyDescent="0.2">
      <c r="B2" s="140" t="s">
        <v>150</v>
      </c>
      <c r="C2" s="140"/>
      <c r="D2" s="140"/>
      <c r="E2" s="140"/>
      <c r="F2" s="140"/>
      <c r="G2" s="140"/>
      <c r="H2" s="140"/>
    </row>
    <row r="3" spans="2:10" s="2" customFormat="1" ht="15.75" x14ac:dyDescent="0.2">
      <c r="B3" s="141" t="s">
        <v>17</v>
      </c>
      <c r="C3" s="141"/>
      <c r="D3" s="141"/>
      <c r="E3" s="141"/>
      <c r="F3" s="141"/>
      <c r="G3" s="141"/>
      <c r="H3" s="141"/>
    </row>
    <row r="4" spans="2:10" s="2" customFormat="1" ht="15.75" x14ac:dyDescent="0.2">
      <c r="B4" s="3"/>
      <c r="C4" s="3"/>
      <c r="D4" s="3"/>
      <c r="E4" s="3"/>
      <c r="F4" s="3"/>
      <c r="G4" s="3"/>
      <c r="H4" s="82"/>
    </row>
    <row r="5" spans="2:10" s="2" customFormat="1" ht="15.75" x14ac:dyDescent="0.2">
      <c r="B5" s="3"/>
      <c r="C5" s="3"/>
      <c r="D5" s="3"/>
      <c r="E5" s="3"/>
      <c r="F5" s="3"/>
      <c r="G5" s="3"/>
      <c r="H5" s="82"/>
    </row>
    <row r="6" spans="2:10" s="2" customFormat="1" ht="25.5" x14ac:dyDescent="0.2">
      <c r="B6" s="4" t="s">
        <v>18</v>
      </c>
      <c r="C6" s="5" t="s">
        <v>15</v>
      </c>
      <c r="D6" s="6" t="s">
        <v>14</v>
      </c>
      <c r="E6" s="6" t="s">
        <v>19</v>
      </c>
      <c r="F6" s="7" t="s">
        <v>20</v>
      </c>
      <c r="G6" s="6" t="s">
        <v>13</v>
      </c>
      <c r="H6" s="8" t="s">
        <v>77</v>
      </c>
    </row>
    <row r="7" spans="2:10" s="2" customFormat="1" ht="25.5" x14ac:dyDescent="0.2">
      <c r="B7" s="9" t="s">
        <v>5</v>
      </c>
      <c r="C7" s="97">
        <f>+C17+C21</f>
        <v>93437039</v>
      </c>
      <c r="D7" s="97">
        <f t="shared" ref="D7:G7" si="0">+D17+D21</f>
        <v>97291585</v>
      </c>
      <c r="E7" s="97">
        <f t="shared" si="0"/>
        <v>60103066.850000009</v>
      </c>
      <c r="F7" s="97">
        <f t="shared" si="0"/>
        <v>52383689.630000003</v>
      </c>
      <c r="G7" s="97">
        <f t="shared" si="0"/>
        <v>39558698.590000004</v>
      </c>
      <c r="H7" s="83">
        <f>+G7/D7</f>
        <v>0.40659938462303807</v>
      </c>
      <c r="I7" s="11"/>
      <c r="J7" s="11"/>
    </row>
    <row r="8" spans="2:10" s="2" customFormat="1" x14ac:dyDescent="0.2">
      <c r="B8" s="12" t="s">
        <v>0</v>
      </c>
      <c r="C8" s="97">
        <f>+C18+C22</f>
        <v>36414172</v>
      </c>
      <c r="D8" s="97">
        <f t="shared" ref="D8:G8" si="1">+D18+D22</f>
        <v>36608894</v>
      </c>
      <c r="E8" s="97">
        <f t="shared" si="1"/>
        <v>29013217.969999999</v>
      </c>
      <c r="F8" s="97">
        <f t="shared" si="1"/>
        <v>28218306.140000001</v>
      </c>
      <c r="G8" s="97">
        <f t="shared" si="1"/>
        <v>12454729.15</v>
      </c>
      <c r="H8" s="83">
        <f>+G8/D8</f>
        <v>0.34021047317080927</v>
      </c>
      <c r="I8" s="11"/>
      <c r="J8" s="11"/>
    </row>
    <row r="9" spans="2:10" s="2" customFormat="1" ht="25.5" x14ac:dyDescent="0.2">
      <c r="B9" s="16" t="s">
        <v>3</v>
      </c>
      <c r="C9" s="97">
        <f>+C19+C23</f>
        <v>2517093</v>
      </c>
      <c r="D9" s="97">
        <f t="shared" ref="D9:G9" si="2">+D19+D23</f>
        <v>2958943</v>
      </c>
      <c r="E9" s="97">
        <f t="shared" si="2"/>
        <v>1436070.74</v>
      </c>
      <c r="F9" s="97">
        <f t="shared" si="2"/>
        <v>1078753.19</v>
      </c>
      <c r="G9" s="97">
        <f t="shared" si="2"/>
        <v>626009.24</v>
      </c>
      <c r="H9" s="83">
        <f t="shared" ref="H9" si="3">+G9/D9</f>
        <v>0.21156515688203523</v>
      </c>
      <c r="I9" s="11"/>
      <c r="J9" s="11"/>
    </row>
    <row r="10" spans="2:10" s="2" customFormat="1" x14ac:dyDescent="0.2">
      <c r="B10" s="17" t="s">
        <v>22</v>
      </c>
      <c r="C10" s="18">
        <f>+C9+C8+C7</f>
        <v>132368304</v>
      </c>
      <c r="D10" s="18">
        <f t="shared" ref="D10:G10" si="4">+D9+D8+D7</f>
        <v>136859422</v>
      </c>
      <c r="E10" s="18">
        <f t="shared" si="4"/>
        <v>90552355.560000002</v>
      </c>
      <c r="F10" s="18">
        <f t="shared" si="4"/>
        <v>81680748.960000008</v>
      </c>
      <c r="G10" s="18">
        <f t="shared" si="4"/>
        <v>52639436.980000004</v>
      </c>
      <c r="H10" s="76">
        <f>+G10/D10</f>
        <v>0.38462413629074077</v>
      </c>
    </row>
    <row r="11" spans="2:10" s="2" customFormat="1" ht="15.75" x14ac:dyDescent="0.2">
      <c r="B11" s="19" t="s">
        <v>151</v>
      </c>
      <c r="C11" s="3"/>
      <c r="D11" s="3"/>
      <c r="E11" s="20"/>
      <c r="F11" s="3"/>
      <c r="G11" s="3"/>
      <c r="H11" s="21"/>
    </row>
    <row r="12" spans="2:10" s="2" customFormat="1" ht="15.75" x14ac:dyDescent="0.2">
      <c r="B12" s="3"/>
      <c r="C12" s="22"/>
      <c r="D12" s="22"/>
      <c r="E12" s="22"/>
      <c r="F12" s="22"/>
      <c r="G12" s="22"/>
      <c r="H12" s="21"/>
    </row>
    <row r="13" spans="2:10" s="2" customFormat="1" x14ac:dyDescent="0.2">
      <c r="E13" s="23"/>
      <c r="F13" s="23"/>
      <c r="G13" s="23"/>
      <c r="H13" s="24"/>
    </row>
    <row r="14" spans="2:10" s="2" customFormat="1" x14ac:dyDescent="0.2">
      <c r="C14" s="25"/>
      <c r="D14" s="25"/>
      <c r="E14" s="22"/>
      <c r="F14" s="25"/>
      <c r="G14" s="25"/>
      <c r="H14" s="24"/>
    </row>
    <row r="15" spans="2:10" s="2" customFormat="1" x14ac:dyDescent="0.2">
      <c r="B15" s="6" t="s">
        <v>23</v>
      </c>
      <c r="C15" s="5" t="s">
        <v>15</v>
      </c>
      <c r="D15" s="6" t="s">
        <v>14</v>
      </c>
      <c r="E15" s="6" t="s">
        <v>19</v>
      </c>
      <c r="F15" s="7" t="s">
        <v>20</v>
      </c>
      <c r="G15" s="6" t="s">
        <v>13</v>
      </c>
      <c r="H15" s="26" t="s">
        <v>21</v>
      </c>
    </row>
    <row r="16" spans="2:10" s="2" customFormat="1" x14ac:dyDescent="0.2">
      <c r="B16" s="27" t="s">
        <v>1</v>
      </c>
      <c r="C16" s="28">
        <f>+SUM(C17:C19)</f>
        <v>117289287</v>
      </c>
      <c r="D16" s="29">
        <f t="shared" ref="D16:F16" si="5">+SUM(D17:D19)</f>
        <v>117595827</v>
      </c>
      <c r="E16" s="29">
        <f t="shared" si="5"/>
        <v>82595129.420000002</v>
      </c>
      <c r="F16" s="30">
        <f t="shared" si="5"/>
        <v>74733026.170000002</v>
      </c>
      <c r="G16" s="29">
        <f>+SUM(G17:G19)</f>
        <v>49876195.610000007</v>
      </c>
      <c r="H16" s="31">
        <f>+G16/D16</f>
        <v>0.42413235981579522</v>
      </c>
      <c r="I16" s="23"/>
    </row>
    <row r="17" spans="2:9" s="2" customFormat="1" ht="25.5" x14ac:dyDescent="0.2">
      <c r="B17" s="32" t="s">
        <v>5</v>
      </c>
      <c r="C17" s="10">
        <v>83308711</v>
      </c>
      <c r="D17" s="14">
        <v>85001830</v>
      </c>
      <c r="E17" s="13">
        <v>56212840.45000001</v>
      </c>
      <c r="F17" s="10">
        <v>48778368.850000001</v>
      </c>
      <c r="G17" s="13">
        <v>37624908.990000002</v>
      </c>
      <c r="H17" s="15">
        <f t="shared" ref="H17:H23" si="6">+G17/D17</f>
        <v>0.44263645841507182</v>
      </c>
    </row>
    <row r="18" spans="2:9" s="2" customFormat="1" x14ac:dyDescent="0.2">
      <c r="B18" s="12" t="s">
        <v>0</v>
      </c>
      <c r="C18" s="10">
        <v>31463483</v>
      </c>
      <c r="D18" s="14">
        <v>30043193</v>
      </c>
      <c r="E18" s="13">
        <v>25302582.23</v>
      </c>
      <c r="F18" s="10">
        <v>24875904.129999999</v>
      </c>
      <c r="G18" s="13">
        <v>11625277.380000001</v>
      </c>
      <c r="H18" s="15">
        <f t="shared" si="6"/>
        <v>0.3869521252285002</v>
      </c>
    </row>
    <row r="19" spans="2:9" s="2" customFormat="1" ht="25.5" x14ac:dyDescent="0.2">
      <c r="B19" s="32" t="s">
        <v>3</v>
      </c>
      <c r="C19" s="10">
        <v>2517093</v>
      </c>
      <c r="D19" s="14">
        <v>2550804</v>
      </c>
      <c r="E19" s="13">
        <v>1079706.74</v>
      </c>
      <c r="F19" s="10">
        <v>1078753.19</v>
      </c>
      <c r="G19" s="13">
        <v>626009.24</v>
      </c>
      <c r="H19" s="15">
        <f t="shared" si="6"/>
        <v>0.24541644124754391</v>
      </c>
    </row>
    <row r="20" spans="2:9" s="2" customFormat="1" x14ac:dyDescent="0.2">
      <c r="B20" s="27" t="s">
        <v>11</v>
      </c>
      <c r="C20" s="33">
        <f>+SUM(C21:C23)</f>
        <v>15079017</v>
      </c>
      <c r="D20" s="34">
        <f>+SUM(D21:D23)</f>
        <v>19263595</v>
      </c>
      <c r="E20" s="34">
        <f>+E21+E23</f>
        <v>4246590.4000000004</v>
      </c>
      <c r="F20" s="34">
        <f>+F21+F23</f>
        <v>3605320.7800000003</v>
      </c>
      <c r="G20" s="34">
        <f>+SUM(G21:G23)</f>
        <v>2763241.37</v>
      </c>
      <c r="H20" s="35">
        <f>+G20/D20</f>
        <v>0.14344370144824992</v>
      </c>
    </row>
    <row r="21" spans="2:9" s="2" customFormat="1" ht="25.5" x14ac:dyDescent="0.2">
      <c r="B21" s="32" t="s">
        <v>5</v>
      </c>
      <c r="C21" s="10">
        <v>10128328</v>
      </c>
      <c r="D21" s="14">
        <v>12289755</v>
      </c>
      <c r="E21" s="13">
        <v>3890226.4000000004</v>
      </c>
      <c r="F21" s="10">
        <v>3605320.7800000003</v>
      </c>
      <c r="G21" s="13">
        <v>1933789.6</v>
      </c>
      <c r="H21" s="15">
        <f t="shared" si="6"/>
        <v>0.15734972747625969</v>
      </c>
    </row>
    <row r="22" spans="2:9" s="102" customFormat="1" x14ac:dyDescent="0.2">
      <c r="B22" s="12" t="s">
        <v>0</v>
      </c>
      <c r="C22" s="10">
        <v>4950689</v>
      </c>
      <c r="D22" s="14">
        <v>6565701</v>
      </c>
      <c r="E22" s="13">
        <v>3710635.7399999998</v>
      </c>
      <c r="F22" s="10">
        <v>3342402.01</v>
      </c>
      <c r="G22" s="13">
        <v>829451.7699999999</v>
      </c>
      <c r="H22" s="15">
        <f t="shared" si="6"/>
        <v>0.12633102999969081</v>
      </c>
    </row>
    <row r="23" spans="2:9" s="2" customFormat="1" ht="25.5" x14ac:dyDescent="0.2">
      <c r="B23" s="16" t="s">
        <v>3</v>
      </c>
      <c r="C23" s="10">
        <v>0</v>
      </c>
      <c r="D23" s="14">
        <v>408139</v>
      </c>
      <c r="E23" s="13">
        <v>356364</v>
      </c>
      <c r="F23" s="10">
        <v>0</v>
      </c>
      <c r="G23" s="13">
        <v>0</v>
      </c>
      <c r="H23" s="15">
        <f t="shared" si="6"/>
        <v>0</v>
      </c>
    </row>
    <row r="24" spans="2:9" s="2" customFormat="1" x14ac:dyDescent="0.2">
      <c r="B24" s="36" t="s">
        <v>22</v>
      </c>
      <c r="C24" s="18">
        <f>+C20+C16</f>
        <v>132368304</v>
      </c>
      <c r="D24" s="18">
        <f t="shared" ref="D24:G24" si="7">+D20+D16</f>
        <v>136859422</v>
      </c>
      <c r="E24" s="18">
        <f t="shared" si="7"/>
        <v>86841719.820000008</v>
      </c>
      <c r="F24" s="18">
        <f t="shared" si="7"/>
        <v>78338346.950000003</v>
      </c>
      <c r="G24" s="18">
        <f t="shared" si="7"/>
        <v>52639436.980000004</v>
      </c>
      <c r="H24" s="76">
        <f>+G24/D24</f>
        <v>0.38462413629074077</v>
      </c>
      <c r="I24" s="88"/>
    </row>
    <row r="25" spans="2:9" s="2" customFormat="1" x14ac:dyDescent="0.2">
      <c r="B25" s="19" t="s">
        <v>151</v>
      </c>
      <c r="D25" s="23"/>
      <c r="E25" s="23"/>
      <c r="G25" s="87"/>
      <c r="H25" s="84"/>
    </row>
    <row r="26" spans="2:9" s="2" customFormat="1" x14ac:dyDescent="0.2">
      <c r="C26" s="23"/>
      <c r="D26" s="86"/>
      <c r="E26" s="23"/>
      <c r="F26" s="23"/>
      <c r="G26" s="23"/>
      <c r="H26" s="84"/>
    </row>
    <row r="27" spans="2:9" s="2" customFormat="1" x14ac:dyDescent="0.2">
      <c r="D27" s="23"/>
      <c r="E27" s="23"/>
      <c r="F27" s="23"/>
      <c r="G27" s="23"/>
      <c r="H27" s="84"/>
    </row>
    <row r="28" spans="2:9" s="2" customFormat="1" x14ac:dyDescent="0.2">
      <c r="D28" s="23"/>
      <c r="H28" s="84"/>
    </row>
    <row r="29" spans="2:9" s="2" customFormat="1" x14ac:dyDescent="0.2">
      <c r="H29" s="84"/>
    </row>
    <row r="30" spans="2:9" s="2" customFormat="1" x14ac:dyDescent="0.2">
      <c r="H30" s="84"/>
    </row>
    <row r="31" spans="2:9" s="2" customFormat="1" x14ac:dyDescent="0.2">
      <c r="H31" s="84"/>
    </row>
    <row r="32" spans="2:9" s="2" customFormat="1" x14ac:dyDescent="0.2">
      <c r="H32" s="84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7"/>
  <sheetViews>
    <sheetView topLeftCell="B1" workbookViewId="0">
      <selection activeCell="K10" sqref="K10"/>
    </sheetView>
  </sheetViews>
  <sheetFormatPr baseColWidth="10" defaultRowHeight="12.75" x14ac:dyDescent="0.2"/>
  <cols>
    <col min="1" max="1" width="0" hidden="1" customWidth="1"/>
    <col min="2" max="2" width="42" customWidth="1"/>
    <col min="3" max="7" width="13" customWidth="1"/>
    <col min="8" max="8" width="8.42578125" customWidth="1"/>
    <col min="9" max="25" width="10.85546875" style="2"/>
  </cols>
  <sheetData>
    <row r="1" spans="1:25" s="2" customFormat="1" ht="15.75" x14ac:dyDescent="0.2">
      <c r="B1" s="141" t="s">
        <v>24</v>
      </c>
      <c r="C1" s="141"/>
      <c r="D1" s="141"/>
      <c r="E1" s="141"/>
      <c r="F1" s="141"/>
      <c r="G1" s="141"/>
      <c r="H1" s="141"/>
    </row>
    <row r="2" spans="1:25" s="2" customFormat="1" ht="36" customHeight="1" x14ac:dyDescent="0.2">
      <c r="B2" s="140" t="s">
        <v>266</v>
      </c>
      <c r="C2" s="140"/>
      <c r="D2" s="140"/>
      <c r="E2" s="140"/>
      <c r="F2" s="140"/>
      <c r="G2" s="140"/>
      <c r="H2" s="140"/>
    </row>
    <row r="3" spans="1:25" s="2" customFormat="1" ht="15" x14ac:dyDescent="0.2">
      <c r="B3" s="142" t="s">
        <v>17</v>
      </c>
      <c r="C3" s="142"/>
      <c r="D3" s="142"/>
      <c r="E3" s="142"/>
      <c r="F3" s="142"/>
      <c r="G3" s="142"/>
      <c r="H3" s="142"/>
    </row>
    <row r="4" spans="1:25" s="2" customFormat="1" ht="11.25" customHeight="1" x14ac:dyDescent="0.2">
      <c r="B4" s="143" t="s">
        <v>25</v>
      </c>
      <c r="C4" s="144"/>
      <c r="D4" s="144"/>
      <c r="E4" s="144"/>
      <c r="F4" s="144"/>
      <c r="G4" s="144"/>
      <c r="H4" s="144"/>
    </row>
    <row r="5" spans="1:25" ht="33" customHeight="1" x14ac:dyDescent="0.2">
      <c r="A5" s="37"/>
      <c r="B5" s="4" t="s">
        <v>26</v>
      </c>
      <c r="C5" s="38" t="s">
        <v>15</v>
      </c>
      <c r="D5" s="4" t="s">
        <v>14</v>
      </c>
      <c r="E5" s="38" t="s">
        <v>19</v>
      </c>
      <c r="F5" s="4" t="s">
        <v>20</v>
      </c>
      <c r="G5" s="38" t="s">
        <v>13</v>
      </c>
      <c r="H5" s="39" t="s">
        <v>21</v>
      </c>
    </row>
    <row r="6" spans="1:25" s="46" customFormat="1" ht="22.5" customHeight="1" x14ac:dyDescent="0.2">
      <c r="A6" s="40"/>
      <c r="B6" s="41" t="s">
        <v>2</v>
      </c>
      <c r="C6" s="42">
        <v>13117945</v>
      </c>
      <c r="D6" s="43">
        <v>13481711</v>
      </c>
      <c r="E6" s="42">
        <v>10679649.25</v>
      </c>
      <c r="F6" s="43">
        <v>10366194.25</v>
      </c>
      <c r="G6" s="42">
        <v>4622416.54</v>
      </c>
      <c r="H6" s="44">
        <f>+G6/D6</f>
        <v>0.34286571934378357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s="46" customFormat="1" ht="22.5" customHeight="1" x14ac:dyDescent="0.2">
      <c r="A7" s="40"/>
      <c r="B7" s="41" t="s">
        <v>4</v>
      </c>
      <c r="C7" s="42">
        <v>1045996</v>
      </c>
      <c r="D7" s="43">
        <v>1487846</v>
      </c>
      <c r="E7" s="42">
        <v>1436070.74</v>
      </c>
      <c r="F7" s="43">
        <v>1078753.19</v>
      </c>
      <c r="G7" s="42">
        <v>626009.24</v>
      </c>
      <c r="H7" s="44">
        <f>+G7/D7</f>
        <v>0.42074867963485468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1:25" s="46" customFormat="1" ht="22.5" customHeight="1" x14ac:dyDescent="0.2">
      <c r="A8" s="40"/>
      <c r="B8" s="41" t="s">
        <v>6</v>
      </c>
      <c r="C8" s="42">
        <v>51618034</v>
      </c>
      <c r="D8" s="43">
        <v>53925272</v>
      </c>
      <c r="E8" s="42">
        <v>41491882.849999994</v>
      </c>
      <c r="F8" s="43">
        <v>40203474.040000014</v>
      </c>
      <c r="G8" s="42">
        <v>18434513.550000008</v>
      </c>
      <c r="H8" s="44">
        <f t="shared" ref="H8:H12" si="0">+G8/D8</f>
        <v>0.34185295439956259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5" s="46" customFormat="1" ht="22.5" customHeight="1" x14ac:dyDescent="0.2">
      <c r="A9" s="40"/>
      <c r="B9" s="41" t="s">
        <v>7</v>
      </c>
      <c r="C9" s="42">
        <v>102340</v>
      </c>
      <c r="D9" s="43">
        <v>410918</v>
      </c>
      <c r="E9" s="42">
        <v>410918</v>
      </c>
      <c r="F9" s="43">
        <v>285555</v>
      </c>
      <c r="G9" s="42">
        <v>102340</v>
      </c>
      <c r="H9" s="44">
        <f t="shared" si="0"/>
        <v>0.24905212232124171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s="46" customFormat="1" ht="22.5" customHeight="1" x14ac:dyDescent="0.2">
      <c r="A10" s="40"/>
      <c r="B10" s="41" t="s">
        <v>8</v>
      </c>
      <c r="C10" s="42">
        <v>55702363</v>
      </c>
      <c r="D10" s="43">
        <v>56272049</v>
      </c>
      <c r="E10" s="42">
        <v>35591572.75</v>
      </c>
      <c r="F10" s="43">
        <v>28834385.510000002</v>
      </c>
      <c r="G10" s="42">
        <v>28628308.960000001</v>
      </c>
      <c r="H10" s="44">
        <f t="shared" si="0"/>
        <v>0.50874829455739212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5" s="46" customFormat="1" ht="22.5" customHeight="1" x14ac:dyDescent="0.2">
      <c r="A11" s="40"/>
      <c r="B11" s="41" t="s">
        <v>9</v>
      </c>
      <c r="C11" s="42">
        <v>10781626</v>
      </c>
      <c r="D11" s="43">
        <v>11281626</v>
      </c>
      <c r="E11" s="42">
        <v>942261.97</v>
      </c>
      <c r="F11" s="43">
        <v>912386.97</v>
      </c>
      <c r="G11" s="42">
        <v>225848.69</v>
      </c>
      <c r="H11" s="44">
        <f t="shared" si="0"/>
        <v>2.0019161245019113E-2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5" ht="20.25" customHeight="1" x14ac:dyDescent="0.2">
      <c r="A12" s="47"/>
      <c r="B12" s="48" t="s">
        <v>12</v>
      </c>
      <c r="C12" s="49">
        <f>SUM(C6:C11)</f>
        <v>132368304</v>
      </c>
      <c r="D12" s="49">
        <f t="shared" ref="D12:G12" si="1">SUM(D6:D11)</f>
        <v>136859422</v>
      </c>
      <c r="E12" s="49">
        <f t="shared" si="1"/>
        <v>90552355.560000002</v>
      </c>
      <c r="F12" s="49">
        <f t="shared" si="1"/>
        <v>81680748.960000008</v>
      </c>
      <c r="G12" s="49">
        <f t="shared" si="1"/>
        <v>52639436.980000004</v>
      </c>
      <c r="H12" s="50">
        <f t="shared" si="0"/>
        <v>0.38462413629074077</v>
      </c>
    </row>
    <row r="13" spans="1:25" s="51" customFormat="1" x14ac:dyDescent="0.2">
      <c r="B13" s="19" t="s">
        <v>151</v>
      </c>
      <c r="E13" s="52"/>
    </row>
    <row r="14" spans="1:25" s="2" customFormat="1" x14ac:dyDescent="0.2"/>
    <row r="15" spans="1:25" s="2" customFormat="1" x14ac:dyDescent="0.2">
      <c r="C15" s="22"/>
      <c r="D15" s="22"/>
      <c r="E15" s="22"/>
      <c r="F15" s="22"/>
      <c r="G15" s="22"/>
    </row>
    <row r="16" spans="1:25" s="2" customFormat="1" x14ac:dyDescent="0.2">
      <c r="C16" s="23"/>
      <c r="D16" s="23"/>
      <c r="E16" s="23"/>
      <c r="F16" s="23"/>
      <c r="G16" s="23"/>
    </row>
    <row r="17" spans="2:8" s="2" customFormat="1" x14ac:dyDescent="0.2">
      <c r="C17" s="23"/>
      <c r="D17" s="23"/>
      <c r="E17" s="23"/>
      <c r="F17" s="23" t="s">
        <v>75</v>
      </c>
      <c r="G17" s="23"/>
      <c r="H17" s="23"/>
    </row>
    <row r="18" spans="2:8" s="2" customFormat="1" x14ac:dyDescent="0.2">
      <c r="C18" s="23"/>
      <c r="D18" s="23"/>
      <c r="E18" s="23"/>
      <c r="F18" s="23"/>
      <c r="G18" s="23"/>
    </row>
    <row r="19" spans="2:8" s="2" customFormat="1" x14ac:dyDescent="0.2">
      <c r="C19" s="23"/>
      <c r="D19" s="23"/>
      <c r="E19" s="23"/>
      <c r="F19" s="23"/>
      <c r="G19" s="23"/>
    </row>
    <row r="20" spans="2:8" s="2" customFormat="1" x14ac:dyDescent="0.2"/>
    <row r="21" spans="2:8" s="2" customFormat="1" x14ac:dyDescent="0.2"/>
    <row r="22" spans="2:8" s="2" customFormat="1" hidden="1" x14ac:dyDescent="0.2"/>
    <row r="23" spans="2:8" s="2" customFormat="1" hidden="1" x14ac:dyDescent="0.2"/>
    <row r="24" spans="2:8" s="2" customFormat="1" hidden="1" x14ac:dyDescent="0.2"/>
    <row r="25" spans="2:8" s="2" customFormat="1" hidden="1" x14ac:dyDescent="0.2"/>
    <row r="26" spans="2:8" s="2" customFormat="1" ht="25.5" hidden="1" x14ac:dyDescent="0.2">
      <c r="B26" s="4" t="s">
        <v>26</v>
      </c>
      <c r="C26" s="38" t="s">
        <v>15</v>
      </c>
      <c r="D26" s="4" t="s">
        <v>14</v>
      </c>
      <c r="E26" s="38" t="s">
        <v>19</v>
      </c>
      <c r="F26" s="4" t="s">
        <v>20</v>
      </c>
      <c r="G26" s="38" t="s">
        <v>13</v>
      </c>
      <c r="H26" s="39" t="s">
        <v>21</v>
      </c>
    </row>
    <row r="27" spans="2:8" s="2" customFormat="1" hidden="1" x14ac:dyDescent="0.2">
      <c r="B27" s="41" t="s">
        <v>2</v>
      </c>
      <c r="C27" s="42">
        <v>16780012</v>
      </c>
      <c r="D27" s="53">
        <f t="shared" ref="D27:D32" si="2">+D6/1000000</f>
        <v>13.481711000000001</v>
      </c>
      <c r="E27" s="42">
        <v>15695970.479999999</v>
      </c>
      <c r="F27" s="43">
        <v>15695872.749999998</v>
      </c>
      <c r="G27" s="54">
        <f t="shared" ref="G27:G32" si="3">+G6/1000000</f>
        <v>4.6224165399999997</v>
      </c>
      <c r="H27" s="55">
        <f t="shared" ref="H27:H33" si="4">+G27/D27</f>
        <v>0.34286571934378357</v>
      </c>
    </row>
    <row r="28" spans="2:8" s="2" customFormat="1" hidden="1" x14ac:dyDescent="0.2">
      <c r="B28" s="41" t="s">
        <v>4</v>
      </c>
      <c r="C28" s="42">
        <v>2337204</v>
      </c>
      <c r="D28" s="53">
        <f t="shared" si="2"/>
        <v>1.487846</v>
      </c>
      <c r="E28" s="42">
        <v>1090963.6499999999</v>
      </c>
      <c r="F28" s="43">
        <v>1090963.6499999999</v>
      </c>
      <c r="G28" s="54">
        <f t="shared" si="3"/>
        <v>0.62600924000000002</v>
      </c>
      <c r="H28" s="55">
        <f t="shared" si="4"/>
        <v>0.42074867963485468</v>
      </c>
    </row>
    <row r="29" spans="2:8" s="2" customFormat="1" hidden="1" x14ac:dyDescent="0.2">
      <c r="B29" s="41" t="s">
        <v>6</v>
      </c>
      <c r="C29" s="42">
        <v>68565542</v>
      </c>
      <c r="D29" s="53">
        <f t="shared" si="2"/>
        <v>53.925272</v>
      </c>
      <c r="E29" s="42">
        <v>54945669.689999998</v>
      </c>
      <c r="F29" s="43">
        <v>42659417.99999997</v>
      </c>
      <c r="G29" s="54">
        <f t="shared" si="3"/>
        <v>18.434513550000009</v>
      </c>
      <c r="H29" s="55">
        <f t="shared" si="4"/>
        <v>0.34185295439956259</v>
      </c>
    </row>
    <row r="30" spans="2:8" s="2" customFormat="1" hidden="1" x14ac:dyDescent="0.2">
      <c r="B30" s="41" t="s">
        <v>7</v>
      </c>
      <c r="C30" s="42">
        <v>100000</v>
      </c>
      <c r="D30" s="53">
        <f t="shared" si="2"/>
        <v>0.41091800000000001</v>
      </c>
      <c r="E30" s="42">
        <v>681597.02</v>
      </c>
      <c r="F30" s="43">
        <v>581597.02</v>
      </c>
      <c r="G30" s="54">
        <f t="shared" si="3"/>
        <v>0.10234</v>
      </c>
      <c r="H30" s="55">
        <f t="shared" si="4"/>
        <v>0.24905212232124171</v>
      </c>
    </row>
    <row r="31" spans="2:8" s="2" customFormat="1" hidden="1" x14ac:dyDescent="0.2">
      <c r="B31" s="41" t="s">
        <v>8</v>
      </c>
      <c r="C31" s="42">
        <v>92363491</v>
      </c>
      <c r="D31" s="53">
        <f t="shared" si="2"/>
        <v>56.272049000000003</v>
      </c>
      <c r="E31" s="42">
        <v>64947425.140000001</v>
      </c>
      <c r="F31" s="43">
        <v>58884188.07</v>
      </c>
      <c r="G31" s="54">
        <f t="shared" si="3"/>
        <v>28.628308960000002</v>
      </c>
      <c r="H31" s="55">
        <f t="shared" si="4"/>
        <v>0.50874829455739212</v>
      </c>
    </row>
    <row r="32" spans="2:8" s="2" customFormat="1" hidden="1" x14ac:dyDescent="0.2">
      <c r="B32" s="41" t="s">
        <v>9</v>
      </c>
      <c r="C32" s="42">
        <v>32768817</v>
      </c>
      <c r="D32" s="53">
        <f t="shared" si="2"/>
        <v>11.281625999999999</v>
      </c>
      <c r="E32" s="42">
        <v>2265501.1</v>
      </c>
      <c r="F32" s="43">
        <v>808641.68</v>
      </c>
      <c r="G32" s="54">
        <f t="shared" si="3"/>
        <v>0.22584868999999999</v>
      </c>
      <c r="H32" s="55">
        <f t="shared" si="4"/>
        <v>2.0019161245019113E-2</v>
      </c>
    </row>
    <row r="33" spans="2:8" s="2" customFormat="1" hidden="1" x14ac:dyDescent="0.2">
      <c r="B33" s="48" t="s">
        <v>12</v>
      </c>
      <c r="C33" s="49">
        <f>SUM(C27:C32)</f>
        <v>212915066</v>
      </c>
      <c r="D33" s="49">
        <f>SUM(D27:D32)</f>
        <v>136.859422</v>
      </c>
      <c r="E33" s="49">
        <f>SUM(E27:E32)</f>
        <v>139627127.07999998</v>
      </c>
      <c r="F33" s="49">
        <f>SUM(F27:F32)</f>
        <v>119720681.16999999</v>
      </c>
      <c r="G33" s="49">
        <f>SUM(G27:G32)</f>
        <v>52.639436980000013</v>
      </c>
      <c r="H33" s="56">
        <f t="shared" si="4"/>
        <v>0.38462413629074083</v>
      </c>
    </row>
    <row r="34" spans="2:8" s="2" customFormat="1" hidden="1" x14ac:dyDescent="0.2"/>
    <row r="35" spans="2:8" s="2" customFormat="1" hidden="1" x14ac:dyDescent="0.2"/>
    <row r="36" spans="2:8" s="2" customFormat="1" x14ac:dyDescent="0.2"/>
    <row r="37" spans="2:8" s="2" customFormat="1" x14ac:dyDescent="0.2"/>
    <row r="38" spans="2:8" s="2" customFormat="1" x14ac:dyDescent="0.2"/>
    <row r="39" spans="2:8" s="2" customFormat="1" x14ac:dyDescent="0.2"/>
    <row r="40" spans="2:8" s="2" customFormat="1" x14ac:dyDescent="0.2"/>
    <row r="41" spans="2:8" s="2" customFormat="1" x14ac:dyDescent="0.2"/>
    <row r="42" spans="2:8" s="2" customFormat="1" x14ac:dyDescent="0.2"/>
    <row r="43" spans="2:8" s="2" customFormat="1" x14ac:dyDescent="0.2"/>
    <row r="44" spans="2:8" s="2" customFormat="1" x14ac:dyDescent="0.2"/>
    <row r="45" spans="2:8" s="2" customFormat="1" x14ac:dyDescent="0.2"/>
    <row r="46" spans="2:8" s="2" customFormat="1" x14ac:dyDescent="0.2"/>
    <row r="47" spans="2:8" s="2" customFormat="1" x14ac:dyDescent="0.2"/>
    <row r="48" spans="2: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</sheetData>
  <mergeCells count="4">
    <mergeCell ref="B1:H1"/>
    <mergeCell ref="B2:H2"/>
    <mergeCell ref="B3:H3"/>
    <mergeCell ref="B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7"/>
  <sheetViews>
    <sheetView workbookViewId="0">
      <selection activeCell="B14" sqref="B14"/>
    </sheetView>
  </sheetViews>
  <sheetFormatPr baseColWidth="10" defaultRowHeight="12.75" x14ac:dyDescent="0.2"/>
  <cols>
    <col min="1" max="1" width="2.140625" style="2" customWidth="1"/>
    <col min="2" max="2" width="74.85546875" style="81" customWidth="1"/>
    <col min="3" max="4" width="11.5703125" customWidth="1"/>
    <col min="5" max="5" width="12" customWidth="1"/>
    <col min="6" max="6" width="11.5703125" customWidth="1"/>
    <col min="7" max="7" width="11.140625" customWidth="1"/>
    <col min="8" max="8" width="8.28515625" style="2" customWidth="1"/>
    <col min="9" max="9" width="12.85546875" style="2" bestFit="1" customWidth="1"/>
    <col min="10" max="28" width="10.85546875" style="2"/>
  </cols>
  <sheetData>
    <row r="1" spans="1:28" s="2" customFormat="1" ht="15.75" x14ac:dyDescent="0.2">
      <c r="B1" s="146" t="s">
        <v>27</v>
      </c>
      <c r="C1" s="146"/>
      <c r="D1" s="146"/>
      <c r="E1" s="146"/>
      <c r="F1" s="146"/>
      <c r="G1" s="146"/>
    </row>
    <row r="2" spans="1:28" s="2" customFormat="1" ht="39.6" customHeight="1" x14ac:dyDescent="0.2">
      <c r="B2" s="140" t="s">
        <v>28</v>
      </c>
      <c r="C2" s="140"/>
      <c r="D2" s="140"/>
      <c r="E2" s="140"/>
      <c r="F2" s="140"/>
      <c r="G2" s="140"/>
    </row>
    <row r="3" spans="1:28" s="2" customFormat="1" ht="15" x14ac:dyDescent="0.2">
      <c r="B3" s="147" t="s">
        <v>17</v>
      </c>
      <c r="C3" s="147"/>
      <c r="D3" s="147"/>
      <c r="E3" s="147"/>
      <c r="F3" s="147"/>
      <c r="G3" s="147"/>
    </row>
    <row r="4" spans="1:28" s="2" customFormat="1" x14ac:dyDescent="0.2">
      <c r="B4" s="148" t="s">
        <v>29</v>
      </c>
      <c r="C4" s="148"/>
      <c r="D4" s="148"/>
      <c r="E4" s="148"/>
      <c r="F4" s="148"/>
      <c r="G4" s="148"/>
    </row>
    <row r="5" spans="1:28" s="2" customFormat="1" x14ac:dyDescent="0.2">
      <c r="B5" s="149" t="s">
        <v>30</v>
      </c>
      <c r="C5" s="150" t="s">
        <v>15</v>
      </c>
      <c r="D5" s="150" t="s">
        <v>14</v>
      </c>
      <c r="E5" s="145" t="s">
        <v>31</v>
      </c>
      <c r="F5" s="145" t="s">
        <v>32</v>
      </c>
      <c r="G5" s="150" t="s">
        <v>33</v>
      </c>
      <c r="H5" s="145" t="s">
        <v>34</v>
      </c>
    </row>
    <row r="6" spans="1:28" x14ac:dyDescent="0.2">
      <c r="B6" s="149"/>
      <c r="C6" s="150"/>
      <c r="D6" s="150"/>
      <c r="E6" s="145"/>
      <c r="F6" s="145"/>
      <c r="G6" s="150"/>
      <c r="H6" s="145"/>
    </row>
    <row r="7" spans="1:28" ht="17.45" customHeight="1" x14ac:dyDescent="0.2">
      <c r="B7" s="89" t="s">
        <v>10</v>
      </c>
      <c r="C7" s="57">
        <v>419000</v>
      </c>
      <c r="D7" s="57">
        <v>919000</v>
      </c>
      <c r="E7" s="57">
        <v>152850</v>
      </c>
      <c r="F7" s="57">
        <v>152850</v>
      </c>
      <c r="G7" s="57">
        <v>9000</v>
      </c>
      <c r="H7" s="101">
        <f>+G7/D7</f>
        <v>9.7932535364526653E-3</v>
      </c>
    </row>
    <row r="8" spans="1:28" ht="29.1" customHeight="1" x14ac:dyDescent="0.2">
      <c r="B8" s="89" t="s">
        <v>71</v>
      </c>
      <c r="C8" s="58">
        <v>3248377</v>
      </c>
      <c r="D8" s="58">
        <v>3248377</v>
      </c>
      <c r="E8" s="58">
        <v>0</v>
      </c>
      <c r="F8" s="58">
        <v>0</v>
      </c>
      <c r="G8" s="58">
        <v>0</v>
      </c>
      <c r="H8" s="101">
        <f t="shared" ref="H8:H15" si="0">+G8/D8</f>
        <v>0</v>
      </c>
    </row>
    <row r="9" spans="1:28" ht="27.6" customHeight="1" x14ac:dyDescent="0.2">
      <c r="B9" s="89" t="s">
        <v>78</v>
      </c>
      <c r="C9" s="58">
        <v>1815274</v>
      </c>
      <c r="D9" s="58">
        <v>1815274</v>
      </c>
      <c r="E9" s="58">
        <v>145500</v>
      </c>
      <c r="F9" s="58">
        <v>145500</v>
      </c>
      <c r="G9" s="58">
        <v>36600</v>
      </c>
      <c r="H9" s="101">
        <f t="shared" si="0"/>
        <v>2.0162245479194877E-2</v>
      </c>
      <c r="I9" s="79"/>
    </row>
    <row r="10" spans="1:28" ht="38.450000000000003" customHeight="1" x14ac:dyDescent="0.2">
      <c r="A10" s="96"/>
      <c r="B10" s="89" t="s">
        <v>76</v>
      </c>
      <c r="C10" s="58">
        <v>136766</v>
      </c>
      <c r="D10" s="58">
        <v>136766</v>
      </c>
      <c r="E10" s="58">
        <v>126500</v>
      </c>
      <c r="F10" s="58">
        <v>126500</v>
      </c>
      <c r="G10" s="58">
        <v>21750</v>
      </c>
      <c r="H10" s="101">
        <f t="shared" si="0"/>
        <v>0.15903075325738852</v>
      </c>
      <c r="I10" s="79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</row>
    <row r="11" spans="1:28" ht="35.450000000000003" customHeight="1" x14ac:dyDescent="0.2">
      <c r="A11" s="96"/>
      <c r="B11" s="89" t="s">
        <v>79</v>
      </c>
      <c r="C11" s="58">
        <v>318863</v>
      </c>
      <c r="D11" s="58">
        <v>318863</v>
      </c>
      <c r="E11" s="58">
        <v>0</v>
      </c>
      <c r="F11" s="58">
        <v>0</v>
      </c>
      <c r="G11" s="58">
        <v>0</v>
      </c>
      <c r="H11" s="101">
        <f t="shared" si="0"/>
        <v>0</v>
      </c>
      <c r="I11" s="79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</row>
    <row r="12" spans="1:28" ht="35.450000000000003" customHeight="1" x14ac:dyDescent="0.2">
      <c r="A12" s="98"/>
      <c r="B12" s="89" t="s">
        <v>80</v>
      </c>
      <c r="C12" s="58">
        <v>450549</v>
      </c>
      <c r="D12" s="58">
        <v>450549</v>
      </c>
      <c r="E12" s="58">
        <v>0</v>
      </c>
      <c r="F12" s="58">
        <v>0</v>
      </c>
      <c r="G12" s="58">
        <v>0</v>
      </c>
      <c r="H12" s="101">
        <f t="shared" si="0"/>
        <v>0</v>
      </c>
      <c r="I12" s="79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</row>
    <row r="13" spans="1:28" ht="35.450000000000003" customHeight="1" x14ac:dyDescent="0.2">
      <c r="A13" s="98"/>
      <c r="B13" s="89" t="s">
        <v>81</v>
      </c>
      <c r="C13" s="58">
        <v>189106</v>
      </c>
      <c r="D13" s="58">
        <v>189106</v>
      </c>
      <c r="E13" s="58">
        <v>0</v>
      </c>
      <c r="F13" s="58">
        <v>0</v>
      </c>
      <c r="G13" s="58">
        <v>0</v>
      </c>
      <c r="H13" s="101">
        <f t="shared" si="0"/>
        <v>0</v>
      </c>
      <c r="I13" s="79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</row>
    <row r="14" spans="1:28" ht="35.450000000000003" customHeight="1" x14ac:dyDescent="0.2">
      <c r="A14" s="98"/>
      <c r="B14" s="89" t="s">
        <v>82</v>
      </c>
      <c r="C14" s="58">
        <v>249096</v>
      </c>
      <c r="D14" s="58">
        <v>249096</v>
      </c>
      <c r="E14" s="58">
        <v>0</v>
      </c>
      <c r="F14" s="58">
        <v>0</v>
      </c>
      <c r="G14" s="58">
        <v>0</v>
      </c>
      <c r="H14" s="101">
        <f t="shared" si="0"/>
        <v>0</v>
      </c>
      <c r="I14" s="79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</row>
    <row r="15" spans="1:28" ht="35.450000000000003" customHeight="1" x14ac:dyDescent="0.2">
      <c r="A15" s="98"/>
      <c r="B15" s="89" t="s">
        <v>83</v>
      </c>
      <c r="C15" s="58">
        <v>1222001</v>
      </c>
      <c r="D15" s="58">
        <v>1222001</v>
      </c>
      <c r="E15" s="58">
        <v>0</v>
      </c>
      <c r="F15" s="58">
        <v>0</v>
      </c>
      <c r="G15" s="58">
        <v>0</v>
      </c>
      <c r="H15" s="101">
        <f t="shared" si="0"/>
        <v>0</v>
      </c>
      <c r="I15" s="79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</row>
    <row r="16" spans="1:28" x14ac:dyDescent="0.2">
      <c r="B16" s="80" t="s">
        <v>35</v>
      </c>
      <c r="C16" s="59">
        <f>SUM(C7:C15)</f>
        <v>8049032</v>
      </c>
      <c r="D16" s="59">
        <f>SUM(D7:D15)</f>
        <v>8549032</v>
      </c>
      <c r="E16" s="59">
        <f t="shared" ref="E16:G16" si="1">SUM(E7:E15)</f>
        <v>424850</v>
      </c>
      <c r="F16" s="59">
        <f t="shared" si="1"/>
        <v>424850</v>
      </c>
      <c r="G16" s="59">
        <f t="shared" si="1"/>
        <v>67350</v>
      </c>
      <c r="H16" s="100">
        <f>+G16/D16</f>
        <v>7.8780849106659095E-3</v>
      </c>
    </row>
    <row r="17" spans="2:2" x14ac:dyDescent="0.2">
      <c r="B17" s="19" t="s">
        <v>151</v>
      </c>
    </row>
  </sheetData>
  <mergeCells count="11">
    <mergeCell ref="H5:H6"/>
    <mergeCell ref="B1:G1"/>
    <mergeCell ref="B2:G2"/>
    <mergeCell ref="B3:G3"/>
    <mergeCell ref="B4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26"/>
  <sheetViews>
    <sheetView zoomScale="90" zoomScaleNormal="90" workbookViewId="0">
      <selection activeCell="A29" sqref="A29"/>
    </sheetView>
  </sheetViews>
  <sheetFormatPr baseColWidth="10" defaultRowHeight="12.75" x14ac:dyDescent="0.2"/>
  <cols>
    <col min="1" max="1" width="65.85546875" customWidth="1"/>
    <col min="2" max="3" width="11.5703125" customWidth="1"/>
    <col min="4" max="4" width="12.7109375" customWidth="1"/>
    <col min="5" max="5" width="12.42578125" customWidth="1"/>
    <col min="6" max="6" width="11.5703125" customWidth="1"/>
    <col min="7" max="8" width="15" customWidth="1"/>
    <col min="9" max="9" width="13.5703125" customWidth="1"/>
    <col min="10" max="10" width="13.42578125" customWidth="1"/>
    <col min="11" max="11" width="13.5703125" customWidth="1"/>
    <col min="12" max="12" width="13.42578125" customWidth="1"/>
  </cols>
  <sheetData>
    <row r="2" spans="1:15" ht="15" x14ac:dyDescent="0.2">
      <c r="A2" s="151" t="s">
        <v>36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5" ht="44.25" customHeight="1" x14ac:dyDescent="0.2">
      <c r="A3" s="152" t="s">
        <v>37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5" ht="15" x14ac:dyDescent="0.2">
      <c r="A4" s="151" t="s">
        <v>17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5" ht="5.0999999999999996" customHeigh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5" x14ac:dyDescent="0.2">
      <c r="A6" s="153" t="s">
        <v>29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1:15" ht="61.5" customHeight="1" x14ac:dyDescent="0.2">
      <c r="A7" s="61" t="s">
        <v>38</v>
      </c>
      <c r="B7" s="61" t="s">
        <v>15</v>
      </c>
      <c r="C7" s="62" t="s">
        <v>74</v>
      </c>
      <c r="D7" s="62" t="s">
        <v>39</v>
      </c>
      <c r="E7" s="62" t="s">
        <v>40</v>
      </c>
      <c r="F7" s="62" t="s">
        <v>41</v>
      </c>
      <c r="G7" s="62" t="s">
        <v>42</v>
      </c>
      <c r="H7" s="62" t="s">
        <v>43</v>
      </c>
      <c r="I7" s="62" t="s">
        <v>44</v>
      </c>
      <c r="J7" s="62" t="s">
        <v>45</v>
      </c>
      <c r="K7" s="62" t="s">
        <v>46</v>
      </c>
      <c r="L7" s="62" t="s">
        <v>47</v>
      </c>
    </row>
    <row r="8" spans="1:15" x14ac:dyDescent="0.2">
      <c r="A8" s="67" t="s">
        <v>48</v>
      </c>
      <c r="B8" s="67">
        <v>987964</v>
      </c>
      <c r="C8" s="67">
        <v>1329031</v>
      </c>
      <c r="D8" s="68">
        <v>1219195.75</v>
      </c>
      <c r="E8" s="67">
        <v>1147431.4500000002</v>
      </c>
      <c r="F8" s="67">
        <v>640401.86999999988</v>
      </c>
      <c r="G8" s="69">
        <f>+D8-E8</f>
        <v>71764.299999999814</v>
      </c>
      <c r="H8" s="69">
        <f t="shared" ref="H8:H24" si="0">+E8-F8</f>
        <v>507029.58000000031</v>
      </c>
      <c r="I8" s="69">
        <f t="shared" ref="I8:I24" si="1">+D8-F8</f>
        <v>578793.88000000012</v>
      </c>
      <c r="J8" s="70">
        <f t="shared" ref="J8:J25" si="2">+D8/C8</f>
        <v>0.91735689385725394</v>
      </c>
      <c r="K8" s="70">
        <f t="shared" ref="K8:K25" si="3">+E8/C8</f>
        <v>0.86335943254897751</v>
      </c>
      <c r="L8" s="70">
        <f t="shared" ref="L8:L25" si="4">+F8/C8</f>
        <v>0.48185623209691864</v>
      </c>
      <c r="N8" s="1"/>
      <c r="O8" s="1"/>
    </row>
    <row r="9" spans="1:15" x14ac:dyDescent="0.2">
      <c r="A9" s="67" t="s">
        <v>53</v>
      </c>
      <c r="B9" s="67">
        <v>636365</v>
      </c>
      <c r="C9" s="67">
        <v>862147</v>
      </c>
      <c r="D9" s="68">
        <v>779305.22</v>
      </c>
      <c r="E9" s="67">
        <v>778825.22</v>
      </c>
      <c r="F9" s="67">
        <v>445030.12</v>
      </c>
      <c r="G9" s="69">
        <f>+D9-E9</f>
        <v>480</v>
      </c>
      <c r="H9" s="69">
        <f t="shared" si="0"/>
        <v>333795.09999999998</v>
      </c>
      <c r="I9" s="69">
        <f t="shared" si="1"/>
        <v>334275.09999999998</v>
      </c>
      <c r="J9" s="70">
        <f t="shared" si="2"/>
        <v>0.90391223306466295</v>
      </c>
      <c r="K9" s="70">
        <f t="shared" si="3"/>
        <v>0.90335548346163697</v>
      </c>
      <c r="L9" s="70">
        <f t="shared" si="4"/>
        <v>0.51618821384288294</v>
      </c>
      <c r="O9" s="1"/>
    </row>
    <row r="10" spans="1:15" x14ac:dyDescent="0.2">
      <c r="A10" s="67" t="s">
        <v>54</v>
      </c>
      <c r="B10" s="67">
        <v>195819</v>
      </c>
      <c r="C10" s="67">
        <v>196414</v>
      </c>
      <c r="D10" s="68">
        <v>196413.2</v>
      </c>
      <c r="E10" s="67">
        <v>196413.2</v>
      </c>
      <c r="F10" s="67">
        <v>80834.7</v>
      </c>
      <c r="G10" s="69">
        <f t="shared" ref="G10:G24" si="5">+D10-E10</f>
        <v>0</v>
      </c>
      <c r="H10" s="69">
        <f t="shared" si="0"/>
        <v>115578.50000000001</v>
      </c>
      <c r="I10" s="69">
        <f t="shared" si="1"/>
        <v>115578.50000000001</v>
      </c>
      <c r="J10" s="70">
        <f t="shared" si="2"/>
        <v>0.99999592697058259</v>
      </c>
      <c r="K10" s="70">
        <f t="shared" si="3"/>
        <v>0.99999592697058259</v>
      </c>
      <c r="L10" s="70">
        <f t="shared" si="4"/>
        <v>0.41155263881393384</v>
      </c>
    </row>
    <row r="11" spans="1:15" x14ac:dyDescent="0.2">
      <c r="A11" s="67" t="s">
        <v>50</v>
      </c>
      <c r="B11" s="67">
        <v>711096</v>
      </c>
      <c r="C11" s="67">
        <v>1062083</v>
      </c>
      <c r="D11" s="64">
        <v>1031015.5599999999</v>
      </c>
      <c r="E11" s="63">
        <v>969001.44</v>
      </c>
      <c r="F11" s="63">
        <v>519586.81</v>
      </c>
      <c r="G11" s="65">
        <f t="shared" si="5"/>
        <v>62014.119999999995</v>
      </c>
      <c r="H11" s="65">
        <f t="shared" si="0"/>
        <v>449414.62999999995</v>
      </c>
      <c r="I11" s="65">
        <f t="shared" si="1"/>
        <v>511428.74999999994</v>
      </c>
      <c r="J11" s="66">
        <f t="shared" si="2"/>
        <v>0.97074857614706189</v>
      </c>
      <c r="K11" s="66">
        <f t="shared" si="3"/>
        <v>0.9123594295361096</v>
      </c>
      <c r="L11" s="66">
        <f t="shared" si="4"/>
        <v>0.48921488245268968</v>
      </c>
    </row>
    <row r="12" spans="1:15" x14ac:dyDescent="0.2">
      <c r="A12" s="67" t="s">
        <v>49</v>
      </c>
      <c r="B12" s="67">
        <v>657871</v>
      </c>
      <c r="C12" s="67">
        <v>755209</v>
      </c>
      <c r="D12" s="68">
        <v>364005.3</v>
      </c>
      <c r="E12" s="67">
        <v>314113.68</v>
      </c>
      <c r="F12" s="67">
        <v>166902.86000000002</v>
      </c>
      <c r="G12" s="69">
        <f t="shared" si="5"/>
        <v>49891.619999999995</v>
      </c>
      <c r="H12" s="69">
        <f t="shared" si="0"/>
        <v>147210.81999999998</v>
      </c>
      <c r="I12" s="69">
        <f t="shared" si="1"/>
        <v>197102.43999999997</v>
      </c>
      <c r="J12" s="70">
        <f t="shared" si="2"/>
        <v>0.48199279934428746</v>
      </c>
      <c r="K12" s="70">
        <f t="shared" si="3"/>
        <v>0.4159294711795013</v>
      </c>
      <c r="L12" s="70">
        <f t="shared" si="4"/>
        <v>0.22100221263252956</v>
      </c>
      <c r="O12" s="1"/>
    </row>
    <row r="13" spans="1:15" x14ac:dyDescent="0.2">
      <c r="A13" s="67" t="s">
        <v>62</v>
      </c>
      <c r="B13" s="67">
        <v>1560936</v>
      </c>
      <c r="C13" s="67">
        <v>1526085</v>
      </c>
      <c r="D13" s="68">
        <v>728157.9</v>
      </c>
      <c r="E13" s="67">
        <v>704757.9</v>
      </c>
      <c r="F13" s="67">
        <v>363270.56999999995</v>
      </c>
      <c r="G13" s="69">
        <f t="shared" si="5"/>
        <v>23400</v>
      </c>
      <c r="H13" s="69">
        <f t="shared" si="0"/>
        <v>341487.33000000007</v>
      </c>
      <c r="I13" s="69">
        <f t="shared" si="1"/>
        <v>364887.33000000007</v>
      </c>
      <c r="J13" s="75">
        <f t="shared" si="2"/>
        <v>0.47714111599288378</v>
      </c>
      <c r="K13" s="70">
        <f t="shared" si="3"/>
        <v>0.46180776300140558</v>
      </c>
      <c r="L13" s="75">
        <f t="shared" si="4"/>
        <v>0.23804084962502084</v>
      </c>
    </row>
    <row r="14" spans="1:15" x14ac:dyDescent="0.2">
      <c r="A14" s="67" t="s">
        <v>56</v>
      </c>
      <c r="B14" s="63">
        <v>26626479</v>
      </c>
      <c r="C14" s="63">
        <v>27121588</v>
      </c>
      <c r="D14" s="64">
        <v>22499080.190000005</v>
      </c>
      <c r="E14" s="63">
        <v>21579843.670000002</v>
      </c>
      <c r="F14" s="63">
        <v>9367227.7899999935</v>
      </c>
      <c r="G14" s="65">
        <f t="shared" si="5"/>
        <v>919236.52000000328</v>
      </c>
      <c r="H14" s="65">
        <f t="shared" si="0"/>
        <v>12212615.880000008</v>
      </c>
      <c r="I14" s="65">
        <f t="shared" si="1"/>
        <v>13131852.400000012</v>
      </c>
      <c r="J14" s="66">
        <f t="shared" si="2"/>
        <v>0.82956352666370436</v>
      </c>
      <c r="K14" s="66">
        <f t="shared" si="3"/>
        <v>0.79567035934621533</v>
      </c>
      <c r="L14" s="66">
        <f t="shared" si="4"/>
        <v>0.34537903127206243</v>
      </c>
    </row>
    <row r="15" spans="1:15" x14ac:dyDescent="0.2">
      <c r="A15" s="67" t="s">
        <v>59</v>
      </c>
      <c r="B15" s="67">
        <v>707326</v>
      </c>
      <c r="C15" s="67">
        <v>1054232</v>
      </c>
      <c r="D15" s="68">
        <v>819816.9800000001</v>
      </c>
      <c r="E15" s="67">
        <v>819718.3</v>
      </c>
      <c r="F15" s="67">
        <v>378351.42</v>
      </c>
      <c r="G15" s="69">
        <f t="shared" si="5"/>
        <v>98.680000000051223</v>
      </c>
      <c r="H15" s="69">
        <f t="shared" si="0"/>
        <v>441366.88000000006</v>
      </c>
      <c r="I15" s="69">
        <f t="shared" si="1"/>
        <v>441465.56000000011</v>
      </c>
      <c r="J15" s="70">
        <f t="shared" si="2"/>
        <v>0.7776438013644057</v>
      </c>
      <c r="K15" s="70">
        <f t="shared" si="3"/>
        <v>0.77755019767944822</v>
      </c>
      <c r="L15" s="70">
        <f t="shared" si="4"/>
        <v>0.35888819538773248</v>
      </c>
      <c r="O15" s="1"/>
    </row>
    <row r="16" spans="1:15" x14ac:dyDescent="0.2">
      <c r="A16" s="67" t="s">
        <v>51</v>
      </c>
      <c r="B16" s="67">
        <v>760227</v>
      </c>
      <c r="C16" s="67">
        <v>1013843</v>
      </c>
      <c r="D16" s="68">
        <v>825429.37</v>
      </c>
      <c r="E16" s="67">
        <v>819970.37</v>
      </c>
      <c r="F16" s="67">
        <v>343715.93</v>
      </c>
      <c r="G16" s="69">
        <f t="shared" si="5"/>
        <v>5459</v>
      </c>
      <c r="H16" s="69">
        <f t="shared" si="0"/>
        <v>476254.44</v>
      </c>
      <c r="I16" s="69">
        <f t="shared" si="1"/>
        <v>481713.44</v>
      </c>
      <c r="J16" s="70">
        <f t="shared" si="2"/>
        <v>0.81415896741408678</v>
      </c>
      <c r="K16" s="70">
        <f t="shared" si="3"/>
        <v>0.80877450453373945</v>
      </c>
      <c r="L16" s="70">
        <f t="shared" si="4"/>
        <v>0.33902283686921941</v>
      </c>
      <c r="O16" s="1"/>
    </row>
    <row r="17" spans="1:15" x14ac:dyDescent="0.2">
      <c r="A17" s="67" t="s">
        <v>73</v>
      </c>
      <c r="B17" s="67">
        <v>444511</v>
      </c>
      <c r="C17" s="67">
        <v>514747</v>
      </c>
      <c r="D17" s="68">
        <v>470897.09</v>
      </c>
      <c r="E17" s="67">
        <v>446257.09</v>
      </c>
      <c r="F17" s="67">
        <v>183610.9</v>
      </c>
      <c r="G17" s="69">
        <f t="shared" si="5"/>
        <v>24640</v>
      </c>
      <c r="H17" s="69">
        <f t="shared" si="0"/>
        <v>262646.19000000006</v>
      </c>
      <c r="I17" s="69">
        <f t="shared" si="1"/>
        <v>287286.19000000006</v>
      </c>
      <c r="J17" s="70">
        <f t="shared" si="2"/>
        <v>0.91481269439161383</v>
      </c>
      <c r="K17" s="70">
        <f t="shared" si="3"/>
        <v>0.86694451837504638</v>
      </c>
      <c r="L17" s="70">
        <f t="shared" si="4"/>
        <v>0.35670125323702712</v>
      </c>
      <c r="O17" s="1"/>
    </row>
    <row r="18" spans="1:15" x14ac:dyDescent="0.2">
      <c r="A18" s="67" t="s">
        <v>52</v>
      </c>
      <c r="B18" s="67">
        <v>849930</v>
      </c>
      <c r="C18" s="67">
        <v>947948</v>
      </c>
      <c r="D18" s="68">
        <v>889175.95000000007</v>
      </c>
      <c r="E18" s="67">
        <v>879009.49000000011</v>
      </c>
      <c r="F18" s="67">
        <v>375477.3</v>
      </c>
      <c r="G18" s="69">
        <f t="shared" si="5"/>
        <v>10166.459999999963</v>
      </c>
      <c r="H18" s="69">
        <f t="shared" si="0"/>
        <v>503532.19000000012</v>
      </c>
      <c r="I18" s="69">
        <f t="shared" si="1"/>
        <v>513698.65000000008</v>
      </c>
      <c r="J18" s="70">
        <f t="shared" si="2"/>
        <v>0.93800076586479431</v>
      </c>
      <c r="K18" s="70">
        <f t="shared" si="3"/>
        <v>0.92727606366593962</v>
      </c>
      <c r="L18" s="70">
        <f t="shared" si="4"/>
        <v>0.39609482798634521</v>
      </c>
      <c r="O18" s="1"/>
    </row>
    <row r="19" spans="1:15" x14ac:dyDescent="0.2">
      <c r="A19" s="67" t="s">
        <v>70</v>
      </c>
      <c r="B19" s="71">
        <v>6419416</v>
      </c>
      <c r="C19" s="63">
        <v>7128544</v>
      </c>
      <c r="D19" s="72">
        <v>6548454.0399999991</v>
      </c>
      <c r="E19" s="73">
        <v>6534726.4599999981</v>
      </c>
      <c r="F19" s="73">
        <v>3169538.1300000008</v>
      </c>
      <c r="G19" s="74">
        <f t="shared" si="5"/>
        <v>13727.580000001006</v>
      </c>
      <c r="H19" s="74">
        <f t="shared" si="0"/>
        <v>3365188.3299999973</v>
      </c>
      <c r="I19" s="74">
        <f t="shared" si="1"/>
        <v>3378915.9099999983</v>
      </c>
      <c r="J19" s="75">
        <f t="shared" si="2"/>
        <v>0.91862434180107455</v>
      </c>
      <c r="K19" s="75">
        <f t="shared" si="3"/>
        <v>0.91669862176623984</v>
      </c>
      <c r="L19" s="75">
        <f t="shared" si="4"/>
        <v>0.44462629816130766</v>
      </c>
      <c r="O19" s="1"/>
    </row>
    <row r="20" spans="1:15" x14ac:dyDescent="0.2">
      <c r="A20" s="67" t="s">
        <v>57</v>
      </c>
      <c r="B20" s="67">
        <v>2901037</v>
      </c>
      <c r="C20" s="67">
        <v>3169860</v>
      </c>
      <c r="D20" s="68">
        <v>2218021</v>
      </c>
      <c r="E20" s="67">
        <v>2141358.4900000002</v>
      </c>
      <c r="F20" s="67">
        <v>1135311.7100000002</v>
      </c>
      <c r="G20" s="69">
        <f t="shared" si="5"/>
        <v>76662.509999999776</v>
      </c>
      <c r="H20" s="69">
        <f t="shared" si="0"/>
        <v>1006046.78</v>
      </c>
      <c r="I20" s="69">
        <f t="shared" si="1"/>
        <v>1082709.2899999998</v>
      </c>
      <c r="J20" s="70">
        <f t="shared" si="2"/>
        <v>0.6997220697444051</v>
      </c>
      <c r="K20" s="70">
        <f t="shared" si="3"/>
        <v>0.67553724454707786</v>
      </c>
      <c r="L20" s="70">
        <f t="shared" si="4"/>
        <v>0.3581583129854316</v>
      </c>
    </row>
    <row r="21" spans="1:15" x14ac:dyDescent="0.2">
      <c r="A21" s="67" t="s">
        <v>60</v>
      </c>
      <c r="B21" s="67">
        <v>11199123</v>
      </c>
      <c r="C21" s="74">
        <v>11557154</v>
      </c>
      <c r="D21" s="68">
        <v>8123155.9399999985</v>
      </c>
      <c r="E21" s="67">
        <v>7991917.339999998</v>
      </c>
      <c r="F21" s="67">
        <v>3476242.7600000012</v>
      </c>
      <c r="G21" s="69">
        <f t="shared" si="5"/>
        <v>131238.60000000056</v>
      </c>
      <c r="H21" s="69">
        <f t="shared" si="0"/>
        <v>4515674.5799999963</v>
      </c>
      <c r="I21" s="69">
        <f t="shared" si="1"/>
        <v>4646913.1799999978</v>
      </c>
      <c r="J21" s="70">
        <f t="shared" si="2"/>
        <v>0.70286819229024711</v>
      </c>
      <c r="K21" s="70">
        <f t="shared" si="3"/>
        <v>0.69151257653917197</v>
      </c>
      <c r="L21" s="70">
        <f t="shared" si="4"/>
        <v>0.30078709343147986</v>
      </c>
      <c r="O21" s="1"/>
    </row>
    <row r="22" spans="1:15" x14ac:dyDescent="0.2">
      <c r="A22" s="67" t="s">
        <v>61</v>
      </c>
      <c r="B22" s="67">
        <v>63350378</v>
      </c>
      <c r="C22" s="67">
        <v>64133608</v>
      </c>
      <c r="D22" s="68">
        <v>39818176.940000005</v>
      </c>
      <c r="E22" s="67">
        <v>32496704.589999996</v>
      </c>
      <c r="F22" s="67">
        <v>30447898.100000001</v>
      </c>
      <c r="G22" s="69">
        <f t="shared" si="5"/>
        <v>7321472.3500000089</v>
      </c>
      <c r="H22" s="69">
        <f t="shared" si="0"/>
        <v>2048806.4899999946</v>
      </c>
      <c r="I22" s="69">
        <f t="shared" si="1"/>
        <v>9370278.8400000036</v>
      </c>
      <c r="J22" s="70">
        <f t="shared" si="2"/>
        <v>0.62086288580552029</v>
      </c>
      <c r="K22" s="70">
        <f t="shared" si="3"/>
        <v>0.5067032029447025</v>
      </c>
      <c r="L22" s="70">
        <f t="shared" si="4"/>
        <v>0.47475729261949523</v>
      </c>
      <c r="O22" s="1"/>
    </row>
    <row r="23" spans="1:15" x14ac:dyDescent="0.2">
      <c r="A23" s="67" t="s">
        <v>55</v>
      </c>
      <c r="B23" s="67">
        <v>3886030</v>
      </c>
      <c r="C23" s="67">
        <v>3084527</v>
      </c>
      <c r="D23" s="68">
        <v>1579830.4000000001</v>
      </c>
      <c r="E23" s="67">
        <v>1579830.4000000001</v>
      </c>
      <c r="F23" s="67">
        <v>713356.79999999993</v>
      </c>
      <c r="G23" s="69">
        <f t="shared" si="5"/>
        <v>0</v>
      </c>
      <c r="H23" s="69">
        <f t="shared" si="0"/>
        <v>866473.60000000021</v>
      </c>
      <c r="I23" s="69">
        <f t="shared" si="1"/>
        <v>866473.60000000021</v>
      </c>
      <c r="J23" s="70">
        <f t="shared" si="2"/>
        <v>0.51217914448471358</v>
      </c>
      <c r="K23" s="70">
        <f t="shared" si="3"/>
        <v>0.51217914448471358</v>
      </c>
      <c r="L23" s="70">
        <f t="shared" si="4"/>
        <v>0.23126942964026573</v>
      </c>
      <c r="O23" s="1"/>
    </row>
    <row r="24" spans="1:15" x14ac:dyDescent="0.2">
      <c r="A24" s="91" t="s">
        <v>58</v>
      </c>
      <c r="B24" s="91">
        <v>10473796</v>
      </c>
      <c r="C24" s="91">
        <v>11402402</v>
      </c>
      <c r="D24" s="91">
        <v>2442224.73</v>
      </c>
      <c r="E24" s="91">
        <v>2280869.87</v>
      </c>
      <c r="F24" s="91">
        <v>832679.21</v>
      </c>
      <c r="G24" s="93">
        <f t="shared" si="5"/>
        <v>161354.85999999987</v>
      </c>
      <c r="H24" s="93">
        <f t="shared" si="0"/>
        <v>1448190.6600000001</v>
      </c>
      <c r="I24" s="93">
        <f t="shared" si="1"/>
        <v>1609545.52</v>
      </c>
      <c r="J24" s="95">
        <f t="shared" si="2"/>
        <v>0.21418511029518167</v>
      </c>
      <c r="K24" s="95">
        <f t="shared" si="3"/>
        <v>0.20003415683818199</v>
      </c>
      <c r="L24" s="95">
        <f t="shared" si="4"/>
        <v>7.3026649121825382E-2</v>
      </c>
      <c r="O24" s="1"/>
    </row>
    <row r="25" spans="1:15" x14ac:dyDescent="0.2">
      <c r="A25" s="90" t="s">
        <v>35</v>
      </c>
      <c r="B25" s="92">
        <f>SUM(B8:B24)</f>
        <v>132368304</v>
      </c>
      <c r="C25" s="92">
        <f t="shared" ref="C25:F25" si="6">SUM(C8:C24)</f>
        <v>136859422</v>
      </c>
      <c r="D25" s="92">
        <f t="shared" si="6"/>
        <v>90552355.560000017</v>
      </c>
      <c r="E25" s="92">
        <f t="shared" si="6"/>
        <v>81680748.960000008</v>
      </c>
      <c r="F25" s="92">
        <f t="shared" si="6"/>
        <v>52639436.979999997</v>
      </c>
      <c r="G25" s="92">
        <f>SUM(G11:G24)</f>
        <v>8799362.3000000119</v>
      </c>
      <c r="H25" s="92">
        <f>SUM(H11:H24)</f>
        <v>28084908.800000001</v>
      </c>
      <c r="I25" s="92">
        <f>SUM(I11:I24)</f>
        <v>36884271.100000016</v>
      </c>
      <c r="J25" s="94">
        <f t="shared" si="2"/>
        <v>0.66164502404518422</v>
      </c>
      <c r="K25" s="94">
        <f t="shared" si="3"/>
        <v>0.59682225575963643</v>
      </c>
      <c r="L25" s="94">
        <f t="shared" si="4"/>
        <v>0.38462413629074071</v>
      </c>
      <c r="O25" s="1"/>
    </row>
    <row r="26" spans="1:15" x14ac:dyDescent="0.2">
      <c r="A26" s="19" t="s">
        <v>267</v>
      </c>
    </row>
  </sheetData>
  <autoFilter ref="A7:O7" xr:uid="{00000000-0009-0000-0000-000004000000}">
    <sortState xmlns:xlrd2="http://schemas.microsoft.com/office/spreadsheetml/2017/richdata2" ref="A8:O26">
      <sortCondition descending="1" ref="L7"/>
    </sortState>
  </autoFilter>
  <sortState xmlns:xlrd2="http://schemas.microsoft.com/office/spreadsheetml/2017/richdata2" ref="A8:L23">
    <sortCondition descending="1" ref="A8:A23"/>
  </sortState>
  <mergeCells count="4">
    <mergeCell ref="A2:L2"/>
    <mergeCell ref="A3:L3"/>
    <mergeCell ref="A4:L4"/>
    <mergeCell ref="A6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29"/>
  <sheetViews>
    <sheetView workbookViewId="0">
      <selection activeCell="C29" sqref="C29"/>
    </sheetView>
  </sheetViews>
  <sheetFormatPr baseColWidth="10" defaultRowHeight="12.75" x14ac:dyDescent="0.2"/>
  <cols>
    <col min="1" max="1" width="44" customWidth="1"/>
    <col min="2" max="2" width="11.42578125" bestFit="1" customWidth="1"/>
    <col min="3" max="4" width="11.42578125" customWidth="1"/>
    <col min="5" max="5" width="12.42578125" customWidth="1"/>
    <col min="6" max="6" width="11.5703125" customWidth="1"/>
    <col min="7" max="8" width="14.5703125" customWidth="1"/>
    <col min="9" max="9" width="16" customWidth="1"/>
    <col min="10" max="10" width="14.5703125" customWidth="1"/>
    <col min="11" max="11" width="15.140625" customWidth="1"/>
    <col min="12" max="12" width="14.85546875" customWidth="1"/>
    <col min="13" max="13" width="13.42578125" customWidth="1"/>
    <col min="14" max="14" width="14.140625" customWidth="1"/>
    <col min="15" max="15" width="12.85546875" customWidth="1"/>
  </cols>
  <sheetData>
    <row r="2" spans="1:15" ht="15" x14ac:dyDescent="0.2">
      <c r="A2" s="151" t="s">
        <v>72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 ht="18.75" x14ac:dyDescent="0.2">
      <c r="A3" s="152" t="s">
        <v>63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4" spans="1:15" ht="15" x14ac:dyDescent="0.2">
      <c r="A4" s="151" t="s">
        <v>17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5" ht="15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x14ac:dyDescent="0.2">
      <c r="A6" s="153" t="s">
        <v>29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5" ht="63.75" x14ac:dyDescent="0.2">
      <c r="A7" s="61" t="s">
        <v>38</v>
      </c>
      <c r="B7" s="61" t="s">
        <v>15</v>
      </c>
      <c r="C7" s="61" t="s">
        <v>14</v>
      </c>
      <c r="D7" s="62" t="s">
        <v>39</v>
      </c>
      <c r="E7" s="62" t="s">
        <v>40</v>
      </c>
      <c r="F7" s="62" t="s">
        <v>41</v>
      </c>
      <c r="G7" s="62" t="s">
        <v>64</v>
      </c>
      <c r="H7" s="62" t="s">
        <v>65</v>
      </c>
      <c r="I7" s="62" t="s">
        <v>66</v>
      </c>
      <c r="J7" s="62" t="s">
        <v>42</v>
      </c>
      <c r="K7" s="62" t="s">
        <v>43</v>
      </c>
      <c r="L7" s="62" t="s">
        <v>44</v>
      </c>
      <c r="M7" s="62" t="s">
        <v>67</v>
      </c>
      <c r="N7" s="62" t="s">
        <v>68</v>
      </c>
      <c r="O7" s="62" t="s">
        <v>69</v>
      </c>
    </row>
    <row r="8" spans="1:15" x14ac:dyDescent="0.2">
      <c r="A8" s="67" t="s">
        <v>48</v>
      </c>
      <c r="B8" s="67">
        <f>+'ANEXO 5'!B8</f>
        <v>987964</v>
      </c>
      <c r="C8" s="67">
        <f>+'ANEXO 5'!C8</f>
        <v>1329031</v>
      </c>
      <c r="D8" s="67">
        <f>+'ANEXO 5'!D8</f>
        <v>1219195.75</v>
      </c>
      <c r="E8" s="67">
        <f>+'ANEXO 5'!E8</f>
        <v>1147431.4500000002</v>
      </c>
      <c r="F8" s="67">
        <f>+'ANEXO 5'!F8</f>
        <v>640401.86999999988</v>
      </c>
      <c r="G8" s="69">
        <f t="shared" ref="G8:G25" si="0">+C8-D8</f>
        <v>109835.25</v>
      </c>
      <c r="H8" s="69">
        <f t="shared" ref="H8:H25" si="1">+C8-E8</f>
        <v>181599.54999999981</v>
      </c>
      <c r="I8" s="69">
        <f t="shared" ref="I8:I25" si="2">+C8-F8</f>
        <v>688629.13000000012</v>
      </c>
      <c r="J8" s="69">
        <f t="shared" ref="J8:K11" si="3">+D8-E8</f>
        <v>71764.299999999814</v>
      </c>
      <c r="K8" s="69">
        <f t="shared" si="3"/>
        <v>507029.58000000031</v>
      </c>
      <c r="L8" s="69">
        <f>+D8-F8</f>
        <v>578793.88000000012</v>
      </c>
      <c r="M8" s="70">
        <f t="shared" ref="M8:M25" si="4">+D8/C8</f>
        <v>0.91735689385725394</v>
      </c>
      <c r="N8" s="70">
        <f t="shared" ref="N8:N25" si="5">+E8/C8</f>
        <v>0.86335943254897751</v>
      </c>
      <c r="O8" s="70">
        <f t="shared" ref="O8:O25" si="6">+F8/C8</f>
        <v>0.48185623209691864</v>
      </c>
    </row>
    <row r="9" spans="1:15" x14ac:dyDescent="0.2">
      <c r="A9" s="67" t="s">
        <v>53</v>
      </c>
      <c r="B9" s="67">
        <f>+'ANEXO 5'!B9</f>
        <v>636365</v>
      </c>
      <c r="C9" s="67">
        <f>+'ANEXO 5'!C9</f>
        <v>862147</v>
      </c>
      <c r="D9" s="67">
        <f>+'ANEXO 5'!D9</f>
        <v>779305.22</v>
      </c>
      <c r="E9" s="67">
        <f>+'ANEXO 5'!E9</f>
        <v>778825.22</v>
      </c>
      <c r="F9" s="67">
        <f>+'ANEXO 5'!F9</f>
        <v>445030.12</v>
      </c>
      <c r="G9" s="69">
        <f t="shared" si="0"/>
        <v>82841.780000000028</v>
      </c>
      <c r="H9" s="69">
        <f t="shared" si="1"/>
        <v>83321.780000000028</v>
      </c>
      <c r="I9" s="69">
        <f t="shared" si="2"/>
        <v>417116.88</v>
      </c>
      <c r="J9" s="69">
        <f t="shared" si="3"/>
        <v>480</v>
      </c>
      <c r="K9" s="69">
        <f t="shared" si="3"/>
        <v>333795.09999999998</v>
      </c>
      <c r="L9" s="69">
        <f>+D9-F9</f>
        <v>334275.09999999998</v>
      </c>
      <c r="M9" s="70">
        <f t="shared" si="4"/>
        <v>0.90391223306466295</v>
      </c>
      <c r="N9" s="70">
        <f t="shared" si="5"/>
        <v>0.90335548346163697</v>
      </c>
      <c r="O9" s="70">
        <f t="shared" si="6"/>
        <v>0.51618821384288294</v>
      </c>
    </row>
    <row r="10" spans="1:15" x14ac:dyDescent="0.2">
      <c r="A10" s="67" t="s">
        <v>54</v>
      </c>
      <c r="B10" s="67">
        <f>+'ANEXO 5'!B10</f>
        <v>195819</v>
      </c>
      <c r="C10" s="67">
        <f>+'ANEXO 5'!C10</f>
        <v>196414</v>
      </c>
      <c r="D10" s="67">
        <f>+'ANEXO 5'!D10</f>
        <v>196413.2</v>
      </c>
      <c r="E10" s="67">
        <f>+'ANEXO 5'!E10</f>
        <v>196413.2</v>
      </c>
      <c r="F10" s="67">
        <f>+'ANEXO 5'!F10</f>
        <v>80834.7</v>
      </c>
      <c r="G10" s="69">
        <f t="shared" si="0"/>
        <v>0.79999999998835847</v>
      </c>
      <c r="H10" s="69">
        <f t="shared" si="1"/>
        <v>0.79999999998835847</v>
      </c>
      <c r="I10" s="69">
        <f t="shared" si="2"/>
        <v>115579.3</v>
      </c>
      <c r="J10" s="69">
        <f t="shared" si="3"/>
        <v>0</v>
      </c>
      <c r="K10" s="69">
        <f t="shared" si="3"/>
        <v>115578.50000000001</v>
      </c>
      <c r="L10" s="69">
        <f>+D10-F10</f>
        <v>115578.50000000001</v>
      </c>
      <c r="M10" s="70">
        <f t="shared" si="4"/>
        <v>0.99999592697058259</v>
      </c>
      <c r="N10" s="70">
        <f t="shared" si="5"/>
        <v>0.99999592697058259</v>
      </c>
      <c r="O10" s="70">
        <f t="shared" si="6"/>
        <v>0.41155263881393384</v>
      </c>
    </row>
    <row r="11" spans="1:15" x14ac:dyDescent="0.2">
      <c r="A11" s="67" t="s">
        <v>50</v>
      </c>
      <c r="B11" s="67">
        <f>+'ANEXO 5'!B11</f>
        <v>711096</v>
      </c>
      <c r="C11" s="67">
        <f>+'ANEXO 5'!C11</f>
        <v>1062083</v>
      </c>
      <c r="D11" s="67">
        <f>+'ANEXO 5'!D11</f>
        <v>1031015.5599999999</v>
      </c>
      <c r="E11" s="67">
        <f>+'ANEXO 5'!E11</f>
        <v>969001.44</v>
      </c>
      <c r="F11" s="67">
        <f>+'ANEXO 5'!F11</f>
        <v>519586.81</v>
      </c>
      <c r="G11" s="69">
        <f t="shared" si="0"/>
        <v>31067.440000000061</v>
      </c>
      <c r="H11" s="69">
        <f t="shared" si="1"/>
        <v>93081.560000000056</v>
      </c>
      <c r="I11" s="69">
        <f t="shared" si="2"/>
        <v>542496.18999999994</v>
      </c>
      <c r="J11" s="69">
        <f t="shared" si="3"/>
        <v>62014.119999999995</v>
      </c>
      <c r="K11" s="69">
        <f t="shared" si="3"/>
        <v>449414.62999999995</v>
      </c>
      <c r="L11" s="69">
        <f>+D11-F11</f>
        <v>511428.74999999994</v>
      </c>
      <c r="M11" s="70">
        <f t="shared" si="4"/>
        <v>0.97074857614706189</v>
      </c>
      <c r="N11" s="70">
        <f t="shared" si="5"/>
        <v>0.9123594295361096</v>
      </c>
      <c r="O11" s="70">
        <f t="shared" si="6"/>
        <v>0.48921488245268968</v>
      </c>
    </row>
    <row r="12" spans="1:15" x14ac:dyDescent="0.2">
      <c r="A12" s="67" t="s">
        <v>49</v>
      </c>
      <c r="B12" s="67">
        <f>+'ANEXO 5'!B12</f>
        <v>657871</v>
      </c>
      <c r="C12" s="67">
        <f>+'ANEXO 5'!C12</f>
        <v>755209</v>
      </c>
      <c r="D12" s="67">
        <f>+'ANEXO 5'!D12</f>
        <v>364005.3</v>
      </c>
      <c r="E12" s="67">
        <f>+'ANEXO 5'!E12</f>
        <v>314113.68</v>
      </c>
      <c r="F12" s="67">
        <f>+'ANEXO 5'!F12</f>
        <v>166902.86000000002</v>
      </c>
      <c r="G12" s="69">
        <f t="shared" si="0"/>
        <v>391203.7</v>
      </c>
      <c r="H12" s="69">
        <f t="shared" si="1"/>
        <v>441095.32</v>
      </c>
      <c r="I12" s="69">
        <f t="shared" si="2"/>
        <v>588306.14</v>
      </c>
      <c r="J12" s="69"/>
      <c r="K12" s="69"/>
      <c r="L12" s="69"/>
      <c r="M12" s="70">
        <f t="shared" si="4"/>
        <v>0.48199279934428746</v>
      </c>
      <c r="N12" s="70">
        <f t="shared" si="5"/>
        <v>0.4159294711795013</v>
      </c>
      <c r="O12" s="70">
        <f t="shared" si="6"/>
        <v>0.22100221263252956</v>
      </c>
    </row>
    <row r="13" spans="1:15" x14ac:dyDescent="0.2">
      <c r="A13" s="67" t="s">
        <v>62</v>
      </c>
      <c r="B13" s="67">
        <f>+'ANEXO 5'!B13</f>
        <v>1560936</v>
      </c>
      <c r="C13" s="67">
        <f>+'ANEXO 5'!C13</f>
        <v>1526085</v>
      </c>
      <c r="D13" s="67">
        <f>+'ANEXO 5'!D13</f>
        <v>728157.9</v>
      </c>
      <c r="E13" s="67">
        <f>+'ANEXO 5'!E13</f>
        <v>704757.9</v>
      </c>
      <c r="F13" s="67">
        <f>+'ANEXO 5'!F13</f>
        <v>363270.56999999995</v>
      </c>
      <c r="G13" s="69">
        <f t="shared" si="0"/>
        <v>797927.1</v>
      </c>
      <c r="H13" s="69">
        <f t="shared" si="1"/>
        <v>821327.1</v>
      </c>
      <c r="I13" s="69">
        <f t="shared" si="2"/>
        <v>1162814.4300000002</v>
      </c>
      <c r="J13" s="69">
        <f t="shared" ref="J13:J25" si="7">+D13-E13</f>
        <v>23400</v>
      </c>
      <c r="K13" s="69">
        <f t="shared" ref="K13:K25" si="8">+E13-F13</f>
        <v>341487.33000000007</v>
      </c>
      <c r="L13" s="69">
        <f t="shared" ref="L13:L25" si="9">+D13-F13</f>
        <v>364887.33000000007</v>
      </c>
      <c r="M13" s="70">
        <f t="shared" si="4"/>
        <v>0.47714111599288378</v>
      </c>
      <c r="N13" s="70">
        <f t="shared" si="5"/>
        <v>0.46180776300140558</v>
      </c>
      <c r="O13" s="70">
        <f t="shared" si="6"/>
        <v>0.23804084962502084</v>
      </c>
    </row>
    <row r="14" spans="1:15" x14ac:dyDescent="0.2">
      <c r="A14" s="67" t="s">
        <v>56</v>
      </c>
      <c r="B14" s="67">
        <f>+'ANEXO 5'!B14</f>
        <v>26626479</v>
      </c>
      <c r="C14" s="67">
        <f>+'ANEXO 5'!C14</f>
        <v>27121588</v>
      </c>
      <c r="D14" s="67">
        <f>+'ANEXO 5'!D14</f>
        <v>22499080.190000005</v>
      </c>
      <c r="E14" s="67">
        <f>+'ANEXO 5'!E14</f>
        <v>21579843.670000002</v>
      </c>
      <c r="F14" s="67">
        <f>+'ANEXO 5'!F14</f>
        <v>9367227.7899999935</v>
      </c>
      <c r="G14" s="69">
        <f t="shared" si="0"/>
        <v>4622507.8099999949</v>
      </c>
      <c r="H14" s="69">
        <f t="shared" si="1"/>
        <v>5541744.3299999982</v>
      </c>
      <c r="I14" s="69">
        <f t="shared" si="2"/>
        <v>17754360.210000008</v>
      </c>
      <c r="J14" s="69">
        <f t="shared" si="7"/>
        <v>919236.52000000328</v>
      </c>
      <c r="K14" s="69">
        <f t="shared" si="8"/>
        <v>12212615.880000008</v>
      </c>
      <c r="L14" s="69">
        <f t="shared" si="9"/>
        <v>13131852.400000012</v>
      </c>
      <c r="M14" s="70">
        <f t="shared" si="4"/>
        <v>0.82956352666370436</v>
      </c>
      <c r="N14" s="70">
        <f t="shared" si="5"/>
        <v>0.79567035934621533</v>
      </c>
      <c r="O14" s="70">
        <f t="shared" si="6"/>
        <v>0.34537903127206243</v>
      </c>
    </row>
    <row r="15" spans="1:15" x14ac:dyDescent="0.2">
      <c r="A15" s="67" t="s">
        <v>59</v>
      </c>
      <c r="B15" s="67">
        <f>+'ANEXO 5'!B15</f>
        <v>707326</v>
      </c>
      <c r="C15" s="67">
        <f>+'ANEXO 5'!C15</f>
        <v>1054232</v>
      </c>
      <c r="D15" s="67">
        <f>+'ANEXO 5'!D15</f>
        <v>819816.9800000001</v>
      </c>
      <c r="E15" s="67">
        <f>+'ANEXO 5'!E15</f>
        <v>819718.3</v>
      </c>
      <c r="F15" s="67">
        <f>+'ANEXO 5'!F15</f>
        <v>378351.42</v>
      </c>
      <c r="G15" s="69">
        <f t="shared" si="0"/>
        <v>234415.0199999999</v>
      </c>
      <c r="H15" s="69">
        <f t="shared" si="1"/>
        <v>234513.69999999995</v>
      </c>
      <c r="I15" s="69">
        <f t="shared" si="2"/>
        <v>675880.58000000007</v>
      </c>
      <c r="J15" s="69">
        <f t="shared" si="7"/>
        <v>98.680000000051223</v>
      </c>
      <c r="K15" s="69">
        <f t="shared" si="8"/>
        <v>441366.88000000006</v>
      </c>
      <c r="L15" s="69">
        <f t="shared" si="9"/>
        <v>441465.56000000011</v>
      </c>
      <c r="M15" s="70">
        <f t="shared" si="4"/>
        <v>0.7776438013644057</v>
      </c>
      <c r="N15" s="70">
        <f t="shared" si="5"/>
        <v>0.77755019767944822</v>
      </c>
      <c r="O15" s="70">
        <f t="shared" si="6"/>
        <v>0.35888819538773248</v>
      </c>
    </row>
    <row r="16" spans="1:15" x14ac:dyDescent="0.2">
      <c r="A16" s="67" t="s">
        <v>51</v>
      </c>
      <c r="B16" s="67">
        <f>+'ANEXO 5'!B16</f>
        <v>760227</v>
      </c>
      <c r="C16" s="67">
        <f>+'ANEXO 5'!C16</f>
        <v>1013843</v>
      </c>
      <c r="D16" s="67">
        <f>+'ANEXO 5'!D16</f>
        <v>825429.37</v>
      </c>
      <c r="E16" s="67">
        <f>+'ANEXO 5'!E16</f>
        <v>819970.37</v>
      </c>
      <c r="F16" s="67">
        <f>+'ANEXO 5'!F16</f>
        <v>343715.93</v>
      </c>
      <c r="G16" s="69">
        <f t="shared" si="0"/>
        <v>188413.63</v>
      </c>
      <c r="H16" s="69">
        <f t="shared" si="1"/>
        <v>193872.63</v>
      </c>
      <c r="I16" s="69">
        <f t="shared" si="2"/>
        <v>670127.07000000007</v>
      </c>
      <c r="J16" s="69">
        <f t="shared" si="7"/>
        <v>5459</v>
      </c>
      <c r="K16" s="69">
        <f t="shared" si="8"/>
        <v>476254.44</v>
      </c>
      <c r="L16" s="69">
        <f t="shared" si="9"/>
        <v>481713.44</v>
      </c>
      <c r="M16" s="70">
        <f t="shared" si="4"/>
        <v>0.81415896741408678</v>
      </c>
      <c r="N16" s="70">
        <f t="shared" si="5"/>
        <v>0.80877450453373945</v>
      </c>
      <c r="O16" s="70">
        <f t="shared" si="6"/>
        <v>0.33902283686921941</v>
      </c>
    </row>
    <row r="17" spans="1:15" x14ac:dyDescent="0.2">
      <c r="A17" s="67" t="s">
        <v>73</v>
      </c>
      <c r="B17" s="67">
        <f>+'ANEXO 5'!B17</f>
        <v>444511</v>
      </c>
      <c r="C17" s="67">
        <f>+'ANEXO 5'!C17</f>
        <v>514747</v>
      </c>
      <c r="D17" s="67">
        <f>+'ANEXO 5'!D17</f>
        <v>470897.09</v>
      </c>
      <c r="E17" s="67">
        <f>+'ANEXO 5'!E17</f>
        <v>446257.09</v>
      </c>
      <c r="F17" s="67">
        <f>+'ANEXO 5'!F17</f>
        <v>183610.9</v>
      </c>
      <c r="G17" s="69">
        <f t="shared" si="0"/>
        <v>43849.909999999974</v>
      </c>
      <c r="H17" s="69">
        <f t="shared" si="1"/>
        <v>68489.909999999974</v>
      </c>
      <c r="I17" s="69">
        <f t="shared" si="2"/>
        <v>331136.09999999998</v>
      </c>
      <c r="J17" s="69">
        <f t="shared" si="7"/>
        <v>24640</v>
      </c>
      <c r="K17" s="69">
        <f t="shared" si="8"/>
        <v>262646.19000000006</v>
      </c>
      <c r="L17" s="69">
        <f t="shared" si="9"/>
        <v>287286.19000000006</v>
      </c>
      <c r="M17" s="70">
        <f t="shared" si="4"/>
        <v>0.91481269439161383</v>
      </c>
      <c r="N17" s="70">
        <f t="shared" si="5"/>
        <v>0.86694451837504638</v>
      </c>
      <c r="O17" s="70">
        <f t="shared" si="6"/>
        <v>0.35670125323702712</v>
      </c>
    </row>
    <row r="18" spans="1:15" x14ac:dyDescent="0.2">
      <c r="A18" s="67" t="s">
        <v>52</v>
      </c>
      <c r="B18" s="67">
        <f>+'ANEXO 5'!B18</f>
        <v>849930</v>
      </c>
      <c r="C18" s="67">
        <f>+'ANEXO 5'!C18</f>
        <v>947948</v>
      </c>
      <c r="D18" s="67">
        <f>+'ANEXO 5'!D18</f>
        <v>889175.95000000007</v>
      </c>
      <c r="E18" s="67">
        <f>+'ANEXO 5'!E18</f>
        <v>879009.49000000011</v>
      </c>
      <c r="F18" s="67">
        <f>+'ANEXO 5'!F18</f>
        <v>375477.3</v>
      </c>
      <c r="G18" s="69">
        <f t="shared" si="0"/>
        <v>58772.04999999993</v>
      </c>
      <c r="H18" s="69">
        <f t="shared" si="1"/>
        <v>68938.509999999893</v>
      </c>
      <c r="I18" s="69">
        <f t="shared" si="2"/>
        <v>572470.69999999995</v>
      </c>
      <c r="J18" s="69">
        <f t="shared" si="7"/>
        <v>10166.459999999963</v>
      </c>
      <c r="K18" s="69">
        <f t="shared" si="8"/>
        <v>503532.19000000012</v>
      </c>
      <c r="L18" s="69">
        <f t="shared" si="9"/>
        <v>513698.65000000008</v>
      </c>
      <c r="M18" s="70">
        <f t="shared" si="4"/>
        <v>0.93800076586479431</v>
      </c>
      <c r="N18" s="70">
        <f t="shared" si="5"/>
        <v>0.92727606366593962</v>
      </c>
      <c r="O18" s="70">
        <f t="shared" si="6"/>
        <v>0.39609482798634521</v>
      </c>
    </row>
    <row r="19" spans="1:15" x14ac:dyDescent="0.2">
      <c r="A19" s="67" t="s">
        <v>70</v>
      </c>
      <c r="B19" s="67">
        <f>+'ANEXO 5'!B19</f>
        <v>6419416</v>
      </c>
      <c r="C19" s="67">
        <f>+'ANEXO 5'!C19</f>
        <v>7128544</v>
      </c>
      <c r="D19" s="67">
        <f>+'ANEXO 5'!D19</f>
        <v>6548454.0399999991</v>
      </c>
      <c r="E19" s="67">
        <f>+'ANEXO 5'!E19</f>
        <v>6534726.4599999981</v>
      </c>
      <c r="F19" s="67">
        <f>+'ANEXO 5'!F19</f>
        <v>3169538.1300000008</v>
      </c>
      <c r="G19" s="69">
        <f t="shared" si="0"/>
        <v>580089.96000000089</v>
      </c>
      <c r="H19" s="69">
        <f t="shared" si="1"/>
        <v>593817.5400000019</v>
      </c>
      <c r="I19" s="69">
        <f t="shared" si="2"/>
        <v>3959005.8699999992</v>
      </c>
      <c r="J19" s="69">
        <f t="shared" si="7"/>
        <v>13727.580000001006</v>
      </c>
      <c r="K19" s="69">
        <f t="shared" si="8"/>
        <v>3365188.3299999973</v>
      </c>
      <c r="L19" s="69">
        <f t="shared" si="9"/>
        <v>3378915.9099999983</v>
      </c>
      <c r="M19" s="70">
        <f t="shared" si="4"/>
        <v>0.91862434180107455</v>
      </c>
      <c r="N19" s="70">
        <f t="shared" si="5"/>
        <v>0.91669862176623984</v>
      </c>
      <c r="O19" s="70">
        <f t="shared" si="6"/>
        <v>0.44462629816130766</v>
      </c>
    </row>
    <row r="20" spans="1:15" x14ac:dyDescent="0.2">
      <c r="A20" s="67" t="s">
        <v>57</v>
      </c>
      <c r="B20" s="67">
        <f>+'ANEXO 5'!B20</f>
        <v>2901037</v>
      </c>
      <c r="C20" s="67">
        <f>+'ANEXO 5'!C20</f>
        <v>3169860</v>
      </c>
      <c r="D20" s="67">
        <f>+'ANEXO 5'!D20</f>
        <v>2218021</v>
      </c>
      <c r="E20" s="67">
        <f>+'ANEXO 5'!E20</f>
        <v>2141358.4900000002</v>
      </c>
      <c r="F20" s="67">
        <f>+'ANEXO 5'!F20</f>
        <v>1135311.7100000002</v>
      </c>
      <c r="G20" s="78">
        <f t="shared" si="0"/>
        <v>951839</v>
      </c>
      <c r="H20" s="78">
        <f t="shared" si="1"/>
        <v>1028501.5099999998</v>
      </c>
      <c r="I20" s="78">
        <f t="shared" si="2"/>
        <v>2034548.2899999998</v>
      </c>
      <c r="J20" s="78">
        <f t="shared" si="7"/>
        <v>76662.509999999776</v>
      </c>
      <c r="K20" s="78">
        <f t="shared" si="8"/>
        <v>1006046.78</v>
      </c>
      <c r="L20" s="78">
        <f t="shared" si="9"/>
        <v>1082709.2899999998</v>
      </c>
      <c r="M20" s="70">
        <f t="shared" si="4"/>
        <v>0.6997220697444051</v>
      </c>
      <c r="N20" s="70">
        <f t="shared" si="5"/>
        <v>0.67553724454707786</v>
      </c>
      <c r="O20" s="70">
        <f t="shared" si="6"/>
        <v>0.3581583129854316</v>
      </c>
    </row>
    <row r="21" spans="1:15" x14ac:dyDescent="0.2">
      <c r="A21" s="67" t="s">
        <v>60</v>
      </c>
      <c r="B21" s="67">
        <f>+'ANEXO 5'!B21</f>
        <v>11199123</v>
      </c>
      <c r="C21" s="67">
        <f>+'ANEXO 5'!C21</f>
        <v>11557154</v>
      </c>
      <c r="D21" s="67">
        <f>+'ANEXO 5'!D21</f>
        <v>8123155.9399999985</v>
      </c>
      <c r="E21" s="67">
        <f>+'ANEXO 5'!E21</f>
        <v>7991917.339999998</v>
      </c>
      <c r="F21" s="67">
        <f>+'ANEXO 5'!F21</f>
        <v>3476242.7600000012</v>
      </c>
      <c r="G21" s="69">
        <f>+C21-D21</f>
        <v>3433998.0600000015</v>
      </c>
      <c r="H21" s="69">
        <f t="shared" si="1"/>
        <v>3565236.660000002</v>
      </c>
      <c r="I21" s="69">
        <f t="shared" si="2"/>
        <v>8080911.2399999984</v>
      </c>
      <c r="J21" s="69">
        <f t="shared" si="7"/>
        <v>131238.60000000056</v>
      </c>
      <c r="K21" s="69">
        <f t="shared" si="8"/>
        <v>4515674.5799999963</v>
      </c>
      <c r="L21" s="69">
        <f t="shared" si="9"/>
        <v>4646913.1799999978</v>
      </c>
      <c r="M21" s="70">
        <f t="shared" si="4"/>
        <v>0.70286819229024711</v>
      </c>
      <c r="N21" s="70">
        <f t="shared" si="5"/>
        <v>0.69151257653917197</v>
      </c>
      <c r="O21" s="70">
        <f t="shared" si="6"/>
        <v>0.30078709343147986</v>
      </c>
    </row>
    <row r="22" spans="1:15" x14ac:dyDescent="0.2">
      <c r="A22" s="67" t="s">
        <v>61</v>
      </c>
      <c r="B22" s="67">
        <f>+'ANEXO 5'!B22</f>
        <v>63350378</v>
      </c>
      <c r="C22" s="67">
        <f>+'ANEXO 5'!C22</f>
        <v>64133608</v>
      </c>
      <c r="D22" s="67">
        <f>+'ANEXO 5'!D22</f>
        <v>39818176.940000005</v>
      </c>
      <c r="E22" s="67">
        <f>+'ANEXO 5'!E22</f>
        <v>32496704.589999996</v>
      </c>
      <c r="F22" s="67">
        <f>+'ANEXO 5'!F22</f>
        <v>30447898.100000001</v>
      </c>
      <c r="G22" s="69">
        <f t="shared" si="0"/>
        <v>24315431.059999995</v>
      </c>
      <c r="H22" s="69">
        <f t="shared" si="1"/>
        <v>31636903.410000004</v>
      </c>
      <c r="I22" s="69">
        <f t="shared" si="2"/>
        <v>33685709.899999999</v>
      </c>
      <c r="J22" s="69">
        <f t="shared" si="7"/>
        <v>7321472.3500000089</v>
      </c>
      <c r="K22" s="69">
        <f t="shared" si="8"/>
        <v>2048806.4899999946</v>
      </c>
      <c r="L22" s="69">
        <f t="shared" si="9"/>
        <v>9370278.8400000036</v>
      </c>
      <c r="M22" s="70">
        <f t="shared" si="4"/>
        <v>0.62086288580552029</v>
      </c>
      <c r="N22" s="70">
        <f t="shared" si="5"/>
        <v>0.5067032029447025</v>
      </c>
      <c r="O22" s="70">
        <f t="shared" si="6"/>
        <v>0.47475729261949523</v>
      </c>
    </row>
    <row r="23" spans="1:15" x14ac:dyDescent="0.2">
      <c r="A23" s="67" t="s">
        <v>55</v>
      </c>
      <c r="B23" s="67">
        <f>+'ANEXO 5'!B23</f>
        <v>3886030</v>
      </c>
      <c r="C23" s="67">
        <f>+'ANEXO 5'!C23</f>
        <v>3084527</v>
      </c>
      <c r="D23" s="67">
        <f>+'ANEXO 5'!D23</f>
        <v>1579830.4000000001</v>
      </c>
      <c r="E23" s="67">
        <f>+'ANEXO 5'!E23</f>
        <v>1579830.4000000001</v>
      </c>
      <c r="F23" s="67">
        <f>+'ANEXO 5'!F23</f>
        <v>713356.79999999993</v>
      </c>
      <c r="G23" s="69">
        <f t="shared" si="0"/>
        <v>1504696.5999999999</v>
      </c>
      <c r="H23" s="69">
        <f t="shared" si="1"/>
        <v>1504696.5999999999</v>
      </c>
      <c r="I23" s="69">
        <f t="shared" si="2"/>
        <v>2371170.2000000002</v>
      </c>
      <c r="J23" s="69">
        <f t="shared" si="7"/>
        <v>0</v>
      </c>
      <c r="K23" s="69">
        <f t="shared" si="8"/>
        <v>866473.60000000021</v>
      </c>
      <c r="L23" s="69">
        <f t="shared" si="9"/>
        <v>866473.60000000021</v>
      </c>
      <c r="M23" s="70">
        <f t="shared" si="4"/>
        <v>0.51217914448471358</v>
      </c>
      <c r="N23" s="70">
        <f t="shared" si="5"/>
        <v>0.51217914448471358</v>
      </c>
      <c r="O23" s="70">
        <f t="shared" si="6"/>
        <v>0.23126942964026573</v>
      </c>
    </row>
    <row r="24" spans="1:15" x14ac:dyDescent="0.2">
      <c r="A24" s="91" t="s">
        <v>58</v>
      </c>
      <c r="B24" s="67">
        <f>+'ANEXO 5'!B24</f>
        <v>10473796</v>
      </c>
      <c r="C24" s="67">
        <f>+'ANEXO 5'!C24</f>
        <v>11402402</v>
      </c>
      <c r="D24" s="67">
        <f>+'ANEXO 5'!D24</f>
        <v>2442224.73</v>
      </c>
      <c r="E24" s="67">
        <f>+'ANEXO 5'!E24</f>
        <v>2280869.87</v>
      </c>
      <c r="F24" s="67">
        <f>+'ANEXO 5'!F24</f>
        <v>832679.21</v>
      </c>
      <c r="G24" s="69">
        <f t="shared" si="0"/>
        <v>8960177.2699999996</v>
      </c>
      <c r="H24" s="69">
        <f t="shared" si="1"/>
        <v>9121532.129999999</v>
      </c>
      <c r="I24" s="69">
        <f t="shared" si="2"/>
        <v>10569722.789999999</v>
      </c>
      <c r="J24" s="69">
        <f t="shared" si="7"/>
        <v>161354.85999999987</v>
      </c>
      <c r="K24" s="69">
        <f t="shared" si="8"/>
        <v>1448190.6600000001</v>
      </c>
      <c r="L24" s="69">
        <f t="shared" si="9"/>
        <v>1609545.52</v>
      </c>
      <c r="M24" s="70">
        <f t="shared" si="4"/>
        <v>0.21418511029518167</v>
      </c>
      <c r="N24" s="70">
        <f t="shared" si="5"/>
        <v>0.20003415683818199</v>
      </c>
      <c r="O24" s="70">
        <f t="shared" si="6"/>
        <v>7.3026649121825382E-2</v>
      </c>
    </row>
    <row r="25" spans="1:15" x14ac:dyDescent="0.2">
      <c r="A25" s="36" t="s">
        <v>35</v>
      </c>
      <c r="B25" s="18">
        <f>SUM(B8:B24)</f>
        <v>132368304</v>
      </c>
      <c r="C25" s="18">
        <f>SUM(C8:C24)</f>
        <v>136859422</v>
      </c>
      <c r="D25" s="18">
        <f>SUM(D8:D24)</f>
        <v>90552355.560000017</v>
      </c>
      <c r="E25" s="18">
        <f>SUM(E8:E24)</f>
        <v>81680748.960000008</v>
      </c>
      <c r="F25" s="18">
        <f>SUM(F8:F24)</f>
        <v>52639436.979999997</v>
      </c>
      <c r="G25" s="18">
        <f t="shared" si="0"/>
        <v>46307066.439999983</v>
      </c>
      <c r="H25" s="18">
        <f t="shared" si="1"/>
        <v>55178673.039999992</v>
      </c>
      <c r="I25" s="18">
        <f t="shared" si="2"/>
        <v>84219985.020000011</v>
      </c>
      <c r="J25" s="18">
        <f t="shared" si="7"/>
        <v>8871606.6000000089</v>
      </c>
      <c r="K25" s="18">
        <f t="shared" si="8"/>
        <v>29041311.980000012</v>
      </c>
      <c r="L25" s="18">
        <f t="shared" si="9"/>
        <v>37912918.580000021</v>
      </c>
      <c r="M25" s="76">
        <f t="shared" si="4"/>
        <v>0.66164502404518422</v>
      </c>
      <c r="N25" s="76">
        <f t="shared" si="5"/>
        <v>0.59682225575963643</v>
      </c>
      <c r="O25" s="76">
        <f t="shared" si="6"/>
        <v>0.38462413629074071</v>
      </c>
    </row>
    <row r="26" spans="1:15" x14ac:dyDescent="0.2">
      <c r="A26" s="19" t="s">
        <v>267</v>
      </c>
      <c r="B26" s="77"/>
      <c r="C26" s="77"/>
      <c r="D26" s="1"/>
    </row>
    <row r="27" spans="1:15" x14ac:dyDescent="0.2">
      <c r="B27" s="23"/>
      <c r="C27" s="23"/>
      <c r="D27" s="23"/>
      <c r="E27" s="23"/>
      <c r="F27" s="23"/>
    </row>
    <row r="29" spans="1:15" x14ac:dyDescent="0.2">
      <c r="B29" s="22"/>
      <c r="C29" s="22"/>
      <c r="D29" s="22"/>
      <c r="E29" s="22"/>
      <c r="F29" s="22"/>
    </row>
  </sheetData>
  <autoFilter ref="A7:O7" xr:uid="{00000000-0009-0000-0000-000005000000}"/>
  <sortState xmlns:xlrd2="http://schemas.microsoft.com/office/spreadsheetml/2017/richdata2" ref="A8:O24">
    <sortCondition descending="1" ref="O8:O24"/>
  </sortState>
  <mergeCells count="4">
    <mergeCell ref="A2:O2"/>
    <mergeCell ref="A3:O3"/>
    <mergeCell ref="A4:O4"/>
    <mergeCell ref="A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F98D2-CF86-43D9-8D31-B6855F02F631}">
  <dimension ref="B1:F67"/>
  <sheetViews>
    <sheetView showGridLines="0" tabSelected="1" workbookViewId="0">
      <selection activeCell="D66" sqref="D66"/>
    </sheetView>
  </sheetViews>
  <sheetFormatPr baseColWidth="10" defaultColWidth="11.42578125" defaultRowHeight="12.75" x14ac:dyDescent="0.2"/>
  <cols>
    <col min="1" max="1" width="11.42578125" style="111"/>
    <col min="2" max="2" width="5.85546875" style="111" customWidth="1"/>
    <col min="3" max="3" width="37.85546875" style="111" customWidth="1"/>
    <col min="4" max="16384" width="11.42578125" style="111"/>
  </cols>
  <sheetData>
    <row r="1" spans="2:6" ht="15" x14ac:dyDescent="0.25">
      <c r="B1" s="156" t="s">
        <v>84</v>
      </c>
      <c r="C1" s="156"/>
      <c r="D1" s="156"/>
      <c r="E1" s="156"/>
      <c r="F1" s="156"/>
    </row>
    <row r="2" spans="2:6" ht="30.75" customHeight="1" x14ac:dyDescent="0.25">
      <c r="B2" s="157" t="s">
        <v>264</v>
      </c>
      <c r="C2" s="157"/>
      <c r="D2" s="157"/>
      <c r="E2" s="157"/>
      <c r="F2" s="157"/>
    </row>
    <row r="3" spans="2:6" x14ac:dyDescent="0.2">
      <c r="B3" s="158" t="s">
        <v>85</v>
      </c>
      <c r="C3" s="158"/>
      <c r="D3" s="158"/>
      <c r="E3" s="158"/>
      <c r="F3" s="158"/>
    </row>
    <row r="4" spans="2:6" ht="15" x14ac:dyDescent="0.25">
      <c r="B4" s="112"/>
      <c r="C4" s="112"/>
      <c r="D4" s="112"/>
      <c r="E4" s="112"/>
      <c r="F4" s="112"/>
    </row>
    <row r="5" spans="2:6" ht="15" x14ac:dyDescent="0.25">
      <c r="B5" s="113" t="s">
        <v>86</v>
      </c>
      <c r="C5" s="112"/>
      <c r="D5" s="112"/>
      <c r="E5" s="112"/>
      <c r="F5" s="112"/>
    </row>
    <row r="6" spans="2:6" ht="15" x14ac:dyDescent="0.25">
      <c r="B6" s="113" t="s">
        <v>87</v>
      </c>
      <c r="C6" s="112"/>
      <c r="D6" s="112"/>
      <c r="E6" s="112"/>
      <c r="F6" s="112"/>
    </row>
    <row r="7" spans="2:6" ht="15" x14ac:dyDescent="0.25">
      <c r="B7" s="113"/>
      <c r="C7" s="112"/>
      <c r="D7" s="112"/>
      <c r="E7" s="112"/>
      <c r="F7" s="112"/>
    </row>
    <row r="8" spans="2:6" ht="45" x14ac:dyDescent="0.2">
      <c r="B8" s="159" t="s">
        <v>88</v>
      </c>
      <c r="C8" s="159" t="s">
        <v>89</v>
      </c>
      <c r="D8" s="114" t="s">
        <v>90</v>
      </c>
      <c r="E8" s="128" t="s">
        <v>91</v>
      </c>
      <c r="F8" s="161" t="s">
        <v>92</v>
      </c>
    </row>
    <row r="9" spans="2:6" x14ac:dyDescent="0.2">
      <c r="B9" s="160"/>
      <c r="C9" s="160"/>
      <c r="D9" s="115" t="s">
        <v>93</v>
      </c>
      <c r="E9" s="115" t="s">
        <v>93</v>
      </c>
      <c r="F9" s="162"/>
    </row>
    <row r="10" spans="2:6" x14ac:dyDescent="0.2">
      <c r="B10" s="116">
        <v>1</v>
      </c>
      <c r="C10" s="117" t="s">
        <v>94</v>
      </c>
      <c r="D10" s="118">
        <v>1668862</v>
      </c>
      <c r="E10" s="118">
        <v>1168203</v>
      </c>
      <c r="F10" s="119">
        <f>E10/D10*100</f>
        <v>69.999976031571208</v>
      </c>
    </row>
    <row r="11" spans="2:6" x14ac:dyDescent="0.2">
      <c r="B11" s="116">
        <v>2</v>
      </c>
      <c r="C11" s="117" t="s">
        <v>95</v>
      </c>
      <c r="D11" s="118">
        <v>60808</v>
      </c>
      <c r="E11" s="118">
        <v>42566</v>
      </c>
      <c r="F11" s="119">
        <f t="shared" ref="F11:F65" si="0">E11/D11*100</f>
        <v>70.000657808183135</v>
      </c>
    </row>
    <row r="12" spans="2:6" x14ac:dyDescent="0.2">
      <c r="B12" s="116">
        <v>3</v>
      </c>
      <c r="C12" s="117" t="s">
        <v>96</v>
      </c>
      <c r="D12" s="118">
        <v>44678</v>
      </c>
      <c r="E12" s="118"/>
      <c r="F12" s="119">
        <f t="shared" si="0"/>
        <v>0</v>
      </c>
    </row>
    <row r="13" spans="2:6" x14ac:dyDescent="0.2">
      <c r="B13" s="116">
        <v>4</v>
      </c>
      <c r="C13" s="117" t="s">
        <v>97</v>
      </c>
      <c r="D13" s="118">
        <v>436360</v>
      </c>
      <c r="E13" s="118">
        <v>205760</v>
      </c>
      <c r="F13" s="119">
        <f t="shared" si="0"/>
        <v>47.153726281052343</v>
      </c>
    </row>
    <row r="14" spans="2:6" x14ac:dyDescent="0.2">
      <c r="B14" s="120">
        <v>5</v>
      </c>
      <c r="C14" s="117" t="s">
        <v>98</v>
      </c>
      <c r="D14" s="118">
        <v>2712263</v>
      </c>
      <c r="E14" s="118">
        <v>1898584</v>
      </c>
      <c r="F14" s="119">
        <f t="shared" si="0"/>
        <v>69.999996313041919</v>
      </c>
    </row>
    <row r="15" spans="2:6" x14ac:dyDescent="0.2">
      <c r="B15" s="120">
        <v>6</v>
      </c>
      <c r="C15" s="117" t="s">
        <v>99</v>
      </c>
      <c r="D15" s="118">
        <v>186509</v>
      </c>
      <c r="E15" s="118">
        <v>130556</v>
      </c>
      <c r="F15" s="119">
        <f t="shared" si="0"/>
        <v>69.999839149853358</v>
      </c>
    </row>
    <row r="16" spans="2:6" x14ac:dyDescent="0.2">
      <c r="B16" s="120">
        <v>7</v>
      </c>
      <c r="C16" s="117" t="s">
        <v>100</v>
      </c>
      <c r="D16" s="118">
        <v>1603233</v>
      </c>
      <c r="E16" s="118">
        <v>1122263</v>
      </c>
      <c r="F16" s="119">
        <f t="shared" si="0"/>
        <v>69.999993762603438</v>
      </c>
    </row>
    <row r="17" spans="2:6" x14ac:dyDescent="0.2">
      <c r="B17" s="120">
        <v>8</v>
      </c>
      <c r="C17" s="117" t="s">
        <v>101</v>
      </c>
      <c r="D17" s="118">
        <v>553138</v>
      </c>
      <c r="E17" s="118">
        <v>387197</v>
      </c>
      <c r="F17" s="119">
        <f t="shared" si="0"/>
        <v>70.000072314684587</v>
      </c>
    </row>
    <row r="18" spans="2:6" x14ac:dyDescent="0.2">
      <c r="B18" s="120">
        <v>9</v>
      </c>
      <c r="C18" s="117" t="s">
        <v>102</v>
      </c>
      <c r="D18" s="118">
        <v>267854</v>
      </c>
      <c r="E18" s="118">
        <v>187498</v>
      </c>
      <c r="F18" s="119">
        <f t="shared" si="0"/>
        <v>70.000074667542762</v>
      </c>
    </row>
    <row r="19" spans="2:6" x14ac:dyDescent="0.2">
      <c r="B19" s="120">
        <v>10</v>
      </c>
      <c r="C19" s="117" t="s">
        <v>103</v>
      </c>
      <c r="D19" s="118">
        <v>245000</v>
      </c>
      <c r="E19" s="118">
        <v>171500</v>
      </c>
      <c r="F19" s="119">
        <f t="shared" si="0"/>
        <v>70</v>
      </c>
    </row>
    <row r="20" spans="2:6" x14ac:dyDescent="0.2">
      <c r="B20" s="120">
        <v>11</v>
      </c>
      <c r="C20" s="117" t="s">
        <v>104</v>
      </c>
      <c r="D20" s="118">
        <v>657286</v>
      </c>
      <c r="E20" s="118">
        <v>460100</v>
      </c>
      <c r="F20" s="119">
        <f t="shared" si="0"/>
        <v>69.999969571845426</v>
      </c>
    </row>
    <row r="21" spans="2:6" x14ac:dyDescent="0.2">
      <c r="B21" s="120">
        <v>12</v>
      </c>
      <c r="C21" s="117" t="s">
        <v>105</v>
      </c>
      <c r="D21" s="118">
        <v>1084456</v>
      </c>
      <c r="E21" s="118"/>
      <c r="F21" s="119">
        <f t="shared" si="0"/>
        <v>0</v>
      </c>
    </row>
    <row r="22" spans="2:6" x14ac:dyDescent="0.2">
      <c r="B22" s="120">
        <v>13</v>
      </c>
      <c r="C22" s="117" t="s">
        <v>106</v>
      </c>
      <c r="D22" s="118">
        <v>295647</v>
      </c>
      <c r="E22" s="118">
        <v>206953</v>
      </c>
      <c r="F22" s="119">
        <f t="shared" si="0"/>
        <v>70.000033824121331</v>
      </c>
    </row>
    <row r="23" spans="2:6" x14ac:dyDescent="0.2">
      <c r="B23" s="120">
        <v>14</v>
      </c>
      <c r="C23" s="117" t="s">
        <v>107</v>
      </c>
      <c r="D23" s="118">
        <v>1091949</v>
      </c>
      <c r="E23" s="118">
        <v>764364</v>
      </c>
      <c r="F23" s="119">
        <f t="shared" si="0"/>
        <v>69.99997252618941</v>
      </c>
    </row>
    <row r="24" spans="2:6" x14ac:dyDescent="0.2">
      <c r="B24" s="120">
        <v>15</v>
      </c>
      <c r="C24" s="117" t="s">
        <v>108</v>
      </c>
      <c r="D24" s="118">
        <v>652096</v>
      </c>
      <c r="E24" s="118">
        <v>456467</v>
      </c>
      <c r="F24" s="119">
        <f t="shared" si="0"/>
        <v>69.999969329669256</v>
      </c>
    </row>
    <row r="25" spans="2:6" x14ac:dyDescent="0.2">
      <c r="B25" s="120">
        <v>16</v>
      </c>
      <c r="C25" s="117" t="s">
        <v>109</v>
      </c>
      <c r="D25" s="118">
        <v>214705</v>
      </c>
      <c r="E25" s="118">
        <v>150294</v>
      </c>
      <c r="F25" s="119">
        <f t="shared" si="0"/>
        <v>70.000232877669362</v>
      </c>
    </row>
    <row r="26" spans="2:6" x14ac:dyDescent="0.2">
      <c r="B26" s="120">
        <v>17</v>
      </c>
      <c r="C26" s="117" t="s">
        <v>110</v>
      </c>
      <c r="D26" s="118">
        <v>811891</v>
      </c>
      <c r="E26" s="118">
        <v>568324</v>
      </c>
      <c r="F26" s="119">
        <f t="shared" si="0"/>
        <v>70.000036950772952</v>
      </c>
    </row>
    <row r="27" spans="2:6" x14ac:dyDescent="0.2">
      <c r="B27" s="120">
        <v>18</v>
      </c>
      <c r="C27" s="117" t="s">
        <v>111</v>
      </c>
      <c r="D27" s="118">
        <v>744244</v>
      </c>
      <c r="E27" s="118">
        <v>520971</v>
      </c>
      <c r="F27" s="119">
        <f t="shared" si="0"/>
        <v>70.00002687290727</v>
      </c>
    </row>
    <row r="28" spans="2:6" x14ac:dyDescent="0.2">
      <c r="B28" s="120">
        <v>19</v>
      </c>
      <c r="C28" s="117" t="s">
        <v>112</v>
      </c>
      <c r="D28" s="118">
        <v>347013</v>
      </c>
      <c r="E28" s="118">
        <v>242909</v>
      </c>
      <c r="F28" s="119">
        <f t="shared" si="0"/>
        <v>69.999971182635818</v>
      </c>
    </row>
    <row r="29" spans="2:6" x14ac:dyDescent="0.2">
      <c r="B29" s="120">
        <v>20</v>
      </c>
      <c r="C29" s="117" t="s">
        <v>113</v>
      </c>
      <c r="D29" s="118">
        <v>1255566</v>
      </c>
      <c r="E29" s="118">
        <v>878896</v>
      </c>
      <c r="F29" s="119">
        <f t="shared" si="0"/>
        <v>69.99998407092896</v>
      </c>
    </row>
    <row r="30" spans="2:6" x14ac:dyDescent="0.2">
      <c r="B30" s="120">
        <v>21</v>
      </c>
      <c r="C30" s="117" t="s">
        <v>114</v>
      </c>
      <c r="D30" s="118">
        <v>708607</v>
      </c>
      <c r="E30" s="118">
        <v>496025</v>
      </c>
      <c r="F30" s="119">
        <f t="shared" si="0"/>
        <v>70.000014112194776</v>
      </c>
    </row>
    <row r="31" spans="2:6" x14ac:dyDescent="0.2">
      <c r="B31" s="120">
        <v>22</v>
      </c>
      <c r="C31" s="117" t="s">
        <v>115</v>
      </c>
      <c r="D31" s="118">
        <v>516057</v>
      </c>
      <c r="E31" s="118">
        <v>361240</v>
      </c>
      <c r="F31" s="119">
        <f t="shared" si="0"/>
        <v>70.000019377704405</v>
      </c>
    </row>
    <row r="32" spans="2:6" x14ac:dyDescent="0.2">
      <c r="B32" s="120">
        <v>23</v>
      </c>
      <c r="C32" s="117" t="s">
        <v>116</v>
      </c>
      <c r="D32" s="118">
        <v>901370</v>
      </c>
      <c r="E32" s="118">
        <v>630959</v>
      </c>
      <c r="F32" s="119">
        <f t="shared" si="0"/>
        <v>70</v>
      </c>
    </row>
    <row r="33" spans="2:6" x14ac:dyDescent="0.2">
      <c r="B33" s="120">
        <v>24</v>
      </c>
      <c r="C33" s="117" t="s">
        <v>117</v>
      </c>
      <c r="D33" s="118">
        <v>1704905</v>
      </c>
      <c r="E33" s="118">
        <v>1193434</v>
      </c>
      <c r="F33" s="119">
        <f t="shared" si="0"/>
        <v>70.00002932714726</v>
      </c>
    </row>
    <row r="34" spans="2:6" x14ac:dyDescent="0.2">
      <c r="B34" s="120">
        <v>25</v>
      </c>
      <c r="C34" s="117" t="s">
        <v>118</v>
      </c>
      <c r="D34" s="118">
        <v>1650298</v>
      </c>
      <c r="E34" s="118">
        <v>776780</v>
      </c>
      <c r="F34" s="119">
        <f t="shared" si="0"/>
        <v>47.069074797400226</v>
      </c>
    </row>
    <row r="35" spans="2:6" x14ac:dyDescent="0.2">
      <c r="B35" s="120">
        <v>26</v>
      </c>
      <c r="C35" s="117" t="s">
        <v>119</v>
      </c>
      <c r="D35" s="118">
        <v>154292</v>
      </c>
      <c r="E35" s="118">
        <v>108004</v>
      </c>
      <c r="F35" s="119">
        <f t="shared" si="0"/>
        <v>69.999740751302724</v>
      </c>
    </row>
    <row r="36" spans="2:6" x14ac:dyDescent="0.2">
      <c r="B36" s="120">
        <v>27</v>
      </c>
      <c r="C36" s="117" t="s">
        <v>120</v>
      </c>
      <c r="D36" s="118">
        <v>186838</v>
      </c>
      <c r="E36" s="118"/>
      <c r="F36" s="119">
        <f t="shared" si="0"/>
        <v>0</v>
      </c>
    </row>
    <row r="37" spans="2:6" x14ac:dyDescent="0.2">
      <c r="B37" s="120">
        <v>28</v>
      </c>
      <c r="C37" s="117" t="s">
        <v>121</v>
      </c>
      <c r="D37" s="118">
        <v>1600092</v>
      </c>
      <c r="E37" s="118">
        <v>1120064</v>
      </c>
      <c r="F37" s="119">
        <f t="shared" si="0"/>
        <v>69.99997500143742</v>
      </c>
    </row>
    <row r="38" spans="2:6" x14ac:dyDescent="0.2">
      <c r="B38" s="120">
        <v>29</v>
      </c>
      <c r="C38" s="117" t="s">
        <v>122</v>
      </c>
      <c r="D38" s="118">
        <v>41890</v>
      </c>
      <c r="E38" s="118">
        <v>29323</v>
      </c>
      <c r="F38" s="119">
        <f t="shared" si="0"/>
        <v>70</v>
      </c>
    </row>
    <row r="39" spans="2:6" x14ac:dyDescent="0.2">
      <c r="B39" s="120">
        <v>30</v>
      </c>
      <c r="C39" s="117" t="s">
        <v>123</v>
      </c>
      <c r="D39" s="118">
        <v>1613781</v>
      </c>
      <c r="E39" s="118">
        <v>1129647</v>
      </c>
      <c r="F39" s="119">
        <f t="shared" si="0"/>
        <v>70.000018589883013</v>
      </c>
    </row>
    <row r="40" spans="2:6" x14ac:dyDescent="0.2">
      <c r="B40" s="120">
        <v>31</v>
      </c>
      <c r="C40" s="117" t="s">
        <v>124</v>
      </c>
      <c r="D40" s="118">
        <v>225143</v>
      </c>
      <c r="E40" s="118">
        <v>157600</v>
      </c>
      <c r="F40" s="119">
        <f t="shared" si="0"/>
        <v>69.999955583784526</v>
      </c>
    </row>
    <row r="41" spans="2:6" x14ac:dyDescent="0.2">
      <c r="B41" s="120">
        <v>32</v>
      </c>
      <c r="C41" s="117" t="s">
        <v>125</v>
      </c>
      <c r="D41" s="118">
        <v>191275</v>
      </c>
      <c r="E41" s="118"/>
      <c r="F41" s="119">
        <f t="shared" si="0"/>
        <v>0</v>
      </c>
    </row>
    <row r="42" spans="2:6" x14ac:dyDescent="0.2">
      <c r="B42" s="120">
        <v>33</v>
      </c>
      <c r="C42" s="117" t="s">
        <v>126</v>
      </c>
      <c r="D42" s="118">
        <v>354322</v>
      </c>
      <c r="E42" s="118">
        <v>248025</v>
      </c>
      <c r="F42" s="119">
        <f t="shared" si="0"/>
        <v>69.999887108336495</v>
      </c>
    </row>
    <row r="43" spans="2:6" x14ac:dyDescent="0.2">
      <c r="B43" s="120">
        <v>34</v>
      </c>
      <c r="C43" s="117" t="s">
        <v>127</v>
      </c>
      <c r="D43" s="118">
        <v>1549993</v>
      </c>
      <c r="E43" s="118"/>
      <c r="F43" s="119">
        <f t="shared" si="0"/>
        <v>0</v>
      </c>
    </row>
    <row r="44" spans="2:6" x14ac:dyDescent="0.2">
      <c r="B44" s="120">
        <v>35</v>
      </c>
      <c r="C44" s="117" t="s">
        <v>128</v>
      </c>
      <c r="D44" s="118">
        <v>476431</v>
      </c>
      <c r="E44" s="118">
        <v>333502</v>
      </c>
      <c r="F44" s="119">
        <f t="shared" si="0"/>
        <v>70.000062968194769</v>
      </c>
    </row>
    <row r="45" spans="2:6" x14ac:dyDescent="0.2">
      <c r="B45" s="120">
        <v>36</v>
      </c>
      <c r="C45" s="117" t="s">
        <v>129</v>
      </c>
      <c r="D45" s="118">
        <v>377298</v>
      </c>
      <c r="E45" s="118">
        <v>264109</v>
      </c>
      <c r="F45" s="119">
        <f t="shared" si="0"/>
        <v>70.000106016994522</v>
      </c>
    </row>
    <row r="46" spans="2:6" x14ac:dyDescent="0.2">
      <c r="B46" s="120">
        <v>37</v>
      </c>
      <c r="C46" s="117" t="s">
        <v>130</v>
      </c>
      <c r="D46" s="118">
        <v>270176</v>
      </c>
      <c r="E46" s="118">
        <v>189123</v>
      </c>
      <c r="F46" s="119">
        <f t="shared" si="0"/>
        <v>69.999925974179789</v>
      </c>
    </row>
    <row r="47" spans="2:6" x14ac:dyDescent="0.2">
      <c r="B47" s="120">
        <v>38</v>
      </c>
      <c r="C47" s="117" t="s">
        <v>131</v>
      </c>
      <c r="D47" s="118">
        <v>546446</v>
      </c>
      <c r="E47" s="118">
        <v>382512</v>
      </c>
      <c r="F47" s="119">
        <f t="shared" si="0"/>
        <v>69.999963399860192</v>
      </c>
    </row>
    <row r="48" spans="2:6" x14ac:dyDescent="0.2">
      <c r="B48" s="120">
        <v>39</v>
      </c>
      <c r="C48" s="117" t="s">
        <v>132</v>
      </c>
      <c r="D48" s="118">
        <v>709983</v>
      </c>
      <c r="E48" s="118">
        <v>496988</v>
      </c>
      <c r="F48" s="119">
        <f t="shared" si="0"/>
        <v>69.999985915155719</v>
      </c>
    </row>
    <row r="49" spans="2:6" x14ac:dyDescent="0.2">
      <c r="B49" s="120">
        <v>40</v>
      </c>
      <c r="C49" s="117" t="s">
        <v>133</v>
      </c>
      <c r="D49" s="118">
        <v>1067424</v>
      </c>
      <c r="E49" s="118">
        <v>747197</v>
      </c>
      <c r="F49" s="119">
        <f t="shared" si="0"/>
        <v>70.000018736696944</v>
      </c>
    </row>
    <row r="50" spans="2:6" x14ac:dyDescent="0.2">
      <c r="B50" s="120">
        <v>41</v>
      </c>
      <c r="C50" s="117" t="s">
        <v>134</v>
      </c>
      <c r="D50" s="118">
        <v>757083</v>
      </c>
      <c r="E50" s="118">
        <v>529958</v>
      </c>
      <c r="F50" s="119">
        <f t="shared" si="0"/>
        <v>69.999986791408602</v>
      </c>
    </row>
    <row r="51" spans="2:6" x14ac:dyDescent="0.2">
      <c r="B51" s="120">
        <v>42</v>
      </c>
      <c r="C51" s="117" t="s">
        <v>135</v>
      </c>
      <c r="D51" s="118">
        <v>1563134</v>
      </c>
      <c r="E51" s="118">
        <v>1094194</v>
      </c>
      <c r="F51" s="119">
        <f t="shared" si="0"/>
        <v>70.00001279480837</v>
      </c>
    </row>
    <row r="52" spans="2:6" x14ac:dyDescent="0.2">
      <c r="B52" s="120">
        <v>43</v>
      </c>
      <c r="C52" s="117" t="s">
        <v>136</v>
      </c>
      <c r="D52" s="118">
        <v>1549993</v>
      </c>
      <c r="E52" s="118">
        <v>1084995</v>
      </c>
      <c r="F52" s="119">
        <f t="shared" si="0"/>
        <v>69.999993548357963</v>
      </c>
    </row>
    <row r="53" spans="2:6" x14ac:dyDescent="0.2">
      <c r="B53" s="120">
        <v>44</v>
      </c>
      <c r="C53" s="117" t="s">
        <v>137</v>
      </c>
      <c r="D53" s="118">
        <v>1158253</v>
      </c>
      <c r="E53" s="118"/>
      <c r="F53" s="119">
        <f t="shared" si="0"/>
        <v>0</v>
      </c>
    </row>
    <row r="54" spans="2:6" x14ac:dyDescent="0.2">
      <c r="B54" s="120">
        <v>45</v>
      </c>
      <c r="C54" s="117" t="s">
        <v>138</v>
      </c>
      <c r="D54" s="118">
        <v>811171</v>
      </c>
      <c r="E54" s="118">
        <v>567820</v>
      </c>
      <c r="F54" s="119">
        <f t="shared" si="0"/>
        <v>70.000036983570666</v>
      </c>
    </row>
    <row r="55" spans="2:6" x14ac:dyDescent="0.2">
      <c r="B55" s="120">
        <v>46</v>
      </c>
      <c r="C55" s="117" t="s">
        <v>139</v>
      </c>
      <c r="D55" s="118">
        <v>1551157</v>
      </c>
      <c r="E55" s="118">
        <v>1085810</v>
      </c>
      <c r="F55" s="119">
        <f t="shared" si="0"/>
        <v>70.000006446800683</v>
      </c>
    </row>
    <row r="56" spans="2:6" x14ac:dyDescent="0.2">
      <c r="B56" s="120">
        <v>47</v>
      </c>
      <c r="C56" s="117" t="s">
        <v>140</v>
      </c>
      <c r="D56" s="118">
        <v>428646</v>
      </c>
      <c r="E56" s="118">
        <v>300052</v>
      </c>
      <c r="F56" s="119">
        <f t="shared" si="0"/>
        <v>69.999953341451928</v>
      </c>
    </row>
    <row r="57" spans="2:6" x14ac:dyDescent="0.2">
      <c r="B57" s="120">
        <v>48</v>
      </c>
      <c r="C57" s="117" t="s">
        <v>141</v>
      </c>
      <c r="D57" s="118">
        <v>396744</v>
      </c>
      <c r="E57" s="118"/>
      <c r="F57" s="119">
        <f t="shared" si="0"/>
        <v>0</v>
      </c>
    </row>
    <row r="58" spans="2:6" x14ac:dyDescent="0.2">
      <c r="B58" s="120">
        <v>49</v>
      </c>
      <c r="C58" s="117" t="s">
        <v>142</v>
      </c>
      <c r="D58" s="118">
        <v>1627823</v>
      </c>
      <c r="E58" s="118"/>
      <c r="F58" s="119">
        <f t="shared" si="0"/>
        <v>0</v>
      </c>
    </row>
    <row r="59" spans="2:6" x14ac:dyDescent="0.2">
      <c r="B59" s="120">
        <v>50</v>
      </c>
      <c r="C59" s="117" t="s">
        <v>143</v>
      </c>
      <c r="D59" s="118">
        <v>1902892</v>
      </c>
      <c r="E59" s="118">
        <v>1332024</v>
      </c>
      <c r="F59" s="119">
        <f t="shared" si="0"/>
        <v>69.999978979364045</v>
      </c>
    </row>
    <row r="60" spans="2:6" x14ac:dyDescent="0.2">
      <c r="B60" s="120">
        <v>51</v>
      </c>
      <c r="C60" s="117" t="s">
        <v>144</v>
      </c>
      <c r="D60" s="118">
        <v>65119</v>
      </c>
      <c r="E60" s="118">
        <v>45583</v>
      </c>
      <c r="F60" s="119">
        <f t="shared" si="0"/>
        <v>69.999539304964756</v>
      </c>
    </row>
    <row r="61" spans="2:6" x14ac:dyDescent="0.2">
      <c r="B61" s="120">
        <v>52</v>
      </c>
      <c r="C61" s="117" t="s">
        <v>145</v>
      </c>
      <c r="D61" s="118">
        <v>65336</v>
      </c>
      <c r="E61" s="118">
        <v>45735</v>
      </c>
      <c r="F61" s="119">
        <f t="shared" si="0"/>
        <v>69.999693890045307</v>
      </c>
    </row>
    <row r="62" spans="2:6" x14ac:dyDescent="0.2">
      <c r="B62" s="120">
        <v>53</v>
      </c>
      <c r="C62" s="117" t="s">
        <v>146</v>
      </c>
      <c r="D62" s="118">
        <v>40508</v>
      </c>
      <c r="E62" s="118"/>
      <c r="F62" s="119">
        <f t="shared" si="0"/>
        <v>0</v>
      </c>
    </row>
    <row r="63" spans="2:6" x14ac:dyDescent="0.2">
      <c r="B63" s="120">
        <v>54</v>
      </c>
      <c r="C63" s="117" t="s">
        <v>147</v>
      </c>
      <c r="D63" s="118">
        <v>360259</v>
      </c>
      <c r="E63" s="118">
        <v>252181</v>
      </c>
      <c r="F63" s="119">
        <f t="shared" si="0"/>
        <v>69.999916726577268</v>
      </c>
    </row>
    <row r="64" spans="2:6" x14ac:dyDescent="0.2">
      <c r="B64" s="121">
        <v>55</v>
      </c>
      <c r="C64" s="122" t="s">
        <v>148</v>
      </c>
      <c r="D64" s="118">
        <v>211010</v>
      </c>
      <c r="E64" s="118"/>
      <c r="F64" s="119">
        <f t="shared" si="0"/>
        <v>0</v>
      </c>
    </row>
    <row r="65" spans="2:6" x14ac:dyDescent="0.2">
      <c r="B65" s="154" t="s">
        <v>35</v>
      </c>
      <c r="C65" s="155"/>
      <c r="D65" s="123">
        <f>SUM(D10:D64)</f>
        <v>42269307</v>
      </c>
      <c r="E65" s="123">
        <f>SUM(E10:E64)</f>
        <v>24566289</v>
      </c>
      <c r="F65" s="124">
        <f t="shared" si="0"/>
        <v>58.118504284917663</v>
      </c>
    </row>
    <row r="66" spans="2:6" x14ac:dyDescent="0.2">
      <c r="B66" s="154" t="s">
        <v>149</v>
      </c>
      <c r="C66" s="155"/>
      <c r="D66" s="125">
        <v>55</v>
      </c>
      <c r="E66" s="126">
        <v>45</v>
      </c>
      <c r="F66" s="126">
        <v>45</v>
      </c>
    </row>
    <row r="67" spans="2:6" ht="15" x14ac:dyDescent="0.25">
      <c r="B67" s="127" t="s">
        <v>265</v>
      </c>
      <c r="C67" s="112"/>
      <c r="D67" s="112"/>
      <c r="E67" s="112"/>
      <c r="F67" s="112"/>
    </row>
  </sheetData>
  <mergeCells count="8">
    <mergeCell ref="B65:C65"/>
    <mergeCell ref="B66:C66"/>
    <mergeCell ref="B1:F1"/>
    <mergeCell ref="B2:F2"/>
    <mergeCell ref="B3:F3"/>
    <mergeCell ref="B8:B9"/>
    <mergeCell ref="C8:C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ANEXO1</vt:lpstr>
      <vt:lpstr>ANEXO 2</vt:lpstr>
      <vt:lpstr>ANEXO 3</vt:lpstr>
      <vt:lpstr>ANEXO 4</vt:lpstr>
      <vt:lpstr>ANEXO 5</vt:lpstr>
      <vt:lpstr>ANEXO 6</vt:lpstr>
      <vt:lpstr>ANEXO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Quiñones More</dc:creator>
  <cp:lastModifiedBy>YRMA FLORINDEZ MORI</cp:lastModifiedBy>
  <cp:lastPrinted>2021-05-19T15:05:03Z</cp:lastPrinted>
  <dcterms:created xsi:type="dcterms:W3CDTF">2021-01-31T06:01:18Z</dcterms:created>
  <dcterms:modified xsi:type="dcterms:W3CDTF">2022-06-27T23:59:08Z</dcterms:modified>
</cp:coreProperties>
</file>