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IA\Desktop\EJECUCION PPTAL. AGOSTO 2022\"/>
    </mc:Choice>
  </mc:AlternateContent>
  <xr:revisionPtr revIDLastSave="0" documentId="8_{05410482-04B3-437E-AF87-9A7B8F9678AE}" xr6:coauthVersionLast="47" xr6:coauthVersionMax="47" xr10:uidLastSave="{00000000-0000-0000-0000-000000000000}"/>
  <bookViews>
    <workbookView xWindow="-120" yWindow="-120" windowWidth="20640" windowHeight="11160" activeTab="6" xr2:uid="{00000000-000D-0000-FFFF-FFFF00000000}"/>
  </bookViews>
  <sheets>
    <sheet name="ANEXO1" sheetId="22" r:id="rId1"/>
    <sheet name="ANEXO 2" sheetId="3" r:id="rId2"/>
    <sheet name="ANEXO 3" sheetId="4" r:id="rId3"/>
    <sheet name="ANEXO 4" sheetId="5" r:id="rId4"/>
    <sheet name="ANEXO 5" sheetId="6" r:id="rId5"/>
    <sheet name="ANEXO 6" sheetId="7" r:id="rId6"/>
    <sheet name="ANEXO 7" sheetId="23" r:id="rId7"/>
  </sheets>
  <definedNames>
    <definedName name="_xlnm._FilterDatabase" localSheetId="4" hidden="1">'ANEXO 5'!$A$7:$L$24</definedName>
    <definedName name="_xlnm._FilterDatabase" localSheetId="5" hidden="1">'ANEXO 6'!$A$7:$O$7</definedName>
    <definedName name="_xlnm._FilterDatabase" localSheetId="0" hidden="1">ANEXO1!#REF!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6" l="1"/>
  <c r="G66" i="23" l="1"/>
  <c r="E66" i="23"/>
  <c r="I64" i="23"/>
  <c r="J64" i="23" s="1"/>
  <c r="I63" i="23"/>
  <c r="J63" i="23" s="1"/>
  <c r="I62" i="23"/>
  <c r="J62" i="23" s="1"/>
  <c r="I61" i="23"/>
  <c r="I60" i="23"/>
  <c r="I59" i="23"/>
  <c r="I58" i="23"/>
  <c r="I57" i="23"/>
  <c r="J57" i="23" s="1"/>
  <c r="I56" i="23"/>
  <c r="I55" i="23"/>
  <c r="I54" i="23"/>
  <c r="I53" i="23"/>
  <c r="I52" i="23"/>
  <c r="J52" i="23" s="1"/>
  <c r="I51" i="23"/>
  <c r="J51" i="23" s="1"/>
  <c r="I50" i="23"/>
  <c r="J50" i="23" s="1"/>
  <c r="I49" i="23"/>
  <c r="I48" i="23"/>
  <c r="I47" i="23"/>
  <c r="I46" i="23"/>
  <c r="J46" i="23" s="1"/>
  <c r="I45" i="23"/>
  <c r="J45" i="23" s="1"/>
  <c r="I44" i="23"/>
  <c r="J44" i="23" s="1"/>
  <c r="I43" i="23"/>
  <c r="I42" i="23"/>
  <c r="I41" i="23"/>
  <c r="I40" i="23"/>
  <c r="J40" i="23" s="1"/>
  <c r="I39" i="23"/>
  <c r="J39" i="23" s="1"/>
  <c r="I38" i="23"/>
  <c r="J38" i="23" s="1"/>
  <c r="I11" i="23"/>
  <c r="J11" i="23" s="1"/>
  <c r="I12" i="23"/>
  <c r="J12" i="23" s="1"/>
  <c r="I13" i="23"/>
  <c r="I14" i="23"/>
  <c r="I15" i="23"/>
  <c r="J15" i="23" s="1"/>
  <c r="I16" i="23"/>
  <c r="I17" i="23"/>
  <c r="I18" i="23"/>
  <c r="I19" i="23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I26" i="23"/>
  <c r="I27" i="23"/>
  <c r="I28" i="23"/>
  <c r="I29" i="23"/>
  <c r="I30" i="23"/>
  <c r="I31" i="23"/>
  <c r="I32" i="23"/>
  <c r="J32" i="23" s="1"/>
  <c r="I33" i="23"/>
  <c r="J33" i="23" s="1"/>
  <c r="I34" i="23"/>
  <c r="J34" i="23" s="1"/>
  <c r="I35" i="23"/>
  <c r="J35" i="23" s="1"/>
  <c r="I36" i="23"/>
  <c r="J36" i="23" s="1"/>
  <c r="I37" i="23"/>
  <c r="I10" i="23"/>
  <c r="J10" i="23" s="1"/>
  <c r="G65" i="23"/>
  <c r="E65" i="23"/>
  <c r="D65" i="23"/>
  <c r="H10" i="3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8" i="7"/>
  <c r="J15" i="6"/>
  <c r="J14" i="6"/>
  <c r="J16" i="6"/>
  <c r="J17" i="6"/>
  <c r="J21" i="6"/>
  <c r="J20" i="6"/>
  <c r="J18" i="6"/>
  <c r="J19" i="6"/>
  <c r="J22" i="6"/>
  <c r="J23" i="6"/>
  <c r="J24" i="6"/>
  <c r="H8" i="3"/>
  <c r="H9" i="3"/>
  <c r="H7" i="3"/>
  <c r="J55" i="23"/>
  <c r="J13" i="23"/>
  <c r="J14" i="23"/>
  <c r="J16" i="23"/>
  <c r="J17" i="23"/>
  <c r="J18" i="23"/>
  <c r="J19" i="23"/>
  <c r="J25" i="23"/>
  <c r="J26" i="23"/>
  <c r="J27" i="23"/>
  <c r="J28" i="23"/>
  <c r="J29" i="23"/>
  <c r="J30" i="23"/>
  <c r="J31" i="23"/>
  <c r="J37" i="23"/>
  <c r="J41" i="23"/>
  <c r="J42" i="23"/>
  <c r="J43" i="23"/>
  <c r="J47" i="23"/>
  <c r="J48" i="23"/>
  <c r="J49" i="23"/>
  <c r="J53" i="23"/>
  <c r="J54" i="23"/>
  <c r="J56" i="23"/>
  <c r="J58" i="23"/>
  <c r="J59" i="23"/>
  <c r="J60" i="23"/>
  <c r="J61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10" i="23"/>
  <c r="H11" i="23"/>
  <c r="H12" i="23"/>
  <c r="H13" i="23"/>
  <c r="H14" i="23"/>
  <c r="G24" i="6"/>
  <c r="G23" i="6"/>
  <c r="G22" i="6"/>
  <c r="G19" i="6"/>
  <c r="G18" i="6"/>
  <c r="G20" i="6"/>
  <c r="G21" i="6"/>
  <c r="G17" i="6"/>
  <c r="G16" i="6"/>
  <c r="G14" i="6"/>
  <c r="G15" i="6"/>
  <c r="G13" i="6"/>
  <c r="G12" i="6"/>
  <c r="G11" i="6"/>
  <c r="G10" i="6"/>
  <c r="G9" i="6"/>
  <c r="G8" i="6"/>
  <c r="F25" i="6"/>
  <c r="E25" i="6"/>
  <c r="D25" i="6"/>
  <c r="C25" i="6"/>
  <c r="B25" i="6"/>
  <c r="D16" i="5"/>
  <c r="E16" i="5"/>
  <c r="F16" i="5"/>
  <c r="G16" i="5"/>
  <c r="C16" i="5"/>
  <c r="H8" i="5"/>
  <c r="H9" i="5"/>
  <c r="H10" i="5"/>
  <c r="H11" i="5"/>
  <c r="H12" i="5"/>
  <c r="H13" i="5"/>
  <c r="H14" i="5"/>
  <c r="H15" i="5"/>
  <c r="H7" i="5"/>
  <c r="G25" i="6" l="1"/>
  <c r="I65" i="23"/>
  <c r="H16" i="5"/>
  <c r="H7" i="4"/>
  <c r="H8" i="4"/>
  <c r="H9" i="4"/>
  <c r="H10" i="4"/>
  <c r="H11" i="4"/>
  <c r="H6" i="4"/>
  <c r="D12" i="4"/>
  <c r="E12" i="4"/>
  <c r="F12" i="4"/>
  <c r="G12" i="4"/>
  <c r="C12" i="4"/>
  <c r="G24" i="3"/>
  <c r="H23" i="3"/>
  <c r="H22" i="3"/>
  <c r="H21" i="3"/>
  <c r="H19" i="3"/>
  <c r="H18" i="3"/>
  <c r="H17" i="3"/>
  <c r="D20" i="3"/>
  <c r="E20" i="3"/>
  <c r="F20" i="3"/>
  <c r="F24" i="3" s="1"/>
  <c r="G20" i="3"/>
  <c r="H20" i="3" s="1"/>
  <c r="D16" i="3"/>
  <c r="D24" i="3" s="1"/>
  <c r="E16" i="3"/>
  <c r="E24" i="3" s="1"/>
  <c r="F16" i="3"/>
  <c r="G16" i="3"/>
  <c r="C20" i="3"/>
  <c r="C16" i="3"/>
  <c r="H12" i="4" l="1"/>
  <c r="C24" i="3"/>
  <c r="H24" i="3"/>
  <c r="H16" i="3"/>
  <c r="B8" i="7"/>
  <c r="C8" i="7"/>
  <c r="D8" i="7"/>
  <c r="E8" i="7"/>
  <c r="F8" i="7"/>
  <c r="B9" i="7"/>
  <c r="C9" i="7"/>
  <c r="D9" i="7"/>
  <c r="E9" i="7"/>
  <c r="F9" i="7"/>
  <c r="B10" i="7"/>
  <c r="C10" i="7"/>
  <c r="D10" i="7"/>
  <c r="E10" i="7"/>
  <c r="F10" i="7"/>
  <c r="B11" i="7"/>
  <c r="C11" i="7"/>
  <c r="D11" i="7"/>
  <c r="E11" i="7"/>
  <c r="F11" i="7"/>
  <c r="B12" i="7"/>
  <c r="C12" i="7"/>
  <c r="D12" i="7"/>
  <c r="E12" i="7"/>
  <c r="F12" i="7"/>
  <c r="B13" i="7"/>
  <c r="C13" i="7"/>
  <c r="D13" i="7"/>
  <c r="E13" i="7"/>
  <c r="F13" i="7"/>
  <c r="B14" i="7"/>
  <c r="C14" i="7"/>
  <c r="D14" i="7"/>
  <c r="E14" i="7"/>
  <c r="F14" i="7"/>
  <c r="B15" i="7"/>
  <c r="C15" i="7"/>
  <c r="D15" i="7"/>
  <c r="E15" i="7"/>
  <c r="F15" i="7"/>
  <c r="B16" i="7"/>
  <c r="C16" i="7"/>
  <c r="D16" i="7"/>
  <c r="E16" i="7"/>
  <c r="F16" i="7"/>
  <c r="B17" i="7"/>
  <c r="C17" i="7"/>
  <c r="D17" i="7"/>
  <c r="E17" i="7"/>
  <c r="F17" i="7"/>
  <c r="B18" i="7"/>
  <c r="C18" i="7"/>
  <c r="D18" i="7"/>
  <c r="E18" i="7"/>
  <c r="F18" i="7"/>
  <c r="B19" i="7"/>
  <c r="C19" i="7"/>
  <c r="D19" i="7"/>
  <c r="E19" i="7"/>
  <c r="F19" i="7"/>
  <c r="B20" i="7"/>
  <c r="C20" i="7"/>
  <c r="D20" i="7"/>
  <c r="E20" i="7"/>
  <c r="F20" i="7"/>
  <c r="B21" i="7"/>
  <c r="C21" i="7"/>
  <c r="D21" i="7"/>
  <c r="E21" i="7"/>
  <c r="F21" i="7"/>
  <c r="B22" i="7"/>
  <c r="C22" i="7"/>
  <c r="D22" i="7"/>
  <c r="E22" i="7"/>
  <c r="F22" i="7"/>
  <c r="B23" i="7"/>
  <c r="C23" i="7"/>
  <c r="D23" i="7"/>
  <c r="E23" i="7"/>
  <c r="F23" i="7"/>
  <c r="B24" i="7"/>
  <c r="C24" i="7"/>
  <c r="D24" i="7"/>
  <c r="E24" i="7"/>
  <c r="F24" i="7"/>
  <c r="H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K12" i="7" l="1"/>
  <c r="J12" i="7"/>
  <c r="L12" i="7"/>
  <c r="J65" i="23"/>
  <c r="F65" i="23"/>
  <c r="M11" i="7"/>
  <c r="I13" i="7"/>
  <c r="M14" i="7"/>
  <c r="N14" i="7"/>
  <c r="J17" i="7"/>
  <c r="M18" i="7"/>
  <c r="K22" i="7"/>
  <c r="I22" i="7"/>
  <c r="H8" i="7"/>
  <c r="L11" i="6"/>
  <c r="H20" i="6"/>
  <c r="I20" i="6"/>
  <c r="K20" i="6"/>
  <c r="L20" i="6"/>
  <c r="I14" i="6"/>
  <c r="H12" i="6"/>
  <c r="I12" i="6"/>
  <c r="H23" i="6"/>
  <c r="L18" i="6"/>
  <c r="K18" i="6"/>
  <c r="I18" i="6"/>
  <c r="H18" i="6"/>
  <c r="L19" i="6"/>
  <c r="K19" i="6"/>
  <c r="I19" i="6"/>
  <c r="H19" i="6"/>
  <c r="K11" i="6"/>
  <c r="J11" i="6"/>
  <c r="I11" i="6"/>
  <c r="H11" i="6"/>
  <c r="L13" i="6"/>
  <c r="K13" i="6"/>
  <c r="J13" i="6"/>
  <c r="I13" i="6"/>
  <c r="H13" i="6"/>
  <c r="L16" i="6"/>
  <c r="K16" i="6"/>
  <c r="I16" i="6"/>
  <c r="H16" i="6"/>
  <c r="L10" i="6"/>
  <c r="K10" i="6"/>
  <c r="J10" i="6"/>
  <c r="I10" i="6"/>
  <c r="H10" i="6"/>
  <c r="L14" i="6"/>
  <c r="K14" i="6"/>
  <c r="H14" i="6"/>
  <c r="L23" i="6"/>
  <c r="K23" i="6"/>
  <c r="I23" i="6"/>
  <c r="L9" i="6"/>
  <c r="K9" i="6"/>
  <c r="J9" i="6"/>
  <c r="I9" i="6"/>
  <c r="H9" i="6"/>
  <c r="L24" i="6"/>
  <c r="K24" i="6"/>
  <c r="I24" i="6"/>
  <c r="H24" i="6"/>
  <c r="L22" i="6"/>
  <c r="K22" i="6"/>
  <c r="I22" i="6"/>
  <c r="H22" i="6"/>
  <c r="L12" i="6"/>
  <c r="K12" i="6"/>
  <c r="J12" i="6"/>
  <c r="L15" i="6"/>
  <c r="K15" i="6"/>
  <c r="I15" i="6"/>
  <c r="H15" i="6"/>
  <c r="L21" i="6"/>
  <c r="K21" i="6"/>
  <c r="I21" i="6"/>
  <c r="H21" i="6"/>
  <c r="L8" i="6"/>
  <c r="K8" i="6"/>
  <c r="J8" i="6"/>
  <c r="I8" i="6"/>
  <c r="H8" i="6"/>
  <c r="L17" i="6"/>
  <c r="K17" i="6"/>
  <c r="I17" i="6"/>
  <c r="H17" i="6"/>
  <c r="F33" i="4"/>
  <c r="E33" i="4"/>
  <c r="C33" i="4"/>
  <c r="G32" i="4"/>
  <c r="D32" i="4"/>
  <c r="G31" i="4"/>
  <c r="D31" i="4"/>
  <c r="G30" i="4"/>
  <c r="D30" i="4"/>
  <c r="G29" i="4"/>
  <c r="D29" i="4"/>
  <c r="G28" i="4"/>
  <c r="D28" i="4"/>
  <c r="G27" i="4"/>
  <c r="D27" i="4"/>
  <c r="H25" i="6" l="1"/>
  <c r="I25" i="6"/>
  <c r="H31" i="4"/>
  <c r="H32" i="4"/>
  <c r="H30" i="4"/>
  <c r="D33" i="4"/>
  <c r="N21" i="7"/>
  <c r="G19" i="7"/>
  <c r="N16" i="7"/>
  <c r="M16" i="7"/>
  <c r="I15" i="7"/>
  <c r="I14" i="7"/>
  <c r="O13" i="7"/>
  <c r="L13" i="7"/>
  <c r="N12" i="7"/>
  <c r="O12" i="7"/>
  <c r="J11" i="7"/>
  <c r="H14" i="7"/>
  <c r="M23" i="7"/>
  <c r="N13" i="7"/>
  <c r="M13" i="7"/>
  <c r="G21" i="7"/>
  <c r="H22" i="7"/>
  <c r="N10" i="7"/>
  <c r="I24" i="7"/>
  <c r="H24" i="7"/>
  <c r="I19" i="7"/>
  <c r="M24" i="7"/>
  <c r="N19" i="7"/>
  <c r="O14" i="7"/>
  <c r="J14" i="7"/>
  <c r="H27" i="4"/>
  <c r="H28" i="4"/>
  <c r="J21" i="7"/>
  <c r="G13" i="7"/>
  <c r="I12" i="7"/>
  <c r="N8" i="7"/>
  <c r="O23" i="7"/>
  <c r="O15" i="7"/>
  <c r="K13" i="7"/>
  <c r="O19" i="7"/>
  <c r="M8" i="7"/>
  <c r="M20" i="7"/>
  <c r="I18" i="7"/>
  <c r="M12" i="7"/>
  <c r="J24" i="7"/>
  <c r="K24" i="7"/>
  <c r="G24" i="7"/>
  <c r="N24" i="7"/>
  <c r="O24" i="7"/>
  <c r="L22" i="7"/>
  <c r="J19" i="7"/>
  <c r="H19" i="7"/>
  <c r="K19" i="7"/>
  <c r="K17" i="7"/>
  <c r="J16" i="7"/>
  <c r="K16" i="7"/>
  <c r="L16" i="7"/>
  <c r="G14" i="7"/>
  <c r="H13" i="7"/>
  <c r="H12" i="7"/>
  <c r="I11" i="7"/>
  <c r="H10" i="7"/>
  <c r="J10" i="7"/>
  <c r="M10" i="7"/>
  <c r="K9" i="7"/>
  <c r="L9" i="7"/>
  <c r="L17" i="7"/>
  <c r="L19" i="7"/>
  <c r="G18" i="7"/>
  <c r="I23" i="7"/>
  <c r="M19" i="7"/>
  <c r="L24" i="7"/>
  <c r="L11" i="7"/>
  <c r="I16" i="7"/>
  <c r="K8" i="7"/>
  <c r="O22" i="7"/>
  <c r="G10" i="7"/>
  <c r="K23" i="7"/>
  <c r="H17" i="7"/>
  <c r="I17" i="7"/>
  <c r="L23" i="7"/>
  <c r="I20" i="7"/>
  <c r="G33" i="4"/>
  <c r="O20" i="7"/>
  <c r="N20" i="7"/>
  <c r="K14" i="7"/>
  <c r="L14" i="7"/>
  <c r="H21" i="7"/>
  <c r="I21" i="7"/>
  <c r="O21" i="7"/>
  <c r="M21" i="7"/>
  <c r="K18" i="7"/>
  <c r="L18" i="7"/>
  <c r="G9" i="7"/>
  <c r="N9" i="7"/>
  <c r="J9" i="7"/>
  <c r="O9" i="7"/>
  <c r="G16" i="7"/>
  <c r="O16" i="7"/>
  <c r="H16" i="7"/>
  <c r="J25" i="6"/>
  <c r="J13" i="7"/>
  <c r="H15" i="7"/>
  <c r="G15" i="7"/>
  <c r="N11" i="7"/>
  <c r="G11" i="7"/>
  <c r="O11" i="7"/>
  <c r="F25" i="7"/>
  <c r="H11" i="7"/>
  <c r="L25" i="6"/>
  <c r="K25" i="6"/>
  <c r="K11" i="7"/>
  <c r="K20" i="7"/>
  <c r="J22" i="7"/>
  <c r="B25" i="7"/>
  <c r="M22" i="7"/>
  <c r="N22" i="7"/>
  <c r="G22" i="7"/>
  <c r="D25" i="7"/>
  <c r="G8" i="7"/>
  <c r="O8" i="7"/>
  <c r="I8" i="7"/>
  <c r="J8" i="7"/>
  <c r="L8" i="7"/>
  <c r="I10" i="7"/>
  <c r="N23" i="7"/>
  <c r="H20" i="7"/>
  <c r="N18" i="7"/>
  <c r="K15" i="7"/>
  <c r="I9" i="7"/>
  <c r="G23" i="7"/>
  <c r="G20" i="7"/>
  <c r="K10" i="7"/>
  <c r="O18" i="7"/>
  <c r="L15" i="7"/>
  <c r="K21" i="7"/>
  <c r="H23" i="7"/>
  <c r="G12" i="7"/>
  <c r="E25" i="7"/>
  <c r="J15" i="7"/>
  <c r="H9" i="7"/>
  <c r="L10" i="7"/>
  <c r="J20" i="7"/>
  <c r="H18" i="7"/>
  <c r="M15" i="7"/>
  <c r="L21" i="7"/>
  <c r="M17" i="7"/>
  <c r="N15" i="7"/>
  <c r="J23" i="7"/>
  <c r="N17" i="7"/>
  <c r="C25" i="7"/>
  <c r="L20" i="7"/>
  <c r="J18" i="7"/>
  <c r="M9" i="7"/>
  <c r="G17" i="7"/>
  <c r="O17" i="7"/>
  <c r="O10" i="7"/>
  <c r="H29" i="4"/>
  <c r="H33" i="4" l="1"/>
  <c r="O25" i="7"/>
  <c r="L25" i="7"/>
  <c r="G25" i="7"/>
  <c r="H25" i="7"/>
  <c r="I25" i="7"/>
  <c r="N25" i="7"/>
  <c r="K25" i="7"/>
  <c r="J25" i="7"/>
  <c r="M25" i="7"/>
</calcChain>
</file>

<file path=xl/sharedStrings.xml><?xml version="1.0" encoding="utf-8"?>
<sst xmlns="http://schemas.openxmlformats.org/spreadsheetml/2006/main" count="289" uniqueCount="228">
  <si>
    <t>9001. ACCIONES CENTRALES</t>
  </si>
  <si>
    <t>1. PERSONAL Y OBLIGACIONES SOCIALES</t>
  </si>
  <si>
    <t>9002. ASIGNACIONES PRESUPUESTARIAS QUE NO RESULTAN EN PRODUCTOS</t>
  </si>
  <si>
    <t>2. PENSIONES Y OTRAS PRESTACIONES SOCIALES</t>
  </si>
  <si>
    <t>0101. INCREMENTO DE LA PRACTICA DE ACTIVIDADES FISICAS, DEPORTIVAS Y RECREATIVAS EN LA POBLACION PERUANA</t>
  </si>
  <si>
    <t>3. BIENES Y SERVICIOS</t>
  </si>
  <si>
    <t>4. DONACIONES Y TRANSFERENCIAS</t>
  </si>
  <si>
    <t>5. OTROS GASTOS</t>
  </si>
  <si>
    <t>6. ADQUISICION DE ACTIVOS NO FINANCIEROS</t>
  </si>
  <si>
    <t>2001621. ESTUDIOS DE PRE-INVERSION</t>
  </si>
  <si>
    <t>Total</t>
  </si>
  <si>
    <t>DEVENGADO</t>
  </si>
  <si>
    <t>PIM</t>
  </si>
  <si>
    <t>PIA</t>
  </si>
  <si>
    <t>(Anexo 02)</t>
  </si>
  <si>
    <t>(Soles)</t>
  </si>
  <si>
    <t>CATEGORIA PRESUPUESTARIA</t>
  </si>
  <si>
    <t>CERTIFICADO</t>
  </si>
  <si>
    <t>COMPROMISO</t>
  </si>
  <si>
    <t>AVANCE %</t>
  </si>
  <si>
    <t>FUENTE DE FINANCIAMIENTO/ CATEGORIA PRESUPUESTARIA</t>
  </si>
  <si>
    <t>(Anexo 03)</t>
  </si>
  <si>
    <t>Por toda fuente de financiamiento</t>
  </si>
  <si>
    <t>GENERICA DE GASTO</t>
  </si>
  <si>
    <t>(Anexo 04)</t>
  </si>
  <si>
    <t xml:space="preserve">AVANCE DE  LA EJECUCIÓN PRESUPUESTARIA DEL PLIEGO PRESUPUESTARIO A NIVEL DE TODA FUENTE DE FINANCIAMIENTO Y  PROYECTOS DE INVERSIÓN PÚBLICA </t>
  </si>
  <si>
    <t>A toda fuente de financiamiento</t>
  </si>
  <si>
    <t>Proyecto</t>
  </si>
  <si>
    <t>Certificación</t>
  </si>
  <si>
    <t xml:space="preserve">Compromiso </t>
  </si>
  <si>
    <t>Devengado </t>
  </si>
  <si>
    <t>Avance % </t>
  </si>
  <si>
    <t>TOTAL</t>
  </si>
  <si>
    <t>(Anexo 05)</t>
  </si>
  <si>
    <t xml:space="preserve">AVANCE DE  LA EJECUCIÓN PRESUPUESTARIA DEL PLIEGO PRESUPUESTARIO A NIVEL DE TODA FUENTE DE FINANCIAMIENTO Y  RESPONSABLE DE META PRESUPUESTARIA </t>
  </si>
  <si>
    <t>RESPONSABLES DE METAS PRESUPUESTARIAS</t>
  </si>
  <si>
    <t>CERTIFICADO (B)</t>
  </si>
  <si>
    <t>COMPROMISO ( C )</t>
  </si>
  <si>
    <t>DEVENGADO (D)</t>
  </si>
  <si>
    <t>CERTIFICADO NO COMPROMETIDO          ( H ) = (B) - (C)</t>
  </si>
  <si>
    <t>COMPROMETIDO NO DEVENGADO           ( I ) = (C) - (D)</t>
  </si>
  <si>
    <t>CERTIFICADO NO DEVENGADO                ( J ) = (B) - (D)</t>
  </si>
  <si>
    <t>GERENCIA GENERAL (GG)</t>
  </si>
  <si>
    <t>OFICINA DE INFRAESTRUCTURA (OI)</t>
  </si>
  <si>
    <t>AVANCE DE  LA EJECUCIÓN PRESUPUESTARIA DEL PLIEGO PRESUPUESTARIO A NIVEL DE TODA FUENTE DE FINANCIAMIENTO Y FASE DE LA EJECUCIÓN DEL GASTO</t>
  </si>
  <si>
    <t>SALDO DE PRESUPUESTO NO CERTIFICADO            ( E ) = (A) - (B)</t>
  </si>
  <si>
    <t>SALDO DE PRESUPUESTO NO COMPROMETIDO  ( F ) = (A) - (C)</t>
  </si>
  <si>
    <t>SALDO DE PRESUPUESTO NO DEVENGADO                 ( G ) = (A) - (D)</t>
  </si>
  <si>
    <t>AVANCE CON RELACION AL CERTIFICADO %   ( J ) = (B) / (A)</t>
  </si>
  <si>
    <t>AVACEN CON RELACIÓN AL COMPROMISO % ( K ) = (C) / (A)</t>
  </si>
  <si>
    <t>AVANCE CON RELACIÓN AL DEVENGADO % ( L ) = (D) / (A)</t>
  </si>
  <si>
    <t>2322487. AMPLIACION Y MEJORAMIENTO DEL SERVICIO DEPORTIVO DE ATLETISMO DEL COMPLEJO DEPORTIVO 3 DE OCTUBRE EN EL DISTRITO Y PROVINCIA DE HUANCAYO, REG</t>
  </si>
  <si>
    <t>(Anexo 06)</t>
  </si>
  <si>
    <t>PIM 
(A)</t>
  </si>
  <si>
    <t>2494879. REMODELACION DE PISCINA DEPORTIVA (RECREATIVA), PISCINA DEPORTIVA (RECREATIVA), ESTRUCTURA DE SERVICIO BASICO Y SSHH DE ESPECTADORES; ADEMAS</t>
  </si>
  <si>
    <t>AVANCE  
%</t>
  </si>
  <si>
    <t>2456510. RENOVACION DE CAMPO DEPORTIVO, BAÑO O SERVICIOS SANITARIOS, ARCOS Y CORTADOR DE CESPED; EN EL(LA) COMPLEJO DEPORTIVO DE CASTROVIRREYNA DISTRI</t>
  </si>
  <si>
    <t>2495234. REMODELACION DE CAMPO MENOR (MULTIDEPORTIVO RECREATIVO), CAMPO MENOR (MULTIDEPORTIVO RECREATIVO), CAMPO DEPORTIVO Y ESTRUCTURA DE SERVICIO BA</t>
  </si>
  <si>
    <t>2495280. REMODELACION DE SALA DE PRACTICA DEPORTIVA (RECREATIVA), CAMPO MENOR (UN DEPORTE RECREATIVO), CAMPO DEPORTIVO Y PISTA DE ATLETISMO (DEPORTE R</t>
  </si>
  <si>
    <t>2495359. REMODELACION DE CAMPO DEPORTIVO, PISTA DE ATLETISMO (DEPORTE RECREATIVO), PISCINA DEPORTIVA (RECREATIVA) Y PISCINA DEPORTIVA (RECREATIVA); AD</t>
  </si>
  <si>
    <t>2517363. CREACION DEL SERVICIO DE RECREACION PASIVA Y ACTIVA DEL C.P LAS PALMERAS DEL DISTRITO DE POMALCA - PROVINCIA DE CHICLAYO - DEPARTAMENTO DE LA</t>
  </si>
  <si>
    <t>2518178. MEJORAMIENTO DEL SERVICIO DE PRACTICA DEPORTIVA Y/O RECREATIVA EN LA LOSA DEPORTIVA DEL SECTOR MITANA, DEL DISTRITO DE MARCA - PROVINCIA DE R</t>
  </si>
  <si>
    <t>(Anexo 07)</t>
  </si>
  <si>
    <t>ANEXO A : SUBVENCIONES PARA PERSONAS JURIDICAS DEL AÑO FISCAL 2022 - LEY N° 31365, LEY DE PRESUPUESTO DEL SECTOR PUBLICO PARA EL AÑO FISCAL 2022</t>
  </si>
  <si>
    <t>MP: 0012 - DINADAF</t>
  </si>
  <si>
    <t>EG: 2.5.2.1.1.99 A OTRAS ORGANIZACIONES</t>
  </si>
  <si>
    <t>N°</t>
  </si>
  <si>
    <t>PERSONA JURIDICA</t>
  </si>
  <si>
    <t xml:space="preserve">ANEXO A - LEY N° 31365
(1)
</t>
  </si>
  <si>
    <t>CCP
I TRAMO
(2)</t>
  </si>
  <si>
    <t>AVANCE %
(3)= (2)/(1)</t>
  </si>
  <si>
    <t>RO</t>
  </si>
  <si>
    <t>ASOCIACIÓN NACIONAL PARALIMPICA</t>
  </si>
  <si>
    <t>FDN ACTIVIDADES SUBACUATICAS</t>
  </si>
  <si>
    <t>FDN AERODEPORTIVA</t>
  </si>
  <si>
    <t>FDN AJEDREZ</t>
  </si>
  <si>
    <t>FDN ATLETISMO</t>
  </si>
  <si>
    <t>FDN AUTOMOVILISMO</t>
  </si>
  <si>
    <t>FDN BADMINTON</t>
  </si>
  <si>
    <t>FDN BEISBOL</t>
  </si>
  <si>
    <t>FDN BILLAR</t>
  </si>
  <si>
    <t>FDN BOCHAS</t>
  </si>
  <si>
    <t>FDN BOWLING</t>
  </si>
  <si>
    <t>FDN BOXEO</t>
  </si>
  <si>
    <t>FDN CANOTAJE</t>
  </si>
  <si>
    <t>FDN CICLISMO</t>
  </si>
  <si>
    <t>FDN DEPORTES ECUESTRES</t>
  </si>
  <si>
    <t>FDN ESCALADA</t>
  </si>
  <si>
    <t>FDN ESGRIMA</t>
  </si>
  <si>
    <t>FDN ESQUI ACUATICO</t>
  </si>
  <si>
    <t>FDN FISICOCULTURISMO</t>
  </si>
  <si>
    <t>FDN GIMNASIA</t>
  </si>
  <si>
    <t>FDN GOLF</t>
  </si>
  <si>
    <t>FDN HANDBALL</t>
  </si>
  <si>
    <t>FDN HOCKEY</t>
  </si>
  <si>
    <t>FDN JUDO</t>
  </si>
  <si>
    <t>FDN KARATE</t>
  </si>
  <si>
    <t>FDN KICK BOXING</t>
  </si>
  <si>
    <t>FDN KUNG FU</t>
  </si>
  <si>
    <t>FDN LEVANTAMIENTO DE PESAS</t>
  </si>
  <si>
    <t xml:space="preserve">FDN LEVANTAMIENTO DE POTENCIA </t>
  </si>
  <si>
    <t>FDN LUCHA AMATEUR</t>
  </si>
  <si>
    <t>FDN MOTOCICLISMO</t>
  </si>
  <si>
    <t>FDN MOTONAUTICA</t>
  </si>
  <si>
    <t>FDN MUAY THAI</t>
  </si>
  <si>
    <t>FDN NATACIÓN</t>
  </si>
  <si>
    <t>FDN PALETA FRONTON</t>
  </si>
  <si>
    <t>FDN PATINAJE</t>
  </si>
  <si>
    <t>FDN PENTATLON MODERNO</t>
  </si>
  <si>
    <t>FDN REMO</t>
  </si>
  <si>
    <t>FDN RUGBY</t>
  </si>
  <si>
    <t>FDN SOFTBOL</t>
  </si>
  <si>
    <t>FDN SQUASH RACKET</t>
  </si>
  <si>
    <t>FDN TABLA</t>
  </si>
  <si>
    <t>FDN TAE KWON DO</t>
  </si>
  <si>
    <t xml:space="preserve">FDN TENIS </t>
  </si>
  <si>
    <t>FDN TENIS DE MESA</t>
  </si>
  <si>
    <t>FDN TIRO</t>
  </si>
  <si>
    <t>FDN TIRO CON ARCO</t>
  </si>
  <si>
    <t>FDN TRIATHLON</t>
  </si>
  <si>
    <t>FDN VELA</t>
  </si>
  <si>
    <t>FDN VOLEIBOL</t>
  </si>
  <si>
    <t>FDN DE PATINAJE SOBRE HIELO</t>
  </si>
  <si>
    <t>FDN DE PERSONAS CON DISCAPACIDAD INTELECTUAL</t>
  </si>
  <si>
    <t>FDN DE PERSONAS CON DISCAPACIDAD VISUAL</t>
  </si>
  <si>
    <t>FEDENADIF</t>
  </si>
  <si>
    <t>FEDUP</t>
  </si>
  <si>
    <t>FDNs</t>
  </si>
  <si>
    <t>Pliego</t>
  </si>
  <si>
    <t>Compromiso Anual</t>
  </si>
  <si>
    <t>513: U.N. DE SAN AGUSTIN</t>
  </si>
  <si>
    <t>117: SISTEMA NACIONAL DE EVALUACION, ACREDITACION Y CERTIFICACION DE LA CALIDAD EDUCATIVA</t>
  </si>
  <si>
    <t>522: U.N. DE CAJAMARCA</t>
  </si>
  <si>
    <t>342: INSTITUTO PERUANO DEL DEPORTE</t>
  </si>
  <si>
    <t>521: U.N. DE PIURA</t>
  </si>
  <si>
    <t>118: SUPERINTENDENCIA NACIONAL DE EDUCACION SUPERIOR UNIVERSITARIA</t>
  </si>
  <si>
    <t>535: U.N. DE TUMBES</t>
  </si>
  <si>
    <t>512: U.N. DE TRUJILLO</t>
  </si>
  <si>
    <t>510: U.N. MAYOR DE SAN MARCOS</t>
  </si>
  <si>
    <t>516: U.N. SAN CRISTOBAL DE HUAMANGA</t>
  </si>
  <si>
    <t>534: U.N. DE UCAYALI</t>
  </si>
  <si>
    <t>519: U.N. DE LA AMAZONIA PERUANA</t>
  </si>
  <si>
    <t>530: U.N. JOSE FAUSTINO SANCHEZ CARRION</t>
  </si>
  <si>
    <t>526: U.N. AGRARIA DE LA SELVA</t>
  </si>
  <si>
    <t>533: U.N. DE SAN MARTIN</t>
  </si>
  <si>
    <t>550: U.N. AUTONOMA DE CHOTA</t>
  </si>
  <si>
    <t>523: U.N. PEDRO RUIZ GALLO</t>
  </si>
  <si>
    <t>555: U.N. INTERCULTURAL FABIOLA SALAZAR LEGUIA DE BAGUA</t>
  </si>
  <si>
    <t>520: U.N. DEL ALTIPLANO</t>
  </si>
  <si>
    <t>529: U.N. DEL CALLAO</t>
  </si>
  <si>
    <t>518: U.N. AGRARIA LA MOLINA</t>
  </si>
  <si>
    <t>527: U.N. DANIEL ALCIDES CARRION</t>
  </si>
  <si>
    <t>538: U.N. AMAZONICA DE MADRE DE DIOS</t>
  </si>
  <si>
    <t>524: U.N. FEDERICO VILLARREAL</t>
  </si>
  <si>
    <t>546: U.N. DE JAEN</t>
  </si>
  <si>
    <t>514: U.N. DE INGENIERIA</t>
  </si>
  <si>
    <t>562: U.N. DANIEL ALOMIA ROBLES</t>
  </si>
  <si>
    <t>517: U.N. DEL CENTRO DEL PERU</t>
  </si>
  <si>
    <t>111: CENTRO VACACIONAL HUAMPANI</t>
  </si>
  <si>
    <t>543: U.N. TECNOLOGICA DEL CONO SUR DE LIMA</t>
  </si>
  <si>
    <t>549: U.N. DE BARRANCA</t>
  </si>
  <si>
    <t>554: U.N. AUTÓNOMA DE HUANTA</t>
  </si>
  <si>
    <t>561: U. N. DE MÚSICA</t>
  </si>
  <si>
    <t>525: U.N. HERMILIO VALDIZAN</t>
  </si>
  <si>
    <t>528: U.N. DE EDUCACION ENRIQUE GUZMAN Y VALLE</t>
  </si>
  <si>
    <t>531: U.N. JORGE BASADRE GROHMANN</t>
  </si>
  <si>
    <t>541: U.N. TORIBIO RODRIGUEZ DE MENDOZA DE AMAZONAS</t>
  </si>
  <si>
    <t>557: U.N. AUTONOMA DE ALTO AMAZONAS</t>
  </si>
  <si>
    <t>010: M. DE EDUCACION</t>
  </si>
  <si>
    <t>515: U.N. SAN LUIS GONZAGA DE ICA</t>
  </si>
  <si>
    <t>545: U.N. DE MOQUEGUA</t>
  </si>
  <si>
    <t>511: U.N. DE SAN ANTONIO ABAD DEL CUSCO</t>
  </si>
  <si>
    <t>532: U.N. SANTIAGO ANTUNEZ DE MAYOLO</t>
  </si>
  <si>
    <t>542: U.N. INTERCULTURAL DE LA AMAZONIA</t>
  </si>
  <si>
    <t>536: U.N. DEL SANTA</t>
  </si>
  <si>
    <t>537: U.N. DE HUANCAVELICA</t>
  </si>
  <si>
    <t>558: U. N. AUTONOMA DE TAYACAJA DANIEL HERNANDEZ MORILLO</t>
  </si>
  <si>
    <t>544: U.N. JOSE MARIA ARGUEDAS</t>
  </si>
  <si>
    <t>539: U.N. MICAELA BASTIDAS DE APURIMAC</t>
  </si>
  <si>
    <t>559: U.N. CIRO ALEGRIA</t>
  </si>
  <si>
    <t>552: U.N. DE JULIACA</t>
  </si>
  <si>
    <t>548: U.N. DE FRONTERA</t>
  </si>
  <si>
    <t>551: U.N. INTERCULTURAL DE LA SELVA CENTRAL JUAN SANTOS ATAHUALPA</t>
  </si>
  <si>
    <t>547: U.N. DE CAÑETE</t>
  </si>
  <si>
    <t>553: U. N. AUTÓNOMA ALTOANDINA DE TARMA</t>
  </si>
  <si>
    <t>556: U.N. INTERCULTURAL DE QUILLABAMBA</t>
  </si>
  <si>
    <t>560: U. N. DIEGO QUISPE TITO</t>
  </si>
  <si>
    <t>Total general</t>
  </si>
  <si>
    <t>1. RECURSOS ORDINARIOS</t>
  </si>
  <si>
    <t>2. RECURSOS DIRECTAMENTE RECAUDADOS</t>
  </si>
  <si>
    <t>Atención de Compromiso Mensual</t>
  </si>
  <si>
    <t>Devengado</t>
  </si>
  <si>
    <t>Girado</t>
  </si>
  <si>
    <t>Avance %</t>
  </si>
  <si>
    <t>Consulta Amigable (Mensual)</t>
  </si>
  <si>
    <t>DIRECCIÓN DE SEGURIDAD DEPORTIVA (DISEDE)</t>
  </si>
  <si>
    <t>OFICINA DE INFORMACIÓN Y COMUNICACIONES (OIC)</t>
  </si>
  <si>
    <t>UNIDAD FUNCIONAL DE ADMINISTRACIÓN DE RECINTOS DEPORTIVOS DE LIMA METROPOLITANA (OGA UFARDE)</t>
  </si>
  <si>
    <t>OFICINA DE ASESORÍA JURÍDICA (OAJ)</t>
  </si>
  <si>
    <t>OFICINA DE CONTROL INTERNO (OCI)</t>
  </si>
  <si>
    <t>DIRECCIÓN NACIONAL DE SERVICIOS BIOMÉDICOS (DINASEB)</t>
  </si>
  <si>
    <t>OFICINA DE TRÁMITE DOCUMENTARIO (OTDA)</t>
  </si>
  <si>
    <t>DIRECCIÓN NACIONAL DE CAPACITACIÓN Y TÉNICA DEPORTIVA (DNCTD)</t>
  </si>
  <si>
    <t>OFICINA GENERAL DE ADMINISTRACIÓN (OGA)</t>
  </si>
  <si>
    <t>PRESIDENCIA (PRESIDENCIA)</t>
  </si>
  <si>
    <t>CONSEJO SUPERIOR DE JUSTICIA DEPORTIVA Y HONORES DEL DEPORTE (CSJDHD)</t>
  </si>
  <si>
    <t>OFICINA DE COORDINACIÓN REGIONAL (OCR)</t>
  </si>
  <si>
    <t>OFICINA DE PRESUPUESTO Y PLANIFICACIÓN (OPP)</t>
  </si>
  <si>
    <t>DIRECCIÓN NACIONAL DE RECREACIÓN Y PROMOCIÓN DEL DEPORTE (DNRPD)</t>
  </si>
  <si>
    <t>CCP
II TRAMO
(3)</t>
  </si>
  <si>
    <t>AVANCE %
(4)= (3)/(1)</t>
  </si>
  <si>
    <t>CCP
TOTAL 
(5)</t>
  </si>
  <si>
    <t>AVANCE %
(6)= (5)/(1)</t>
  </si>
  <si>
    <t>RANKING DE EJECUCIÓN PRESUPUESTARIA DEL PLIEGO 342: INSTITUTO PERUANO DEL DEPORTE - AGOSTO 2022</t>
  </si>
  <si>
    <t>Fuente: Módulo de Procesos Presupuestarios del SIAF-SP al 01.09.2022</t>
  </si>
  <si>
    <t>AVANCE DE  LA EJECUCIÓN PRESUPUESTARIA DEL PLIEGO 342: INSTITUTO PERUANO DEL DEPORTE A NIVEL DE FUENTE DE FINANCIAMIENTO Y CATEGORÍA PRESUPUESTARIA - AGOSTO  2022</t>
  </si>
  <si>
    <t>AVANCE DE  LA EJECUCIÓN PRESUPUESTARIA DEL PLIEGO PRESUPUESTARIO A NIVEL DE TODA FUENTE DE FINANCIAMIENTO Y GENÉRICA DEL GASTO - AGOSTO 2022</t>
  </si>
  <si>
    <t>CONTROL CCP OTORGAMIENTO DE SUBVENCIONES ECONOMICAS A PERSONAS JURIDICAS AL 31 DE AGOSTO DE 2022</t>
  </si>
  <si>
    <t>DIRECCIÓN NACIONAL DE AFILIADOS (DINADAF)</t>
  </si>
  <si>
    <t>CERTIFICADO
(B)</t>
  </si>
  <si>
    <t>COMPROMISO
( C )</t>
  </si>
  <si>
    <t>CERTIFICADO NO COMPROMETIDO
( H ) = (B) - (C)</t>
  </si>
  <si>
    <t>COMPROMETIDO NO DEVENGADO
( I ) = (C) - (D)</t>
  </si>
  <si>
    <t>CERTIFICADO NO DEVENGADO
( J ) = (B) - (D)</t>
  </si>
  <si>
    <t>AVANCE CON RELACION AL CERTIFICADO
%( E ) = (B) / (A)</t>
  </si>
  <si>
    <t>AVACEN CON RELACIÓN AL COMPROMISO
%( F ) = (C) / (A)</t>
  </si>
  <si>
    <t>AVANCE CON RELACIÓN AL DEVENGADO
%( G ) = (D) / (A)</t>
  </si>
  <si>
    <t>Consulta de Ejecución del Gasto
Fecha de la Consulta: 01-septiembre-2022
Año de Ejecución: 2022
Incluye: Actividades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</si>
</sst>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-* #,##0.000_-;\-* #,##0.000_-;_-* &quot;-&quot;??_-;_-@_-"/>
    <numFmt numFmtId="166" formatCode="#,##0.000"/>
    <numFmt numFmtId="167" formatCode="#,##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7F7F7F"/>
      <name val="Calibri"/>
      <family val="2"/>
      <scheme val="minor"/>
    </font>
    <font>
      <b/>
      <sz val="14"/>
      <color rgb="FF7F7F7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8"/>
      <color theme="0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Verdana"/>
      <family val="2"/>
    </font>
    <font>
      <sz val="8"/>
      <color theme="1"/>
      <name val="Verdana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7F7F7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9" fontId="9" fillId="0" borderId="0" applyNumberFormat="0" applyFill="0" applyBorder="0" applyAlignment="0" applyProtection="0"/>
    <xf numFmtId="0" fontId="10" fillId="0" borderId="0"/>
    <xf numFmtId="0" fontId="8" fillId="0" borderId="0"/>
    <xf numFmtId="0" fontId="9" fillId="0" borderId="0"/>
    <xf numFmtId="0" fontId="7" fillId="0" borderId="0"/>
    <xf numFmtId="0" fontId="6" fillId="0" borderId="0"/>
    <xf numFmtId="9" fontId="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17" applyNumberFormat="0" applyAlignment="0" applyProtection="0"/>
    <xf numFmtId="0" fontId="32" fillId="12" borderId="18" applyNumberFormat="0" applyAlignment="0" applyProtection="0"/>
    <xf numFmtId="0" fontId="33" fillId="12" borderId="17" applyNumberFormat="0" applyAlignment="0" applyProtection="0"/>
    <xf numFmtId="0" fontId="34" fillId="0" borderId="19" applyNumberFormat="0" applyFill="0" applyAlignment="0" applyProtection="0"/>
    <xf numFmtId="0" fontId="35" fillId="13" borderId="2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22" applyNumberFormat="0" applyFill="0" applyAlignment="0" applyProtection="0"/>
    <xf numFmtId="0" fontId="3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8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0" fontId="5" fillId="14" borderId="21" applyNumberFormat="0" applyFont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54">
    <xf numFmtId="0" fontId="0" fillId="0" borderId="0" xfId="0"/>
    <xf numFmtId="3" fontId="0" fillId="0" borderId="0" xfId="0" applyNumberFormat="1"/>
    <xf numFmtId="0" fontId="0" fillId="2" borderId="0" xfId="0" applyFill="1"/>
    <xf numFmtId="0" fontId="12" fillId="2" borderId="0" xfId="0" applyFont="1" applyFill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3" fontId="15" fillId="2" borderId="0" xfId="0" applyNumberFormat="1" applyFont="1" applyFill="1" applyAlignment="1">
      <alignment horizontal="right" vertical="center"/>
    </xf>
    <xf numFmtId="0" fontId="15" fillId="2" borderId="6" xfId="0" applyFont="1" applyFill="1" applyBorder="1"/>
    <xf numFmtId="3" fontId="15" fillId="2" borderId="6" xfId="0" applyNumberFormat="1" applyFont="1" applyFill="1" applyBorder="1" applyAlignment="1">
      <alignment horizontal="right" vertical="center"/>
    </xf>
    <xf numFmtId="3" fontId="15" fillId="2" borderId="7" xfId="0" applyNumberFormat="1" applyFont="1" applyFill="1" applyBorder="1" applyAlignment="1">
      <alignment horizontal="right" vertical="center"/>
    </xf>
    <xf numFmtId="164" fontId="15" fillId="2" borderId="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6" fillId="4" borderId="9" xfId="0" applyFont="1" applyFill="1" applyBorder="1" applyAlignment="1">
      <alignment horizontal="center"/>
    </xf>
    <xf numFmtId="3" fontId="16" fillId="4" borderId="3" xfId="0" applyNumberFormat="1" applyFont="1" applyFill="1" applyBorder="1"/>
    <xf numFmtId="0" fontId="17" fillId="2" borderId="0" xfId="0" applyFont="1" applyFill="1"/>
    <xf numFmtId="3" fontId="18" fillId="2" borderId="0" xfId="0" applyNumberFormat="1" applyFont="1" applyFill="1"/>
    <xf numFmtId="3" fontId="0" fillId="2" borderId="0" xfId="0" applyNumberFormat="1" applyFill="1"/>
    <xf numFmtId="164" fontId="14" fillId="3" borderId="4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/>
    <xf numFmtId="3" fontId="15" fillId="5" borderId="2" xfId="0" applyNumberFormat="1" applyFont="1" applyFill="1" applyBorder="1"/>
    <xf numFmtId="164" fontId="15" fillId="5" borderId="4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wrapText="1"/>
    </xf>
    <xf numFmtId="164" fontId="15" fillId="5" borderId="4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/>
    </xf>
    <xf numFmtId="0" fontId="0" fillId="0" borderId="5" xfId="0" applyBorder="1"/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3" fontId="15" fillId="2" borderId="0" xfId="0" applyNumberFormat="1" applyFont="1" applyFill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16" fillId="4" borderId="3" xfId="0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vertical="center"/>
    </xf>
    <xf numFmtId="164" fontId="16" fillId="4" borderId="3" xfId="0" applyNumberFormat="1" applyFont="1" applyFill="1" applyBorder="1" applyAlignment="1">
      <alignment vertical="center"/>
    </xf>
    <xf numFmtId="0" fontId="0" fillId="2" borderId="0" xfId="0" applyFill="1" applyAlignment="1">
      <alignment vertical="top"/>
    </xf>
    <xf numFmtId="3" fontId="0" fillId="2" borderId="0" xfId="0" applyNumberFormat="1" applyFill="1" applyAlignment="1">
      <alignment vertical="top"/>
    </xf>
    <xf numFmtId="4" fontId="15" fillId="2" borderId="6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vertical="center"/>
    </xf>
    <xf numFmtId="10" fontId="15" fillId="2" borderId="6" xfId="0" applyNumberFormat="1" applyFont="1" applyFill="1" applyBorder="1" applyAlignment="1">
      <alignment vertical="center"/>
    </xf>
    <xf numFmtId="10" fontId="16" fillId="4" borderId="3" xfId="0" applyNumberFormat="1" applyFont="1" applyFill="1" applyBorder="1" applyAlignment="1">
      <alignment vertical="center"/>
    </xf>
    <xf numFmtId="3" fontId="21" fillId="7" borderId="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 readingOrder="1"/>
    </xf>
    <xf numFmtId="0" fontId="14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3" fontId="15" fillId="0" borderId="12" xfId="0" applyNumberFormat="1" applyFont="1" applyBorder="1"/>
    <xf numFmtId="3" fontId="15" fillId="0" borderId="13" xfId="0" applyNumberFormat="1" applyFont="1" applyBorder="1"/>
    <xf numFmtId="3" fontId="15" fillId="0" borderId="12" xfId="0" applyNumberFormat="1" applyFont="1" applyBorder="1" applyAlignment="1">
      <alignment readingOrder="1"/>
    </xf>
    <xf numFmtId="164" fontId="15" fillId="0" borderId="12" xfId="0" applyNumberFormat="1" applyFont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/>
    </xf>
    <xf numFmtId="3" fontId="15" fillId="0" borderId="12" xfId="0" applyNumberFormat="1" applyFont="1" applyBorder="1" applyAlignment="1">
      <alignment vertical="center" readingOrder="1"/>
    </xf>
    <xf numFmtId="165" fontId="9" fillId="2" borderId="0" xfId="1" applyNumberFormat="1" applyFill="1"/>
    <xf numFmtId="4" fontId="0" fillId="0" borderId="0" xfId="0" applyNumberFormat="1" applyAlignment="1">
      <alignment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6" fontId="9" fillId="2" borderId="0" xfId="1" applyNumberFormat="1" applyFill="1"/>
    <xf numFmtId="0" fontId="23" fillId="0" borderId="3" xfId="0" applyFont="1" applyBorder="1" applyAlignment="1">
      <alignment vertical="center" wrapText="1"/>
    </xf>
    <xf numFmtId="0" fontId="16" fillId="4" borderId="12" xfId="0" applyFont="1" applyFill="1" applyBorder="1" applyAlignment="1">
      <alignment horizontal="center"/>
    </xf>
    <xf numFmtId="3" fontId="16" fillId="4" borderId="12" xfId="0" applyNumberFormat="1" applyFont="1" applyFill="1" applyBorder="1"/>
    <xf numFmtId="164" fontId="16" fillId="4" borderId="12" xfId="0" applyNumberFormat="1" applyFont="1" applyFill="1" applyBorder="1" applyAlignment="1">
      <alignment horizontal="center"/>
    </xf>
    <xf numFmtId="0" fontId="39" fillId="7" borderId="0" xfId="0" applyFont="1" applyFill="1"/>
    <xf numFmtId="0" fontId="39" fillId="7" borderId="0" xfId="0" applyFont="1" applyFill="1" applyAlignment="1">
      <alignment horizontal="center"/>
    </xf>
    <xf numFmtId="9" fontId="39" fillId="7" borderId="0" xfId="1" applyFont="1" applyFill="1" applyAlignment="1">
      <alignment horizontal="center"/>
    </xf>
    <xf numFmtId="0" fontId="39" fillId="7" borderId="0" xfId="0" applyFont="1" applyFill="1" applyAlignment="1">
      <alignment wrapText="1"/>
    </xf>
    <xf numFmtId="0" fontId="9" fillId="0" borderId="0" xfId="4"/>
    <xf numFmtId="0" fontId="1" fillId="0" borderId="0" xfId="55"/>
    <xf numFmtId="0" fontId="11" fillId="0" borderId="0" xfId="55" applyFont="1"/>
    <xf numFmtId="0" fontId="40" fillId="6" borderId="5" xfId="4" applyFont="1" applyFill="1" applyBorder="1" applyAlignment="1">
      <alignment horizontal="center" vertical="top" wrapText="1"/>
    </xf>
    <xf numFmtId="0" fontId="40" fillId="6" borderId="5" xfId="4" applyFont="1" applyFill="1" applyBorder="1" applyAlignment="1">
      <alignment horizontal="center" vertical="center"/>
    </xf>
    <xf numFmtId="0" fontId="41" fillId="0" borderId="3" xfId="4" applyFont="1" applyBorder="1" applyAlignment="1">
      <alignment horizontal="center"/>
    </xf>
    <xf numFmtId="0" fontId="42" fillId="0" borderId="3" xfId="4" applyFont="1" applyBorder="1"/>
    <xf numFmtId="3" fontId="17" fillId="0" borderId="3" xfId="7" applyNumberFormat="1" applyFont="1" applyFill="1" applyBorder="1" applyAlignment="1"/>
    <xf numFmtId="167" fontId="17" fillId="0" borderId="3" xfId="7" applyNumberFormat="1" applyFont="1" applyFill="1" applyBorder="1" applyAlignment="1"/>
    <xf numFmtId="0" fontId="41" fillId="0" borderId="24" xfId="4" applyFont="1" applyBorder="1" applyAlignment="1">
      <alignment horizontal="center"/>
    </xf>
    <xf numFmtId="3" fontId="17" fillId="0" borderId="3" xfId="4" applyNumberFormat="1" applyFont="1" applyBorder="1" applyAlignment="1">
      <alignment horizontal="center"/>
    </xf>
    <xf numFmtId="3" fontId="17" fillId="0" borderId="3" xfId="4" applyNumberFormat="1" applyFont="1" applyBorder="1" applyAlignment="1">
      <alignment horizontal="left"/>
    </xf>
    <xf numFmtId="3" fontId="43" fillId="39" borderId="4" xfId="4" applyNumberFormat="1" applyFont="1" applyFill="1" applyBorder="1" applyAlignment="1">
      <alignment horizontal="right"/>
    </xf>
    <xf numFmtId="167" fontId="44" fillId="39" borderId="3" xfId="7" applyNumberFormat="1" applyFont="1" applyFill="1" applyBorder="1" applyAlignment="1"/>
    <xf numFmtId="3" fontId="43" fillId="39" borderId="24" xfId="4" applyNumberFormat="1" applyFont="1" applyFill="1" applyBorder="1"/>
    <xf numFmtId="0" fontId="45" fillId="0" borderId="0" xfId="55" applyFont="1"/>
    <xf numFmtId="0" fontId="40" fillId="6" borderId="5" xfId="4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/>
    </xf>
    <xf numFmtId="3" fontId="16" fillId="4" borderId="2" xfId="0" applyNumberFormat="1" applyFont="1" applyFill="1" applyBorder="1"/>
    <xf numFmtId="164" fontId="23" fillId="0" borderId="3" xfId="0" applyNumberFormat="1" applyFont="1" applyBorder="1" applyAlignment="1">
      <alignment vertical="center"/>
    </xf>
    <xf numFmtId="3" fontId="23" fillId="7" borderId="3" xfId="0" applyNumberFormat="1" applyFont="1" applyFill="1" applyBorder="1" applyAlignment="1">
      <alignment horizontal="right" vertical="center" wrapText="1"/>
    </xf>
    <xf numFmtId="3" fontId="23" fillId="7" borderId="3" xfId="0" applyNumberFormat="1" applyFont="1" applyFill="1" applyBorder="1" applyAlignment="1">
      <alignment horizontal="right" vertical="center"/>
    </xf>
    <xf numFmtId="4" fontId="22" fillId="4" borderId="3" xfId="0" applyNumberFormat="1" applyFont="1" applyFill="1" applyBorder="1" applyAlignment="1">
      <alignment horizontal="center" vertical="center" wrapText="1"/>
    </xf>
    <xf numFmtId="3" fontId="22" fillId="4" borderId="3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wrapText="1" readingOrder="1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164" fontId="21" fillId="0" borderId="0" xfId="1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1" fillId="40" borderId="0" xfId="0" applyFont="1" applyFill="1" applyAlignment="1">
      <alignment vertical="center"/>
    </xf>
    <xf numFmtId="4" fontId="21" fillId="40" borderId="0" xfId="0" applyNumberFormat="1" applyFont="1" applyFill="1" applyAlignment="1">
      <alignment vertical="center"/>
    </xf>
    <xf numFmtId="164" fontId="21" fillId="40" borderId="0" xfId="1" applyNumberFormat="1" applyFont="1" applyFill="1" applyAlignment="1">
      <alignment vertical="center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46" fillId="7" borderId="0" xfId="0" applyFont="1" applyFill="1" applyAlignment="1">
      <alignment wrapText="1"/>
    </xf>
    <xf numFmtId="164" fontId="22" fillId="4" borderId="3" xfId="0" applyNumberFormat="1" applyFont="1" applyFill="1" applyBorder="1" applyAlignment="1">
      <alignment vertical="center"/>
    </xf>
    <xf numFmtId="0" fontId="2" fillId="0" borderId="0" xfId="54"/>
    <xf numFmtId="0" fontId="49" fillId="2" borderId="0" xfId="0" applyFont="1" applyFill="1"/>
    <xf numFmtId="3" fontId="49" fillId="0" borderId="0" xfId="0" applyNumberFormat="1" applyFont="1" applyAlignment="1">
      <alignment vertical="center"/>
    </xf>
    <xf numFmtId="3" fontId="49" fillId="0" borderId="6" xfId="0" applyNumberFormat="1" applyFont="1" applyBorder="1" applyAlignment="1">
      <alignment vertical="center"/>
    </xf>
    <xf numFmtId="9" fontId="49" fillId="2" borderId="0" xfId="1" applyNumberFormat="1" applyFont="1" applyFill="1"/>
    <xf numFmtId="3" fontId="49" fillId="2" borderId="0" xfId="0" applyNumberFormat="1" applyFont="1" applyFill="1"/>
    <xf numFmtId="164" fontId="49" fillId="2" borderId="0" xfId="0" applyNumberFormat="1" applyFont="1" applyFill="1" applyAlignment="1">
      <alignment horizontal="center"/>
    </xf>
    <xf numFmtId="164" fontId="49" fillId="2" borderId="0" xfId="1" applyNumberFormat="1" applyFont="1" applyFill="1"/>
    <xf numFmtId="0" fontId="50" fillId="2" borderId="0" xfId="0" applyFont="1" applyFill="1" applyAlignment="1">
      <alignment horizontal="center" vertical="center" wrapText="1" readingOrder="1"/>
    </xf>
    <xf numFmtId="3" fontId="50" fillId="2" borderId="0" xfId="0" applyNumberFormat="1" applyFont="1" applyFill="1" applyAlignment="1">
      <alignment horizontal="center" vertical="center" wrapText="1" readingOrder="1"/>
    </xf>
    <xf numFmtId="164" fontId="50" fillId="2" borderId="0" xfId="0" applyNumberFormat="1" applyFont="1" applyFill="1" applyAlignment="1">
      <alignment horizontal="center" vertical="center" wrapText="1" readingOrder="1"/>
    </xf>
    <xf numFmtId="3" fontId="15" fillId="2" borderId="0" xfId="0" applyNumberFormat="1" applyFont="1" applyFill="1"/>
    <xf numFmtId="0" fontId="15" fillId="2" borderId="0" xfId="0" applyFont="1" applyFill="1"/>
    <xf numFmtId="3" fontId="17" fillId="2" borderId="0" xfId="0" applyNumberFormat="1" applyFont="1" applyFill="1"/>
    <xf numFmtId="0" fontId="17" fillId="2" borderId="0" xfId="1" applyNumberFormat="1" applyFont="1" applyFill="1"/>
    <xf numFmtId="0" fontId="17" fillId="2" borderId="0" xfId="0" applyFont="1" applyFill="1" applyAlignment="1">
      <alignment horizontal="center"/>
    </xf>
    <xf numFmtId="0" fontId="39" fillId="40" borderId="0" xfId="0" applyFont="1" applyFill="1"/>
    <xf numFmtId="10" fontId="9" fillId="2" borderId="0" xfId="1" applyNumberFormat="1" applyFill="1"/>
    <xf numFmtId="164" fontId="0" fillId="2" borderId="0" xfId="0" applyNumberFormat="1" applyFill="1" applyAlignment="1">
      <alignment horizontal="center"/>
    </xf>
    <xf numFmtId="0" fontId="22" fillId="7" borderId="0" xfId="0" applyFont="1" applyFill="1" applyAlignment="1">
      <alignment wrapText="1"/>
    </xf>
    <xf numFmtId="0" fontId="39" fillId="7" borderId="0" xfId="0" applyFont="1" applyFill="1" applyAlignment="1">
      <alignment horizontal="left" vertical="center" wrapText="1"/>
    </xf>
    <xf numFmtId="0" fontId="46" fillId="7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 readingOrder="1"/>
    </xf>
    <xf numFmtId="0" fontId="47" fillId="7" borderId="0" xfId="0" applyFont="1" applyFill="1" applyAlignment="1">
      <alignment wrapText="1"/>
    </xf>
    <xf numFmtId="0" fontId="12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horizontal="center" vertical="center" wrapText="1" readingOrder="1"/>
    </xf>
    <xf numFmtId="0" fontId="16" fillId="2" borderId="0" xfId="0" applyFont="1" applyFill="1"/>
    <xf numFmtId="0" fontId="0" fillId="2" borderId="0" xfId="0" applyFill="1"/>
    <xf numFmtId="0" fontId="20" fillId="6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0" fontId="19" fillId="2" borderId="0" xfId="0" applyFont="1" applyFill="1" applyAlignment="1">
      <alignment horizontal="center" vertical="center" readingOrder="1"/>
    </xf>
    <xf numFmtId="0" fontId="16" fillId="2" borderId="0" xfId="0" applyFont="1" applyFill="1" applyAlignment="1">
      <alignment horizontal="left"/>
    </xf>
    <xf numFmtId="4" fontId="20" fillId="6" borderId="3" xfId="0" applyNumberFormat="1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left"/>
    </xf>
    <xf numFmtId="0" fontId="11" fillId="0" borderId="0" xfId="55" applyFont="1" applyAlignment="1">
      <alignment horizontal="center" wrapText="1"/>
    </xf>
    <xf numFmtId="0" fontId="48" fillId="0" borderId="0" xfId="55" applyFont="1" applyAlignment="1">
      <alignment horizontal="center" wrapText="1"/>
    </xf>
    <xf numFmtId="0" fontId="11" fillId="0" borderId="0" xfId="55" applyFont="1" applyAlignment="1">
      <alignment horizontal="center"/>
    </xf>
    <xf numFmtId="3" fontId="43" fillId="39" borderId="24" xfId="4" applyNumberFormat="1" applyFont="1" applyFill="1" applyBorder="1" applyAlignment="1">
      <alignment horizontal="center"/>
    </xf>
    <xf numFmtId="3" fontId="43" fillId="39" borderId="4" xfId="4" applyNumberFormat="1" applyFont="1" applyFill="1" applyBorder="1" applyAlignment="1">
      <alignment horizontal="center"/>
    </xf>
    <xf numFmtId="0" fontId="40" fillId="6" borderId="1" xfId="4" applyFont="1" applyFill="1" applyBorder="1" applyAlignment="1">
      <alignment horizontal="center" vertical="center"/>
    </xf>
    <xf numFmtId="0" fontId="40" fillId="6" borderId="9" xfId="4" applyFont="1" applyFill="1" applyBorder="1" applyAlignment="1">
      <alignment horizontal="center" vertical="center"/>
    </xf>
    <xf numFmtId="0" fontId="40" fillId="6" borderId="5" xfId="4" applyFont="1" applyFill="1" applyBorder="1" applyAlignment="1">
      <alignment horizontal="center" vertical="center" wrapText="1"/>
    </xf>
    <xf numFmtId="0" fontId="40" fillId="6" borderId="23" xfId="4" applyFont="1" applyFill="1" applyBorder="1" applyAlignment="1">
      <alignment horizontal="center" vertical="center" wrapText="1"/>
    </xf>
    <xf numFmtId="3" fontId="44" fillId="39" borderId="24" xfId="7" applyNumberFormat="1" applyFont="1" applyFill="1" applyBorder="1" applyAlignment="1">
      <alignment horizontal="center"/>
    </xf>
    <xf numFmtId="3" fontId="44" fillId="39" borderId="4" xfId="7" applyNumberFormat="1" applyFont="1" applyFill="1" applyBorder="1" applyAlignment="1">
      <alignment horizontal="center"/>
    </xf>
  </cellXfs>
  <cellStyles count="56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6" builtinId="20" customBuiltin="1"/>
    <cellStyle name="Incorrecto" xfId="14" builtinId="27" customBuiltin="1"/>
    <cellStyle name="Neutral" xfId="15" builtinId="28" customBuiltin="1"/>
    <cellStyle name="Normal" xfId="0" builtinId="0"/>
    <cellStyle name="Normal 2" xfId="2" xr:uid="{00000000-0005-0000-0000-000023000000}"/>
    <cellStyle name="Normal 2 2" xfId="4" xr:uid="{00000000-0005-0000-0000-000024000000}"/>
    <cellStyle name="Normal 2 2 3" xfId="6" xr:uid="{00000000-0005-0000-0000-000025000000}"/>
    <cellStyle name="Normal 2 2 3 2" xfId="50" xr:uid="{00000000-0005-0000-0000-000026000000}"/>
    <cellStyle name="Normal 2 2 3 2 2" xfId="53" xr:uid="{00000000-0005-0000-0000-000027000000}"/>
    <cellStyle name="Normal 2 2 3 3" xfId="52" xr:uid="{00000000-0005-0000-0000-000028000000}"/>
    <cellStyle name="Normal 3" xfId="3" xr:uid="{00000000-0005-0000-0000-000029000000}"/>
    <cellStyle name="Normal 3 2" xfId="51" xr:uid="{00000000-0005-0000-0000-00002A000000}"/>
    <cellStyle name="Normal 3 2 2" xfId="54" xr:uid="{00000000-0005-0000-0000-00002B000000}"/>
    <cellStyle name="Normal 3 2 2 2" xfId="55" xr:uid="{1438E32B-80B2-4062-AD5B-A3FB8511B318}"/>
    <cellStyle name="Normal 4" xfId="5" xr:uid="{00000000-0005-0000-0000-00002C000000}"/>
    <cellStyle name="Normal 5" xfId="48" xr:uid="{00000000-0005-0000-0000-00002D000000}"/>
    <cellStyle name="Notas 2" xfId="49" xr:uid="{00000000-0005-0000-0000-00002E000000}"/>
    <cellStyle name="Porcentaje" xfId="1" builtinId="5"/>
    <cellStyle name="Porcentaje 2" xfId="7" xr:uid="{00000000-0005-0000-0000-000030000000}"/>
    <cellStyle name="Salida" xfId="17" builtinId="21" customBuiltin="1"/>
    <cellStyle name="Texto de advertencia" xfId="21" builtinId="11" customBuiltin="1"/>
    <cellStyle name="Texto explicativo" xfId="22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3" builtinId="25" customBuiltin="1"/>
  </cellStyles>
  <dxfs count="12"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0.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6DC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EE11AD-7170-4DD6-9F36-C3A8340391E3}" name="Tabla1" displayName="Tabla1" ref="A4:J61" totalsRowShown="0" headerRowDxfId="11" dataDxfId="10" headerRowCellStyle="Normal" dataCellStyle="Normal">
  <autoFilter ref="A4:J61" xr:uid="{FAEE11AD-7170-4DD6-9F36-C3A8340391E3}"/>
  <sortState xmlns:xlrd2="http://schemas.microsoft.com/office/spreadsheetml/2017/richdata2" ref="A5:I61">
    <sortCondition descending="1" ref="I12:I69"/>
  </sortState>
  <tableColumns count="10">
    <tableColumn id="10" xr3:uid="{032C3C8B-6BA1-42CC-9388-163058CAE34F}" name="N°" dataDxfId="9" dataCellStyle="Normal"/>
    <tableColumn id="1" xr3:uid="{4DB98F97-26D6-4BCD-87AB-1EC3875339ED}" name="Pliego" dataDxfId="8" dataCellStyle="Normal"/>
    <tableColumn id="2" xr3:uid="{5915BCCF-6430-4591-B79E-343AB728E476}" name="PIA" dataDxfId="7" dataCellStyle="Normal"/>
    <tableColumn id="3" xr3:uid="{1D92A4D7-1E27-4F4E-A484-53DE34B7731D}" name="PIM" dataDxfId="6" dataCellStyle="Normal"/>
    <tableColumn id="4" xr3:uid="{81155740-3A9B-4758-A57E-19E1D3A72811}" name="Certificación" dataDxfId="5" dataCellStyle="Normal"/>
    <tableColumn id="5" xr3:uid="{2F1BA2F0-0A14-445C-8649-F3537AF21612}" name="Compromiso Anual" dataDxfId="4" dataCellStyle="Normal"/>
    <tableColumn id="6" xr3:uid="{2F475C58-303D-4DA6-AE5B-0DDEFD06E9F1}" name="Atención de Compromiso Mensual" dataDxfId="3" dataCellStyle="Normal"/>
    <tableColumn id="7" xr3:uid="{56A28A40-73F9-4416-B76D-B84BC4B2A875}" name="Devengado" dataDxfId="2" dataCellStyle="Normal"/>
    <tableColumn id="8" xr3:uid="{2FD5C659-2843-4BE7-ACFC-050A9BD764DE}" name="Girado" dataDxfId="1" dataCellStyle="Normal"/>
    <tableColumn id="9" xr3:uid="{19294B83-C3A9-40E7-A050-921A4089B768}" name="Avance %" dataDxfId="0" dataCellStyle="Porcentaj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zoomScale="90" zoomScaleNormal="90" workbookViewId="0"/>
  </sheetViews>
  <sheetFormatPr baseColWidth="10" defaultColWidth="10.85546875" defaultRowHeight="15" customHeight="1" x14ac:dyDescent="0.2"/>
  <cols>
    <col min="1" max="1" width="5" style="65" customWidth="1"/>
    <col min="2" max="2" width="65.7109375" style="68" customWidth="1"/>
    <col min="3" max="5" width="15.5703125" style="65" bestFit="1" customWidth="1"/>
    <col min="6" max="6" width="18.5703125" style="65" bestFit="1" customWidth="1"/>
    <col min="7" max="7" width="17.85546875" style="65" customWidth="1"/>
    <col min="8" max="9" width="14.42578125" style="65" bestFit="1" customWidth="1"/>
    <col min="10" max="10" width="9.7109375" style="67" customWidth="1"/>
    <col min="11" max="16384" width="10.85546875" style="65"/>
  </cols>
  <sheetData>
    <row r="1" spans="1:20" ht="45.75" customHeight="1" x14ac:dyDescent="0.2">
      <c r="B1" s="128" t="s">
        <v>213</v>
      </c>
      <c r="C1" s="128"/>
      <c r="D1" s="128"/>
      <c r="E1" s="128"/>
      <c r="F1" s="128"/>
      <c r="G1" s="128"/>
      <c r="H1" s="128"/>
      <c r="I1" s="128"/>
      <c r="J1" s="128"/>
      <c r="Q1" s="67"/>
    </row>
    <row r="2" spans="1:20" ht="15" customHeight="1" x14ac:dyDescent="0.2">
      <c r="A2" s="127" t="s">
        <v>194</v>
      </c>
      <c r="B2" s="127"/>
      <c r="C2" s="104"/>
      <c r="D2" s="104"/>
      <c r="E2" s="104"/>
      <c r="F2" s="104"/>
      <c r="G2" s="104"/>
      <c r="H2" s="104"/>
      <c r="I2" s="104"/>
      <c r="J2" s="94"/>
    </row>
    <row r="3" spans="1:20" s="66" customFormat="1" ht="52.5" customHeight="1" x14ac:dyDescent="0.2">
      <c r="A3" s="126" t="s">
        <v>227</v>
      </c>
      <c r="B3" s="126"/>
      <c r="C3" s="65"/>
      <c r="D3" s="65"/>
      <c r="E3" s="65"/>
      <c r="F3" s="65"/>
      <c r="G3" s="65"/>
      <c r="H3" s="65"/>
      <c r="I3" s="65"/>
      <c r="J3" s="67"/>
      <c r="L3" s="129"/>
      <c r="M3" s="129"/>
      <c r="N3" s="129"/>
      <c r="O3" s="129"/>
      <c r="P3" s="129"/>
      <c r="Q3" s="129"/>
      <c r="R3" s="129"/>
      <c r="S3" s="129"/>
      <c r="T3" s="129"/>
    </row>
    <row r="4" spans="1:20" ht="15" customHeight="1" x14ac:dyDescent="0.2">
      <c r="A4" s="98" t="s">
        <v>66</v>
      </c>
      <c r="B4" s="98" t="s">
        <v>128</v>
      </c>
      <c r="C4" s="98" t="s">
        <v>13</v>
      </c>
      <c r="D4" s="98" t="s">
        <v>12</v>
      </c>
      <c r="E4" s="98" t="s">
        <v>28</v>
      </c>
      <c r="F4" s="98" t="s">
        <v>129</v>
      </c>
      <c r="G4" s="98" t="s">
        <v>190</v>
      </c>
      <c r="H4" s="98" t="s">
        <v>191</v>
      </c>
      <c r="I4" s="98" t="s">
        <v>192</v>
      </c>
      <c r="J4" s="98" t="s">
        <v>193</v>
      </c>
      <c r="L4" s="103"/>
      <c r="M4" s="103"/>
      <c r="N4" s="103"/>
      <c r="O4" s="103"/>
      <c r="P4" s="103"/>
      <c r="Q4" s="103"/>
      <c r="R4" s="103"/>
      <c r="S4" s="103"/>
      <c r="T4" s="103"/>
    </row>
    <row r="5" spans="1:20" ht="15" customHeight="1" x14ac:dyDescent="0.2">
      <c r="A5" s="95">
        <v>1</v>
      </c>
      <c r="B5" s="95" t="s">
        <v>130</v>
      </c>
      <c r="C5" s="96">
        <v>303205183</v>
      </c>
      <c r="D5" s="96">
        <v>326860094</v>
      </c>
      <c r="E5" s="96">
        <v>300104961</v>
      </c>
      <c r="F5" s="96">
        <v>291766754</v>
      </c>
      <c r="G5" s="96">
        <v>235359627</v>
      </c>
      <c r="H5" s="96">
        <v>222221756</v>
      </c>
      <c r="I5" s="96">
        <v>219376729</v>
      </c>
      <c r="J5" s="97">
        <v>0.68</v>
      </c>
      <c r="L5" s="102"/>
      <c r="M5" s="102"/>
      <c r="N5" s="102"/>
      <c r="O5" s="102"/>
      <c r="P5" s="102"/>
      <c r="Q5" s="102"/>
      <c r="R5" s="102"/>
      <c r="S5" s="102"/>
      <c r="T5" s="102"/>
    </row>
    <row r="6" spans="1:20" ht="15" customHeight="1" x14ac:dyDescent="0.2">
      <c r="A6" s="95">
        <v>2</v>
      </c>
      <c r="B6" s="95" t="s">
        <v>131</v>
      </c>
      <c r="C6" s="96">
        <v>17573370</v>
      </c>
      <c r="D6" s="96">
        <v>17573370</v>
      </c>
      <c r="E6" s="96">
        <v>17025185</v>
      </c>
      <c r="F6" s="96">
        <v>17015903</v>
      </c>
      <c r="G6" s="96">
        <v>12306746</v>
      </c>
      <c r="H6" s="96">
        <v>11520059</v>
      </c>
      <c r="I6" s="96">
        <v>11380397</v>
      </c>
      <c r="J6" s="97">
        <v>0.65599999999999992</v>
      </c>
      <c r="L6" s="125"/>
      <c r="M6" s="125"/>
      <c r="N6" s="125"/>
      <c r="O6" s="125"/>
      <c r="P6" s="125"/>
      <c r="Q6" s="125"/>
      <c r="R6" s="125"/>
      <c r="S6" s="125"/>
      <c r="T6" s="125"/>
    </row>
    <row r="7" spans="1:20" ht="15" customHeight="1" x14ac:dyDescent="0.2">
      <c r="A7" s="95">
        <v>3</v>
      </c>
      <c r="B7" s="95" t="s">
        <v>134</v>
      </c>
      <c r="C7" s="96">
        <v>152127324</v>
      </c>
      <c r="D7" s="96">
        <v>180786914</v>
      </c>
      <c r="E7" s="96">
        <v>169354904</v>
      </c>
      <c r="F7" s="96">
        <v>148119878</v>
      </c>
      <c r="G7" s="96">
        <v>119330392</v>
      </c>
      <c r="H7" s="96">
        <v>110839290</v>
      </c>
      <c r="I7" s="96">
        <v>109872111</v>
      </c>
      <c r="J7" s="97">
        <v>0.61299999999999999</v>
      </c>
    </row>
    <row r="8" spans="1:20" s="122" customFormat="1" ht="15" customHeight="1" x14ac:dyDescent="0.2">
      <c r="A8" s="99">
        <v>4</v>
      </c>
      <c r="B8" s="99" t="s">
        <v>133</v>
      </c>
      <c r="C8" s="100">
        <v>132368304</v>
      </c>
      <c r="D8" s="100">
        <v>139397464</v>
      </c>
      <c r="E8" s="100">
        <v>114319563</v>
      </c>
      <c r="F8" s="100">
        <v>105640991</v>
      </c>
      <c r="G8" s="100">
        <v>94306276</v>
      </c>
      <c r="H8" s="100">
        <v>84165315</v>
      </c>
      <c r="I8" s="100">
        <v>83194507</v>
      </c>
      <c r="J8" s="101">
        <v>0.60399999999999998</v>
      </c>
    </row>
    <row r="9" spans="1:20" ht="15" customHeight="1" x14ac:dyDescent="0.2">
      <c r="A9" s="95">
        <v>5</v>
      </c>
      <c r="B9" s="95" t="s">
        <v>135</v>
      </c>
      <c r="C9" s="96">
        <v>61478058</v>
      </c>
      <c r="D9" s="96">
        <v>72425301</v>
      </c>
      <c r="E9" s="96">
        <v>65920019</v>
      </c>
      <c r="F9" s="96">
        <v>65414818</v>
      </c>
      <c r="G9" s="96">
        <v>51268487</v>
      </c>
      <c r="H9" s="96">
        <v>43561651</v>
      </c>
      <c r="I9" s="96">
        <v>43520521</v>
      </c>
      <c r="J9" s="97">
        <v>0.60099999999999998</v>
      </c>
    </row>
    <row r="10" spans="1:20" ht="15" customHeight="1" x14ac:dyDescent="0.2">
      <c r="A10" s="95">
        <v>6</v>
      </c>
      <c r="B10" s="95" t="s">
        <v>136</v>
      </c>
      <c r="C10" s="96">
        <v>55133612</v>
      </c>
      <c r="D10" s="96">
        <v>63359405</v>
      </c>
      <c r="E10" s="96">
        <v>56542625</v>
      </c>
      <c r="F10" s="96">
        <v>39923543</v>
      </c>
      <c r="G10" s="96">
        <v>39417705</v>
      </c>
      <c r="H10" s="96">
        <v>35970740</v>
      </c>
      <c r="I10" s="96">
        <v>35554705</v>
      </c>
      <c r="J10" s="97">
        <v>0.56799999999999995</v>
      </c>
    </row>
    <row r="11" spans="1:20" ht="15" customHeight="1" x14ac:dyDescent="0.2">
      <c r="A11" s="95">
        <v>7</v>
      </c>
      <c r="B11" s="95" t="s">
        <v>132</v>
      </c>
      <c r="C11" s="96">
        <v>96132009</v>
      </c>
      <c r="D11" s="96">
        <v>115434977</v>
      </c>
      <c r="E11" s="96">
        <v>99410223</v>
      </c>
      <c r="F11" s="96">
        <v>94674329</v>
      </c>
      <c r="G11" s="96">
        <v>68000242</v>
      </c>
      <c r="H11" s="96">
        <v>64852622</v>
      </c>
      <c r="I11" s="96">
        <v>63607024</v>
      </c>
      <c r="J11" s="97">
        <v>0.56200000000000006</v>
      </c>
    </row>
    <row r="12" spans="1:20" ht="15" customHeight="1" x14ac:dyDescent="0.2">
      <c r="A12" s="95">
        <v>8</v>
      </c>
      <c r="B12" s="95" t="s">
        <v>138</v>
      </c>
      <c r="C12" s="96">
        <v>496278125</v>
      </c>
      <c r="D12" s="96">
        <v>533975130</v>
      </c>
      <c r="E12" s="96">
        <v>410535751</v>
      </c>
      <c r="F12" s="96">
        <v>314158248</v>
      </c>
      <c r="G12" s="96">
        <v>308356148</v>
      </c>
      <c r="H12" s="96">
        <v>296267656</v>
      </c>
      <c r="I12" s="96">
        <v>291860012</v>
      </c>
      <c r="J12" s="97">
        <v>0.55500000000000005</v>
      </c>
    </row>
    <row r="13" spans="1:20" ht="15" customHeight="1" x14ac:dyDescent="0.2">
      <c r="A13" s="95">
        <v>9</v>
      </c>
      <c r="B13" s="95" t="s">
        <v>144</v>
      </c>
      <c r="C13" s="96">
        <v>68130593</v>
      </c>
      <c r="D13" s="96">
        <v>78747302</v>
      </c>
      <c r="E13" s="96">
        <v>65818363</v>
      </c>
      <c r="F13" s="96">
        <v>59182729</v>
      </c>
      <c r="G13" s="96">
        <v>44633246</v>
      </c>
      <c r="H13" s="96">
        <v>42392356</v>
      </c>
      <c r="I13" s="96">
        <v>41887632</v>
      </c>
      <c r="J13" s="97">
        <v>0.53799999999999992</v>
      </c>
    </row>
    <row r="14" spans="1:20" ht="15" customHeight="1" x14ac:dyDescent="0.2">
      <c r="A14" s="95">
        <v>10</v>
      </c>
      <c r="B14" s="95" t="s">
        <v>145</v>
      </c>
      <c r="C14" s="96">
        <v>23564275</v>
      </c>
      <c r="D14" s="96">
        <v>33347087</v>
      </c>
      <c r="E14" s="96">
        <v>31038063</v>
      </c>
      <c r="F14" s="96">
        <v>22903306</v>
      </c>
      <c r="G14" s="96">
        <v>18282652</v>
      </c>
      <c r="H14" s="96">
        <v>17858802</v>
      </c>
      <c r="I14" s="96">
        <v>17850520</v>
      </c>
      <c r="J14" s="97">
        <v>0.53600000000000003</v>
      </c>
    </row>
    <row r="15" spans="1:20" ht="15" customHeight="1" x14ac:dyDescent="0.2">
      <c r="A15" s="95">
        <v>11</v>
      </c>
      <c r="B15" s="95" t="s">
        <v>137</v>
      </c>
      <c r="C15" s="96">
        <v>192045064</v>
      </c>
      <c r="D15" s="96">
        <v>228510553</v>
      </c>
      <c r="E15" s="96">
        <v>198436296</v>
      </c>
      <c r="F15" s="96">
        <v>187289774</v>
      </c>
      <c r="G15" s="96">
        <v>131054019</v>
      </c>
      <c r="H15" s="96">
        <v>121269942</v>
      </c>
      <c r="I15" s="96">
        <v>119037644</v>
      </c>
      <c r="J15" s="97">
        <v>0.53100000000000003</v>
      </c>
    </row>
    <row r="16" spans="1:20" ht="15" customHeight="1" x14ac:dyDescent="0.2">
      <c r="A16" s="95">
        <v>12</v>
      </c>
      <c r="B16" s="95" t="s">
        <v>139</v>
      </c>
      <c r="C16" s="96">
        <v>84394193</v>
      </c>
      <c r="D16" s="96">
        <v>101978045</v>
      </c>
      <c r="E16" s="96">
        <v>82396815</v>
      </c>
      <c r="F16" s="96">
        <v>75833946</v>
      </c>
      <c r="G16" s="96">
        <v>56181274</v>
      </c>
      <c r="H16" s="96">
        <v>54121117</v>
      </c>
      <c r="I16" s="96">
        <v>53230540</v>
      </c>
      <c r="J16" s="97">
        <v>0.53100000000000003</v>
      </c>
    </row>
    <row r="17" spans="1:10" ht="15" customHeight="1" x14ac:dyDescent="0.2">
      <c r="A17" s="95">
        <v>13</v>
      </c>
      <c r="B17" s="95" t="s">
        <v>147</v>
      </c>
      <c r="C17" s="96">
        <v>15895727</v>
      </c>
      <c r="D17" s="96">
        <v>16834584</v>
      </c>
      <c r="E17" s="96">
        <v>16073709</v>
      </c>
      <c r="F17" s="96">
        <v>12491562</v>
      </c>
      <c r="G17" s="96">
        <v>12267360</v>
      </c>
      <c r="H17" s="96">
        <v>8857281</v>
      </c>
      <c r="I17" s="96">
        <v>8843778</v>
      </c>
      <c r="J17" s="97">
        <v>0.52600000000000002</v>
      </c>
    </row>
    <row r="18" spans="1:10" ht="15" customHeight="1" x14ac:dyDescent="0.2">
      <c r="A18" s="95">
        <v>14</v>
      </c>
      <c r="B18" s="95" t="s">
        <v>158</v>
      </c>
      <c r="C18" s="96">
        <v>16754108</v>
      </c>
      <c r="D18" s="96">
        <v>18119783</v>
      </c>
      <c r="E18" s="96">
        <v>15111186</v>
      </c>
      <c r="F18" s="96">
        <v>12416664</v>
      </c>
      <c r="G18" s="96">
        <v>12050912</v>
      </c>
      <c r="H18" s="96">
        <v>9475536</v>
      </c>
      <c r="I18" s="96">
        <v>8681360</v>
      </c>
      <c r="J18" s="97">
        <v>0.52300000000000002</v>
      </c>
    </row>
    <row r="19" spans="1:10" ht="15" customHeight="1" x14ac:dyDescent="0.2">
      <c r="A19" s="95">
        <v>15</v>
      </c>
      <c r="B19" s="95" t="s">
        <v>151</v>
      </c>
      <c r="C19" s="96">
        <v>75086347</v>
      </c>
      <c r="D19" s="96">
        <v>78671033</v>
      </c>
      <c r="E19" s="96">
        <v>70899669</v>
      </c>
      <c r="F19" s="96">
        <v>63045709</v>
      </c>
      <c r="G19" s="96">
        <v>42386202</v>
      </c>
      <c r="H19" s="96">
        <v>41051501</v>
      </c>
      <c r="I19" s="96">
        <v>40891596</v>
      </c>
      <c r="J19" s="97">
        <v>0.52200000000000002</v>
      </c>
    </row>
    <row r="20" spans="1:10" ht="15" customHeight="1" x14ac:dyDescent="0.2">
      <c r="A20" s="95">
        <v>16</v>
      </c>
      <c r="B20" s="95" t="s">
        <v>163</v>
      </c>
      <c r="C20" s="96">
        <v>94357641</v>
      </c>
      <c r="D20" s="96">
        <v>101660179</v>
      </c>
      <c r="E20" s="96">
        <v>95192686</v>
      </c>
      <c r="F20" s="96">
        <v>85555957</v>
      </c>
      <c r="G20" s="96">
        <v>57951448</v>
      </c>
      <c r="H20" s="96">
        <v>52518752</v>
      </c>
      <c r="I20" s="96">
        <v>52286844</v>
      </c>
      <c r="J20" s="97">
        <v>0.51700000000000002</v>
      </c>
    </row>
    <row r="21" spans="1:10" ht="15" customHeight="1" x14ac:dyDescent="0.2">
      <c r="A21" s="95">
        <v>17</v>
      </c>
      <c r="B21" s="95" t="s">
        <v>160</v>
      </c>
      <c r="C21" s="96">
        <v>26922709</v>
      </c>
      <c r="D21" s="96">
        <v>38602529</v>
      </c>
      <c r="E21" s="96">
        <v>33988387</v>
      </c>
      <c r="F21" s="96">
        <v>32318958</v>
      </c>
      <c r="G21" s="96">
        <v>28815388</v>
      </c>
      <c r="H21" s="96">
        <v>19765286</v>
      </c>
      <c r="I21" s="96">
        <v>19248284</v>
      </c>
      <c r="J21" s="97">
        <v>0.51200000000000001</v>
      </c>
    </row>
    <row r="22" spans="1:10" ht="15" customHeight="1" x14ac:dyDescent="0.2">
      <c r="A22" s="95">
        <v>18</v>
      </c>
      <c r="B22" s="95" t="s">
        <v>140</v>
      </c>
      <c r="C22" s="96">
        <v>56659784</v>
      </c>
      <c r="D22" s="96">
        <v>61538934</v>
      </c>
      <c r="E22" s="96">
        <v>37132937</v>
      </c>
      <c r="F22" s="96">
        <v>32253473</v>
      </c>
      <c r="G22" s="96">
        <v>31815754</v>
      </c>
      <c r="H22" s="96">
        <v>31350996</v>
      </c>
      <c r="I22" s="96">
        <v>30882522</v>
      </c>
      <c r="J22" s="97">
        <v>0.50900000000000001</v>
      </c>
    </row>
    <row r="23" spans="1:10" ht="15" customHeight="1" x14ac:dyDescent="0.2">
      <c r="A23" s="95">
        <v>19</v>
      </c>
      <c r="B23" s="95" t="s">
        <v>146</v>
      </c>
      <c r="C23" s="96">
        <v>138897826</v>
      </c>
      <c r="D23" s="96">
        <v>162736686</v>
      </c>
      <c r="E23" s="96">
        <v>121310058</v>
      </c>
      <c r="F23" s="96">
        <v>99140754</v>
      </c>
      <c r="G23" s="96">
        <v>95591727</v>
      </c>
      <c r="H23" s="96">
        <v>82584442</v>
      </c>
      <c r="I23" s="96">
        <v>80993531</v>
      </c>
      <c r="J23" s="97">
        <v>0.50700000000000001</v>
      </c>
    </row>
    <row r="24" spans="1:10" ht="15" customHeight="1" x14ac:dyDescent="0.2">
      <c r="A24" s="95">
        <v>20</v>
      </c>
      <c r="B24" s="95" t="s">
        <v>152</v>
      </c>
      <c r="C24" s="96">
        <v>38696492</v>
      </c>
      <c r="D24" s="96">
        <v>41288262</v>
      </c>
      <c r="E24" s="96">
        <v>31958702</v>
      </c>
      <c r="F24" s="96">
        <v>29416778</v>
      </c>
      <c r="G24" s="96">
        <v>22277774</v>
      </c>
      <c r="H24" s="96">
        <v>20857890</v>
      </c>
      <c r="I24" s="96">
        <v>20792590</v>
      </c>
      <c r="J24" s="97">
        <v>0.505</v>
      </c>
    </row>
    <row r="25" spans="1:10" ht="15" customHeight="1" x14ac:dyDescent="0.2">
      <c r="A25" s="95">
        <v>21</v>
      </c>
      <c r="B25" s="95" t="s">
        <v>141</v>
      </c>
      <c r="C25" s="96">
        <v>106514675</v>
      </c>
      <c r="D25" s="96">
        <v>118598768</v>
      </c>
      <c r="E25" s="96">
        <v>106983171</v>
      </c>
      <c r="F25" s="96">
        <v>88945582</v>
      </c>
      <c r="G25" s="96">
        <v>60292993</v>
      </c>
      <c r="H25" s="96">
        <v>59700033</v>
      </c>
      <c r="I25" s="96">
        <v>59204009</v>
      </c>
      <c r="J25" s="97">
        <v>0.503</v>
      </c>
    </row>
    <row r="26" spans="1:10" ht="15" customHeight="1" x14ac:dyDescent="0.2">
      <c r="A26" s="95">
        <v>22</v>
      </c>
      <c r="B26" s="95" t="s">
        <v>148</v>
      </c>
      <c r="C26" s="96">
        <v>177085579</v>
      </c>
      <c r="D26" s="96">
        <v>206189485</v>
      </c>
      <c r="E26" s="96">
        <v>177687432</v>
      </c>
      <c r="F26" s="96">
        <v>162490297</v>
      </c>
      <c r="G26" s="96">
        <v>108448153</v>
      </c>
      <c r="H26" s="96">
        <v>103557208</v>
      </c>
      <c r="I26" s="96">
        <v>101307231</v>
      </c>
      <c r="J26" s="97">
        <v>0.502</v>
      </c>
    </row>
    <row r="27" spans="1:10" ht="15" customHeight="1" x14ac:dyDescent="0.2">
      <c r="A27" s="95">
        <v>23</v>
      </c>
      <c r="B27" s="95" t="s">
        <v>142</v>
      </c>
      <c r="C27" s="96">
        <v>102208259</v>
      </c>
      <c r="D27" s="96">
        <v>111981945</v>
      </c>
      <c r="E27" s="96">
        <v>97925640</v>
      </c>
      <c r="F27" s="96">
        <v>56364164</v>
      </c>
      <c r="G27" s="96">
        <v>56162864</v>
      </c>
      <c r="H27" s="96">
        <v>56072670</v>
      </c>
      <c r="I27" s="96">
        <v>55398624</v>
      </c>
      <c r="J27" s="97">
        <v>0.501</v>
      </c>
    </row>
    <row r="28" spans="1:10" ht="15" customHeight="1" x14ac:dyDescent="0.2">
      <c r="A28" s="95">
        <v>24</v>
      </c>
      <c r="B28" s="95" t="s">
        <v>155</v>
      </c>
      <c r="C28" s="96">
        <v>232830304</v>
      </c>
      <c r="D28" s="96">
        <v>272422785</v>
      </c>
      <c r="E28" s="96">
        <v>222888435</v>
      </c>
      <c r="F28" s="96">
        <v>199881551</v>
      </c>
      <c r="G28" s="96">
        <v>146982749</v>
      </c>
      <c r="H28" s="96">
        <v>135162460</v>
      </c>
      <c r="I28" s="96">
        <v>134875688</v>
      </c>
      <c r="J28" s="97">
        <v>0.496</v>
      </c>
    </row>
    <row r="29" spans="1:10" ht="15" customHeight="1" x14ac:dyDescent="0.2">
      <c r="A29" s="95">
        <v>25</v>
      </c>
      <c r="B29" s="95" t="s">
        <v>150</v>
      </c>
      <c r="C29" s="96">
        <v>153070745</v>
      </c>
      <c r="D29" s="96">
        <v>169915191</v>
      </c>
      <c r="E29" s="96">
        <v>148822320</v>
      </c>
      <c r="F29" s="96">
        <v>137732776</v>
      </c>
      <c r="G29" s="96">
        <v>104629821</v>
      </c>
      <c r="H29" s="96">
        <v>83918994</v>
      </c>
      <c r="I29" s="96">
        <v>83346138</v>
      </c>
      <c r="J29" s="97">
        <v>0.49399999999999999</v>
      </c>
    </row>
    <row r="30" spans="1:10" ht="15" customHeight="1" x14ac:dyDescent="0.2">
      <c r="A30" s="95">
        <v>26</v>
      </c>
      <c r="B30" s="95" t="s">
        <v>143</v>
      </c>
      <c r="C30" s="96">
        <v>65772413</v>
      </c>
      <c r="D30" s="96">
        <v>74269041</v>
      </c>
      <c r="E30" s="96">
        <v>65698999</v>
      </c>
      <c r="F30" s="96">
        <v>61666266</v>
      </c>
      <c r="G30" s="96">
        <v>50723014</v>
      </c>
      <c r="H30" s="96">
        <v>36618483</v>
      </c>
      <c r="I30" s="96">
        <v>35728558</v>
      </c>
      <c r="J30" s="97">
        <v>0.49299999999999999</v>
      </c>
    </row>
    <row r="31" spans="1:10" ht="15" customHeight="1" x14ac:dyDescent="0.2">
      <c r="A31" s="95">
        <v>27</v>
      </c>
      <c r="B31" s="95" t="s">
        <v>159</v>
      </c>
      <c r="C31" s="96">
        <v>21541582</v>
      </c>
      <c r="D31" s="96">
        <v>24402433</v>
      </c>
      <c r="E31" s="96">
        <v>18864526</v>
      </c>
      <c r="F31" s="96">
        <v>18131384</v>
      </c>
      <c r="G31" s="96">
        <v>12457274</v>
      </c>
      <c r="H31" s="96">
        <v>11836669</v>
      </c>
      <c r="I31" s="96">
        <v>11715878</v>
      </c>
      <c r="J31" s="97">
        <v>0.48499999999999999</v>
      </c>
    </row>
    <row r="32" spans="1:10" ht="15" customHeight="1" x14ac:dyDescent="0.2">
      <c r="A32" s="95">
        <v>28</v>
      </c>
      <c r="B32" s="95" t="s">
        <v>149</v>
      </c>
      <c r="C32" s="96">
        <v>97461779</v>
      </c>
      <c r="D32" s="96">
        <v>108592678</v>
      </c>
      <c r="E32" s="96">
        <v>96502047</v>
      </c>
      <c r="F32" s="96">
        <v>84538994</v>
      </c>
      <c r="G32" s="96">
        <v>60667286</v>
      </c>
      <c r="H32" s="96">
        <v>52179591</v>
      </c>
      <c r="I32" s="96">
        <v>50542145</v>
      </c>
      <c r="J32" s="97">
        <v>0.48100000000000004</v>
      </c>
    </row>
    <row r="33" spans="1:10" ht="15" customHeight="1" x14ac:dyDescent="0.2">
      <c r="A33" s="95">
        <v>29</v>
      </c>
      <c r="B33" s="95" t="s">
        <v>157</v>
      </c>
      <c r="C33" s="96">
        <v>135349890</v>
      </c>
      <c r="D33" s="96">
        <v>146149255</v>
      </c>
      <c r="E33" s="96">
        <v>131217935</v>
      </c>
      <c r="F33" s="96">
        <v>112214697</v>
      </c>
      <c r="G33" s="96">
        <v>84539266</v>
      </c>
      <c r="H33" s="96">
        <v>70169221</v>
      </c>
      <c r="I33" s="96">
        <v>69496831</v>
      </c>
      <c r="J33" s="97">
        <v>0.48</v>
      </c>
    </row>
    <row r="34" spans="1:10" ht="15" customHeight="1" x14ac:dyDescent="0.2">
      <c r="A34" s="95">
        <v>30</v>
      </c>
      <c r="B34" s="95" t="s">
        <v>153</v>
      </c>
      <c r="C34" s="96">
        <v>228419649</v>
      </c>
      <c r="D34" s="96">
        <v>233552182</v>
      </c>
      <c r="E34" s="96">
        <v>153427792</v>
      </c>
      <c r="F34" s="96">
        <v>145323145</v>
      </c>
      <c r="G34" s="96">
        <v>115551425</v>
      </c>
      <c r="H34" s="96">
        <v>108185304</v>
      </c>
      <c r="I34" s="96">
        <v>107266408</v>
      </c>
      <c r="J34" s="97">
        <v>0.46299999999999997</v>
      </c>
    </row>
    <row r="35" spans="1:10" ht="15" customHeight="1" x14ac:dyDescent="0.2">
      <c r="A35" s="95">
        <v>31</v>
      </c>
      <c r="B35" s="95" t="s">
        <v>168</v>
      </c>
      <c r="C35" s="96">
        <v>12324967662</v>
      </c>
      <c r="D35" s="96">
        <v>9005381518</v>
      </c>
      <c r="E35" s="96">
        <v>6699598059</v>
      </c>
      <c r="F35" s="96">
        <v>5754304646</v>
      </c>
      <c r="G35" s="96">
        <v>4519799256</v>
      </c>
      <c r="H35" s="96">
        <v>4145107232</v>
      </c>
      <c r="I35" s="96">
        <v>4039429033</v>
      </c>
      <c r="J35" s="97">
        <v>0.46</v>
      </c>
    </row>
    <row r="36" spans="1:10" ht="15" customHeight="1" x14ac:dyDescent="0.2">
      <c r="A36" s="95">
        <v>32</v>
      </c>
      <c r="B36" s="95" t="s">
        <v>161</v>
      </c>
      <c r="C36" s="96">
        <v>12847829</v>
      </c>
      <c r="D36" s="96">
        <v>18483022</v>
      </c>
      <c r="E36" s="96">
        <v>15235350</v>
      </c>
      <c r="F36" s="96">
        <v>10928680</v>
      </c>
      <c r="G36" s="96">
        <v>8873242</v>
      </c>
      <c r="H36" s="96">
        <v>8486416</v>
      </c>
      <c r="I36" s="96">
        <v>8318064</v>
      </c>
      <c r="J36" s="97">
        <v>0.45899999999999996</v>
      </c>
    </row>
    <row r="37" spans="1:10" ht="15" customHeight="1" x14ac:dyDescent="0.2">
      <c r="A37" s="95">
        <v>33</v>
      </c>
      <c r="B37" s="95" t="s">
        <v>156</v>
      </c>
      <c r="C37" s="96">
        <v>8163699</v>
      </c>
      <c r="D37" s="96">
        <v>8164179</v>
      </c>
      <c r="E37" s="96">
        <v>6624981</v>
      </c>
      <c r="F37" s="96">
        <v>5700214</v>
      </c>
      <c r="G37" s="96">
        <v>3808936</v>
      </c>
      <c r="H37" s="96">
        <v>3731211</v>
      </c>
      <c r="I37" s="96">
        <v>3730795</v>
      </c>
      <c r="J37" s="97">
        <v>0.45700000000000002</v>
      </c>
    </row>
    <row r="38" spans="1:10" ht="15" customHeight="1" x14ac:dyDescent="0.2">
      <c r="A38" s="95">
        <v>34</v>
      </c>
      <c r="B38" s="95" t="s">
        <v>167</v>
      </c>
      <c r="C38" s="96">
        <v>10871094</v>
      </c>
      <c r="D38" s="96">
        <v>13058840</v>
      </c>
      <c r="E38" s="96">
        <v>10149451</v>
      </c>
      <c r="F38" s="96">
        <v>6536208</v>
      </c>
      <c r="G38" s="96">
        <v>6253345</v>
      </c>
      <c r="H38" s="96">
        <v>5926723</v>
      </c>
      <c r="I38" s="96">
        <v>5833185</v>
      </c>
      <c r="J38" s="97">
        <v>0.45399999999999996</v>
      </c>
    </row>
    <row r="39" spans="1:10" ht="15" customHeight="1" x14ac:dyDescent="0.2">
      <c r="A39" s="95">
        <v>35</v>
      </c>
      <c r="B39" s="95" t="s">
        <v>162</v>
      </c>
      <c r="C39" s="96">
        <v>24988573</v>
      </c>
      <c r="D39" s="96">
        <v>24863775</v>
      </c>
      <c r="E39" s="96">
        <v>18376732</v>
      </c>
      <c r="F39" s="96">
        <v>17515748</v>
      </c>
      <c r="G39" s="96">
        <v>12982354</v>
      </c>
      <c r="H39" s="96">
        <v>11278735</v>
      </c>
      <c r="I39" s="96">
        <v>11179346</v>
      </c>
      <c r="J39" s="97">
        <v>0.45399999999999996</v>
      </c>
    </row>
    <row r="40" spans="1:10" ht="15" customHeight="1" x14ac:dyDescent="0.2">
      <c r="A40" s="95">
        <v>36</v>
      </c>
      <c r="B40" s="95" t="s">
        <v>164</v>
      </c>
      <c r="C40" s="96">
        <v>133117950</v>
      </c>
      <c r="D40" s="96">
        <v>145604319</v>
      </c>
      <c r="E40" s="96">
        <v>86771513</v>
      </c>
      <c r="F40" s="96">
        <v>72674193</v>
      </c>
      <c r="G40" s="96">
        <v>70197788</v>
      </c>
      <c r="H40" s="96">
        <v>64177018</v>
      </c>
      <c r="I40" s="96">
        <v>63642716</v>
      </c>
      <c r="J40" s="97">
        <v>0.441</v>
      </c>
    </row>
    <row r="41" spans="1:10" ht="15" customHeight="1" x14ac:dyDescent="0.2">
      <c r="A41" s="95">
        <v>37</v>
      </c>
      <c r="B41" s="95" t="s">
        <v>154</v>
      </c>
      <c r="C41" s="96">
        <v>43869275</v>
      </c>
      <c r="D41" s="96">
        <v>61177868</v>
      </c>
      <c r="E41" s="96">
        <v>54143343</v>
      </c>
      <c r="F41" s="96">
        <v>52293728</v>
      </c>
      <c r="G41" s="96">
        <v>28307326</v>
      </c>
      <c r="H41" s="96">
        <v>26552066</v>
      </c>
      <c r="I41" s="96">
        <v>26521358</v>
      </c>
      <c r="J41" s="97">
        <v>0.434</v>
      </c>
    </row>
    <row r="42" spans="1:10" ht="15" customHeight="1" x14ac:dyDescent="0.2">
      <c r="A42" s="95">
        <v>38</v>
      </c>
      <c r="B42" s="95" t="s">
        <v>169</v>
      </c>
      <c r="C42" s="96">
        <v>160113605</v>
      </c>
      <c r="D42" s="96">
        <v>194786235</v>
      </c>
      <c r="E42" s="96">
        <v>98874933</v>
      </c>
      <c r="F42" s="96">
        <v>81844990</v>
      </c>
      <c r="G42" s="96">
        <v>81669243</v>
      </c>
      <c r="H42" s="96">
        <v>81293535</v>
      </c>
      <c r="I42" s="96">
        <v>81045594</v>
      </c>
      <c r="J42" s="97">
        <v>0.41700000000000004</v>
      </c>
    </row>
    <row r="43" spans="1:10" ht="15" customHeight="1" x14ac:dyDescent="0.2">
      <c r="A43" s="95">
        <v>39</v>
      </c>
      <c r="B43" s="95" t="s">
        <v>166</v>
      </c>
      <c r="C43" s="96">
        <v>55537854</v>
      </c>
      <c r="D43" s="96">
        <v>73884850</v>
      </c>
      <c r="E43" s="96">
        <v>63554155</v>
      </c>
      <c r="F43" s="96">
        <v>48176449</v>
      </c>
      <c r="G43" s="96">
        <v>35158376</v>
      </c>
      <c r="H43" s="96">
        <v>29785429</v>
      </c>
      <c r="I43" s="96">
        <v>29190544</v>
      </c>
      <c r="J43" s="97">
        <v>0.40299999999999997</v>
      </c>
    </row>
    <row r="44" spans="1:10" ht="15" customHeight="1" x14ac:dyDescent="0.2">
      <c r="A44" s="95">
        <v>40</v>
      </c>
      <c r="B44" s="95" t="s">
        <v>176</v>
      </c>
      <c r="C44" s="96">
        <v>23454619</v>
      </c>
      <c r="D44" s="96">
        <v>28107027</v>
      </c>
      <c r="E44" s="96">
        <v>25705522</v>
      </c>
      <c r="F44" s="96">
        <v>19638492</v>
      </c>
      <c r="G44" s="96">
        <v>12366612</v>
      </c>
      <c r="H44" s="96">
        <v>11313223</v>
      </c>
      <c r="I44" s="96">
        <v>11294214</v>
      </c>
      <c r="J44" s="97">
        <v>0.40299999999999997</v>
      </c>
    </row>
    <row r="45" spans="1:10" ht="15" customHeight="1" x14ac:dyDescent="0.2">
      <c r="A45" s="95">
        <v>41</v>
      </c>
      <c r="B45" s="95" t="s">
        <v>173</v>
      </c>
      <c r="C45" s="96">
        <v>24815071</v>
      </c>
      <c r="D45" s="96">
        <v>28804703</v>
      </c>
      <c r="E45" s="96">
        <v>20324223</v>
      </c>
      <c r="F45" s="96">
        <v>17280443</v>
      </c>
      <c r="G45" s="96">
        <v>12672577</v>
      </c>
      <c r="H45" s="96">
        <v>11556692</v>
      </c>
      <c r="I45" s="96">
        <v>11329233</v>
      </c>
      <c r="J45" s="97">
        <v>0.40100000000000002</v>
      </c>
    </row>
    <row r="46" spans="1:10" ht="15" customHeight="1" x14ac:dyDescent="0.2">
      <c r="A46" s="95">
        <v>42</v>
      </c>
      <c r="B46" s="95" t="s">
        <v>165</v>
      </c>
      <c r="C46" s="96">
        <v>106217729</v>
      </c>
      <c r="D46" s="96">
        <v>153567310</v>
      </c>
      <c r="E46" s="96">
        <v>100541675</v>
      </c>
      <c r="F46" s="96">
        <v>84686621</v>
      </c>
      <c r="G46" s="96">
        <v>64188844</v>
      </c>
      <c r="H46" s="96">
        <v>59593765</v>
      </c>
      <c r="I46" s="96">
        <v>58250263</v>
      </c>
      <c r="J46" s="97">
        <v>0.38799999999999996</v>
      </c>
    </row>
    <row r="47" spans="1:10" ht="15" customHeight="1" x14ac:dyDescent="0.2">
      <c r="A47" s="95">
        <v>43</v>
      </c>
      <c r="B47" s="95" t="s">
        <v>175</v>
      </c>
      <c r="C47" s="96">
        <v>58072363</v>
      </c>
      <c r="D47" s="96">
        <v>74373533</v>
      </c>
      <c r="E47" s="96">
        <v>55577247</v>
      </c>
      <c r="F47" s="96">
        <v>48023730</v>
      </c>
      <c r="G47" s="96">
        <v>33070023</v>
      </c>
      <c r="H47" s="96">
        <v>28395880</v>
      </c>
      <c r="I47" s="96">
        <v>27475665</v>
      </c>
      <c r="J47" s="97">
        <v>0.38200000000000001</v>
      </c>
    </row>
    <row r="48" spans="1:10" ht="15" customHeight="1" x14ac:dyDescent="0.2">
      <c r="A48" s="95">
        <v>44</v>
      </c>
      <c r="B48" s="95" t="s">
        <v>170</v>
      </c>
      <c r="C48" s="96">
        <v>49682311</v>
      </c>
      <c r="D48" s="96">
        <v>64358913</v>
      </c>
      <c r="E48" s="96">
        <v>41324100</v>
      </c>
      <c r="F48" s="96">
        <v>32187037</v>
      </c>
      <c r="G48" s="96">
        <v>32129342</v>
      </c>
      <c r="H48" s="96">
        <v>24584217</v>
      </c>
      <c r="I48" s="96">
        <v>23505957</v>
      </c>
      <c r="J48" s="97">
        <v>0.38200000000000001</v>
      </c>
    </row>
    <row r="49" spans="1:10" ht="15" customHeight="1" x14ac:dyDescent="0.2">
      <c r="A49" s="95">
        <v>45</v>
      </c>
      <c r="B49" s="95" t="s">
        <v>171</v>
      </c>
      <c r="C49" s="96">
        <v>246714476</v>
      </c>
      <c r="D49" s="96">
        <v>303871306</v>
      </c>
      <c r="E49" s="96">
        <v>250401131</v>
      </c>
      <c r="F49" s="96">
        <v>180574807</v>
      </c>
      <c r="G49" s="96">
        <v>140647222</v>
      </c>
      <c r="H49" s="96">
        <v>112692372</v>
      </c>
      <c r="I49" s="96">
        <v>112632193</v>
      </c>
      <c r="J49" s="97">
        <v>0.371</v>
      </c>
    </row>
    <row r="50" spans="1:10" ht="15" customHeight="1" x14ac:dyDescent="0.2">
      <c r="A50" s="95">
        <v>46</v>
      </c>
      <c r="B50" s="95" t="s">
        <v>182</v>
      </c>
      <c r="C50" s="96">
        <v>20356490</v>
      </c>
      <c r="D50" s="96">
        <v>26264980</v>
      </c>
      <c r="E50" s="96">
        <v>20859317</v>
      </c>
      <c r="F50" s="96">
        <v>13586197</v>
      </c>
      <c r="G50" s="96">
        <v>12783148</v>
      </c>
      <c r="H50" s="96">
        <v>9366274</v>
      </c>
      <c r="I50" s="96">
        <v>8775098</v>
      </c>
      <c r="J50" s="97">
        <v>0.35700000000000004</v>
      </c>
    </row>
    <row r="51" spans="1:10" ht="15" customHeight="1" x14ac:dyDescent="0.2">
      <c r="A51" s="95">
        <v>47</v>
      </c>
      <c r="B51" s="95" t="s">
        <v>180</v>
      </c>
      <c r="C51" s="96">
        <v>28018631</v>
      </c>
      <c r="D51" s="96">
        <v>33174995</v>
      </c>
      <c r="E51" s="96">
        <v>31315534</v>
      </c>
      <c r="F51" s="96">
        <v>21870595</v>
      </c>
      <c r="G51" s="96">
        <v>13805105</v>
      </c>
      <c r="H51" s="96">
        <v>11848232</v>
      </c>
      <c r="I51" s="96">
        <v>11571673</v>
      </c>
      <c r="J51" s="97">
        <v>0.35700000000000004</v>
      </c>
    </row>
    <row r="52" spans="1:10" ht="15" customHeight="1" x14ac:dyDescent="0.2">
      <c r="A52" s="95">
        <v>48</v>
      </c>
      <c r="B52" s="95" t="s">
        <v>183</v>
      </c>
      <c r="C52" s="96">
        <v>31159485</v>
      </c>
      <c r="D52" s="96">
        <v>35467773</v>
      </c>
      <c r="E52" s="96">
        <v>25080013</v>
      </c>
      <c r="F52" s="96">
        <v>18793639</v>
      </c>
      <c r="G52" s="96">
        <v>18791991</v>
      </c>
      <c r="H52" s="96">
        <v>12473673</v>
      </c>
      <c r="I52" s="96">
        <v>12327862</v>
      </c>
      <c r="J52" s="97">
        <v>0.35200000000000004</v>
      </c>
    </row>
    <row r="53" spans="1:10" ht="15" customHeight="1" x14ac:dyDescent="0.2">
      <c r="A53" s="95">
        <v>49</v>
      </c>
      <c r="B53" s="95" t="s">
        <v>174</v>
      </c>
      <c r="C53" s="96">
        <v>83870695</v>
      </c>
      <c r="D53" s="96">
        <v>139765936</v>
      </c>
      <c r="E53" s="96">
        <v>78046600</v>
      </c>
      <c r="F53" s="96">
        <v>73566109</v>
      </c>
      <c r="G53" s="96">
        <v>66865572</v>
      </c>
      <c r="H53" s="96">
        <v>48690550</v>
      </c>
      <c r="I53" s="96">
        <v>48179272</v>
      </c>
      <c r="J53" s="97">
        <v>0.34799999999999998</v>
      </c>
    </row>
    <row r="54" spans="1:10" ht="15" customHeight="1" x14ac:dyDescent="0.2">
      <c r="A54" s="95">
        <v>50</v>
      </c>
      <c r="B54" s="95" t="s">
        <v>172</v>
      </c>
      <c r="C54" s="96">
        <v>91856728</v>
      </c>
      <c r="D54" s="96">
        <v>140684456</v>
      </c>
      <c r="E54" s="96">
        <v>75027720</v>
      </c>
      <c r="F54" s="96">
        <v>52725266</v>
      </c>
      <c r="G54" s="96">
        <v>50754445</v>
      </c>
      <c r="H54" s="96">
        <v>47909583</v>
      </c>
      <c r="I54" s="96">
        <v>47030335</v>
      </c>
      <c r="J54" s="97">
        <v>0.34100000000000003</v>
      </c>
    </row>
    <row r="55" spans="1:10" ht="15" customHeight="1" x14ac:dyDescent="0.2">
      <c r="A55" s="95">
        <v>51</v>
      </c>
      <c r="B55" s="95" t="s">
        <v>181</v>
      </c>
      <c r="C55" s="96">
        <v>47797920</v>
      </c>
      <c r="D55" s="96">
        <v>70349492</v>
      </c>
      <c r="E55" s="96">
        <v>41447695</v>
      </c>
      <c r="F55" s="96">
        <v>34493193</v>
      </c>
      <c r="G55" s="96">
        <v>31119747</v>
      </c>
      <c r="H55" s="96">
        <v>23585491</v>
      </c>
      <c r="I55" s="96">
        <v>23104340</v>
      </c>
      <c r="J55" s="97">
        <v>0.33500000000000002</v>
      </c>
    </row>
    <row r="56" spans="1:10" ht="15" customHeight="1" x14ac:dyDescent="0.2">
      <c r="A56" s="95">
        <v>52</v>
      </c>
      <c r="B56" s="95" t="s">
        <v>179</v>
      </c>
      <c r="C56" s="96">
        <v>12445234</v>
      </c>
      <c r="D56" s="96">
        <v>13291471</v>
      </c>
      <c r="E56" s="96">
        <v>7626954</v>
      </c>
      <c r="F56" s="96">
        <v>5990628</v>
      </c>
      <c r="G56" s="96">
        <v>4975874</v>
      </c>
      <c r="H56" s="96">
        <v>4402086</v>
      </c>
      <c r="I56" s="96">
        <v>4225706</v>
      </c>
      <c r="J56" s="97">
        <v>0.33100000000000002</v>
      </c>
    </row>
    <row r="57" spans="1:10" ht="15" customHeight="1" x14ac:dyDescent="0.2">
      <c r="A57" s="95">
        <v>53</v>
      </c>
      <c r="B57" s="95" t="s">
        <v>177</v>
      </c>
      <c r="C57" s="96">
        <v>28807306</v>
      </c>
      <c r="D57" s="96">
        <v>43546099</v>
      </c>
      <c r="E57" s="96">
        <v>26298346</v>
      </c>
      <c r="F57" s="96">
        <v>20145215</v>
      </c>
      <c r="G57" s="96">
        <v>16893610</v>
      </c>
      <c r="H57" s="96">
        <v>14230890</v>
      </c>
      <c r="I57" s="96">
        <v>13918200</v>
      </c>
      <c r="J57" s="97">
        <v>0.32700000000000001</v>
      </c>
    </row>
    <row r="58" spans="1:10" ht="15" customHeight="1" x14ac:dyDescent="0.2">
      <c r="A58" s="95">
        <v>54</v>
      </c>
      <c r="B58" s="95" t="s">
        <v>178</v>
      </c>
      <c r="C58" s="96">
        <v>39201041</v>
      </c>
      <c r="D58" s="96">
        <v>63690892</v>
      </c>
      <c r="E58" s="96">
        <v>44798947</v>
      </c>
      <c r="F58" s="96">
        <v>21027990</v>
      </c>
      <c r="G58" s="96">
        <v>20421753</v>
      </c>
      <c r="H58" s="96">
        <v>18579043</v>
      </c>
      <c r="I58" s="96">
        <v>18499634</v>
      </c>
      <c r="J58" s="97">
        <v>0.29199999999999998</v>
      </c>
    </row>
    <row r="59" spans="1:10" ht="15" customHeight="1" x14ac:dyDescent="0.2">
      <c r="A59" s="95">
        <v>55</v>
      </c>
      <c r="B59" s="95" t="s">
        <v>185</v>
      </c>
      <c r="C59" s="96">
        <v>49086465</v>
      </c>
      <c r="D59" s="96">
        <v>68981018</v>
      </c>
      <c r="E59" s="96">
        <v>40353247</v>
      </c>
      <c r="F59" s="96">
        <v>21727187</v>
      </c>
      <c r="G59" s="96">
        <v>21020569</v>
      </c>
      <c r="H59" s="96">
        <v>18862353</v>
      </c>
      <c r="I59" s="96">
        <v>18199447</v>
      </c>
      <c r="J59" s="97">
        <v>0.27300000000000002</v>
      </c>
    </row>
    <row r="60" spans="1:10" ht="15" customHeight="1" x14ac:dyDescent="0.2">
      <c r="A60" s="95">
        <v>56</v>
      </c>
      <c r="B60" s="95" t="s">
        <v>184</v>
      </c>
      <c r="C60" s="96">
        <v>22885530</v>
      </c>
      <c r="D60" s="96">
        <v>26798554</v>
      </c>
      <c r="E60" s="96">
        <v>21529421</v>
      </c>
      <c r="F60" s="96">
        <v>8092808</v>
      </c>
      <c r="G60" s="96">
        <v>7313432</v>
      </c>
      <c r="H60" s="96">
        <v>6495024</v>
      </c>
      <c r="I60" s="96">
        <v>6362686</v>
      </c>
      <c r="J60" s="97">
        <v>0.24199999999999999</v>
      </c>
    </row>
    <row r="61" spans="1:10" ht="15" customHeight="1" x14ac:dyDescent="0.2">
      <c r="A61" s="95">
        <v>57</v>
      </c>
      <c r="B61" s="95" t="s">
        <v>186</v>
      </c>
      <c r="C61" s="96">
        <v>45185701</v>
      </c>
      <c r="D61" s="96">
        <v>60115775</v>
      </c>
      <c r="E61" s="96">
        <v>12898559</v>
      </c>
      <c r="F61" s="96">
        <v>7699100</v>
      </c>
      <c r="G61" s="96">
        <v>7396655</v>
      </c>
      <c r="H61" s="96">
        <v>6777945</v>
      </c>
      <c r="I61" s="96">
        <v>6704880</v>
      </c>
      <c r="J61" s="97">
        <v>0.113</v>
      </c>
    </row>
  </sheetData>
  <sortState xmlns:xlrd2="http://schemas.microsoft.com/office/spreadsheetml/2017/richdata2" ref="A5:J60">
    <sortCondition descending="1" ref="J4:J60"/>
  </sortState>
  <mergeCells count="5">
    <mergeCell ref="L6:T6"/>
    <mergeCell ref="A3:B3"/>
    <mergeCell ref="A2:B2"/>
    <mergeCell ref="B1:J1"/>
    <mergeCell ref="L3:T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2"/>
  <sheetViews>
    <sheetView showGridLines="0" topLeftCell="B1" zoomScaleNormal="100" workbookViewId="0">
      <selection activeCell="H16" sqref="H16"/>
    </sheetView>
  </sheetViews>
  <sheetFormatPr baseColWidth="10" defaultRowHeight="12.75" x14ac:dyDescent="0.2"/>
  <cols>
    <col min="1" max="1" width="0" hidden="1" customWidth="1"/>
    <col min="2" max="2" width="49.140625" customWidth="1"/>
    <col min="3" max="3" width="12.42578125" bestFit="1" customWidth="1"/>
    <col min="4" max="4" width="13.42578125" bestFit="1" customWidth="1"/>
    <col min="5" max="5" width="13.42578125" customWidth="1"/>
    <col min="6" max="6" width="12.5703125" customWidth="1"/>
    <col min="7" max="7" width="13.28515625" customWidth="1"/>
    <col min="8" max="8" width="10.7109375" style="59" customWidth="1"/>
    <col min="9" max="9" width="11.5703125" style="2" customWidth="1"/>
    <col min="10" max="10" width="7" style="2" customWidth="1"/>
    <col min="11" max="11" width="9.5703125" style="2" bestFit="1" customWidth="1"/>
    <col min="12" max="12" width="6.85546875" style="2" customWidth="1"/>
    <col min="13" max="24" width="10.85546875" style="2"/>
  </cols>
  <sheetData>
    <row r="1" spans="2:10" s="2" customFormat="1" ht="15.75" x14ac:dyDescent="0.2">
      <c r="B1" s="130" t="s">
        <v>14</v>
      </c>
      <c r="C1" s="130"/>
      <c r="D1" s="130"/>
      <c r="E1" s="130"/>
      <c r="F1" s="130"/>
      <c r="G1" s="130"/>
      <c r="H1" s="130"/>
    </row>
    <row r="2" spans="2:10" s="2" customFormat="1" ht="33.6" customHeight="1" x14ac:dyDescent="0.2">
      <c r="B2" s="128" t="s">
        <v>215</v>
      </c>
      <c r="C2" s="128"/>
      <c r="D2" s="128"/>
      <c r="E2" s="128"/>
      <c r="F2" s="128"/>
      <c r="G2" s="128"/>
      <c r="H2" s="128"/>
    </row>
    <row r="3" spans="2:10" s="2" customFormat="1" ht="15.75" x14ac:dyDescent="0.2">
      <c r="B3" s="130" t="s">
        <v>15</v>
      </c>
      <c r="C3" s="130"/>
      <c r="D3" s="130"/>
      <c r="E3" s="130"/>
      <c r="F3" s="130"/>
      <c r="G3" s="130"/>
      <c r="H3" s="130"/>
    </row>
    <row r="4" spans="2:10" s="2" customFormat="1" ht="15.75" x14ac:dyDescent="0.2">
      <c r="B4" s="3"/>
      <c r="C4" s="3"/>
      <c r="D4" s="3"/>
      <c r="E4" s="3"/>
      <c r="F4" s="3"/>
      <c r="G4" s="3"/>
      <c r="H4" s="3"/>
    </row>
    <row r="5" spans="2:10" s="2" customFormat="1" ht="15.75" x14ac:dyDescent="0.2">
      <c r="B5" s="3"/>
      <c r="C5" s="3"/>
      <c r="D5" s="3"/>
      <c r="E5" s="3"/>
      <c r="F5" s="3"/>
      <c r="G5" s="3"/>
      <c r="H5" s="3"/>
    </row>
    <row r="6" spans="2:10" s="107" customFormat="1" ht="25.5" x14ac:dyDescent="0.2">
      <c r="B6" s="6" t="s">
        <v>16</v>
      </c>
      <c r="C6" s="5" t="s">
        <v>13</v>
      </c>
      <c r="D6" s="6" t="s">
        <v>12</v>
      </c>
      <c r="E6" s="5" t="s">
        <v>17</v>
      </c>
      <c r="F6" s="6" t="s">
        <v>18</v>
      </c>
      <c r="G6" s="5" t="s">
        <v>11</v>
      </c>
      <c r="H6" s="86" t="s">
        <v>55</v>
      </c>
    </row>
    <row r="7" spans="2:10" s="107" customFormat="1" ht="25.5" x14ac:dyDescent="0.2">
      <c r="B7" s="23" t="s">
        <v>4</v>
      </c>
      <c r="C7" s="108">
        <v>93437039</v>
      </c>
      <c r="D7" s="109">
        <v>97940108</v>
      </c>
      <c r="E7" s="108">
        <v>81458534.40000008</v>
      </c>
      <c r="F7" s="109">
        <v>73502340.200000063</v>
      </c>
      <c r="G7" s="108">
        <v>63644516.190000005</v>
      </c>
      <c r="H7" s="87">
        <f>G7/D7</f>
        <v>0.64983097823416736</v>
      </c>
      <c r="I7" s="110"/>
      <c r="J7" s="110"/>
    </row>
    <row r="8" spans="2:10" s="107" customFormat="1" x14ac:dyDescent="0.2">
      <c r="B8" s="9" t="s">
        <v>0</v>
      </c>
      <c r="C8" s="108">
        <v>36414172</v>
      </c>
      <c r="D8" s="109">
        <v>38457068</v>
      </c>
      <c r="E8" s="108">
        <v>31383365.270000014</v>
      </c>
      <c r="F8" s="109">
        <v>30573865.550000004</v>
      </c>
      <c r="G8" s="108">
        <v>19341109.190000009</v>
      </c>
      <c r="H8" s="87">
        <f t="shared" ref="H8:H10" si="0">G8/D8</f>
        <v>0.50292729518537427</v>
      </c>
      <c r="I8" s="110"/>
      <c r="J8" s="110"/>
    </row>
    <row r="9" spans="2:10" s="107" customFormat="1" ht="25.5" x14ac:dyDescent="0.2">
      <c r="B9" s="13" t="s">
        <v>2</v>
      </c>
      <c r="C9" s="108">
        <v>2517093</v>
      </c>
      <c r="D9" s="109">
        <v>3000288</v>
      </c>
      <c r="E9" s="108">
        <v>1477663.71</v>
      </c>
      <c r="F9" s="109">
        <v>1476578.13</v>
      </c>
      <c r="G9" s="108">
        <v>1177089.2299999997</v>
      </c>
      <c r="H9" s="87">
        <f t="shared" si="0"/>
        <v>0.39232541342697758</v>
      </c>
      <c r="I9" s="110"/>
      <c r="J9" s="110"/>
    </row>
    <row r="10" spans="2:10" s="107" customFormat="1" x14ac:dyDescent="0.2">
      <c r="B10" s="14" t="s">
        <v>187</v>
      </c>
      <c r="C10" s="88">
        <v>132368304</v>
      </c>
      <c r="D10" s="88">
        <v>139397464</v>
      </c>
      <c r="E10" s="88">
        <v>114319563.38000008</v>
      </c>
      <c r="F10" s="88">
        <v>105552783.88000005</v>
      </c>
      <c r="G10" s="88">
        <v>84162714.610000014</v>
      </c>
      <c r="H10" s="54">
        <f t="shared" si="0"/>
        <v>0.60376072989390983</v>
      </c>
    </row>
    <row r="11" spans="2:10" s="107" customFormat="1" ht="9.75" customHeight="1" x14ac:dyDescent="0.2">
      <c r="B11" s="16" t="s">
        <v>214</v>
      </c>
      <c r="C11" s="114"/>
      <c r="D11" s="114"/>
      <c r="E11" s="115"/>
      <c r="F11" s="114"/>
      <c r="G11" s="114"/>
      <c r="H11" s="116"/>
    </row>
    <row r="12" spans="2:10" s="107" customFormat="1" x14ac:dyDescent="0.2">
      <c r="B12" s="114"/>
      <c r="C12" s="117"/>
      <c r="D12" s="117"/>
      <c r="E12" s="117"/>
      <c r="F12" s="117"/>
      <c r="G12" s="117"/>
      <c r="H12" s="116"/>
    </row>
    <row r="13" spans="2:10" s="107" customFormat="1" x14ac:dyDescent="0.2">
      <c r="E13" s="111"/>
      <c r="F13" s="111"/>
      <c r="G13" s="111"/>
      <c r="H13" s="112"/>
    </row>
    <row r="14" spans="2:10" s="107" customFormat="1" x14ac:dyDescent="0.2">
      <c r="C14" s="118"/>
      <c r="D14" s="118"/>
      <c r="E14" s="117"/>
      <c r="F14" s="118"/>
      <c r="G14" s="118"/>
      <c r="H14" s="112"/>
    </row>
    <row r="15" spans="2:10" s="107" customFormat="1" x14ac:dyDescent="0.2">
      <c r="B15" s="6" t="s">
        <v>20</v>
      </c>
      <c r="C15" s="5" t="s">
        <v>13</v>
      </c>
      <c r="D15" s="6" t="s">
        <v>12</v>
      </c>
      <c r="E15" s="6" t="s">
        <v>17</v>
      </c>
      <c r="F15" s="7" t="s">
        <v>18</v>
      </c>
      <c r="G15" s="6" t="s">
        <v>11</v>
      </c>
      <c r="H15" s="19" t="s">
        <v>19</v>
      </c>
    </row>
    <row r="16" spans="2:10" s="107" customFormat="1" x14ac:dyDescent="0.2">
      <c r="B16" s="20" t="s">
        <v>188</v>
      </c>
      <c r="C16" s="21">
        <f>SUM(C17:C19)</f>
        <v>117289287</v>
      </c>
      <c r="D16" s="21">
        <f t="shared" ref="D16:G16" si="1">SUM(D17:D19)</f>
        <v>117601827</v>
      </c>
      <c r="E16" s="21">
        <f t="shared" si="1"/>
        <v>101466067.69000001</v>
      </c>
      <c r="F16" s="21">
        <f t="shared" si="1"/>
        <v>93221547.140000015</v>
      </c>
      <c r="G16" s="21">
        <f t="shared" si="1"/>
        <v>77222271.030000001</v>
      </c>
      <c r="H16" s="22">
        <f>G16/D16</f>
        <v>0.65664176314199607</v>
      </c>
      <c r="I16" s="111"/>
    </row>
    <row r="17" spans="2:9" s="107" customFormat="1" ht="25.5" x14ac:dyDescent="0.2">
      <c r="B17" s="23" t="s">
        <v>4</v>
      </c>
      <c r="C17" s="8">
        <v>83308711</v>
      </c>
      <c r="D17" s="11">
        <v>85127878</v>
      </c>
      <c r="E17" s="10">
        <v>74254353.420000017</v>
      </c>
      <c r="F17" s="8">
        <v>66638557.45000001</v>
      </c>
      <c r="G17" s="10">
        <v>59288961.100000001</v>
      </c>
      <c r="H17" s="12">
        <f>G17/D17</f>
        <v>0.69646938808929315</v>
      </c>
    </row>
    <row r="18" spans="2:9" s="107" customFormat="1" x14ac:dyDescent="0.2">
      <c r="B18" s="9" t="s">
        <v>0</v>
      </c>
      <c r="C18" s="8">
        <v>31463483</v>
      </c>
      <c r="D18" s="11">
        <v>29881800</v>
      </c>
      <c r="E18" s="10">
        <v>26104963.330000002</v>
      </c>
      <c r="F18" s="8">
        <v>25477324.330000002</v>
      </c>
      <c r="G18" s="10">
        <v>16933851.869999997</v>
      </c>
      <c r="H18" s="12">
        <f t="shared" ref="H18:H19" si="2">G18/D18</f>
        <v>0.56669450535108323</v>
      </c>
    </row>
    <row r="19" spans="2:9" s="107" customFormat="1" ht="25.5" x14ac:dyDescent="0.2">
      <c r="B19" s="23" t="s">
        <v>2</v>
      </c>
      <c r="C19" s="8">
        <v>2517093</v>
      </c>
      <c r="D19" s="11">
        <v>2592149</v>
      </c>
      <c r="E19" s="10">
        <v>1106750.94</v>
      </c>
      <c r="F19" s="8">
        <v>1105665.3599999999</v>
      </c>
      <c r="G19" s="10">
        <v>999458.05999999982</v>
      </c>
      <c r="H19" s="12">
        <f t="shared" si="2"/>
        <v>0.38557122295053248</v>
      </c>
    </row>
    <row r="20" spans="2:9" s="107" customFormat="1" x14ac:dyDescent="0.2">
      <c r="B20" s="20" t="s">
        <v>189</v>
      </c>
      <c r="C20" s="21">
        <f>SUM(C21:C23)</f>
        <v>15079017</v>
      </c>
      <c r="D20" s="21">
        <f t="shared" ref="D20:G20" si="3">SUM(D21:D23)</f>
        <v>21795637</v>
      </c>
      <c r="E20" s="21">
        <f t="shared" si="3"/>
        <v>12853495.690000003</v>
      </c>
      <c r="F20" s="21">
        <f t="shared" si="3"/>
        <v>12331236.740000002</v>
      </c>
      <c r="G20" s="21">
        <f t="shared" si="3"/>
        <v>6940443.5800000001</v>
      </c>
      <c r="H20" s="24">
        <f>G20/D20</f>
        <v>0.31843270192103124</v>
      </c>
    </row>
    <row r="21" spans="2:9" s="107" customFormat="1" ht="25.5" x14ac:dyDescent="0.2">
      <c r="B21" s="23" t="s">
        <v>4</v>
      </c>
      <c r="C21" s="8">
        <v>10128328</v>
      </c>
      <c r="D21" s="11">
        <v>12812230</v>
      </c>
      <c r="E21" s="10">
        <v>7204180.9800000042</v>
      </c>
      <c r="F21" s="8">
        <v>6863782.7500000037</v>
      </c>
      <c r="G21" s="10">
        <v>4355555.09</v>
      </c>
      <c r="H21" s="12">
        <f t="shared" ref="H21:H23" si="4">G21/D21</f>
        <v>0.33995292700802276</v>
      </c>
    </row>
    <row r="22" spans="2:9" s="107" customFormat="1" x14ac:dyDescent="0.2">
      <c r="B22" s="9" t="s">
        <v>0</v>
      </c>
      <c r="C22" s="8">
        <v>4950689</v>
      </c>
      <c r="D22" s="11">
        <v>8575268</v>
      </c>
      <c r="E22" s="10">
        <v>5278401.9399999995</v>
      </c>
      <c r="F22" s="8">
        <v>5096541.22</v>
      </c>
      <c r="G22" s="10">
        <v>2407257.3200000003</v>
      </c>
      <c r="H22" s="12">
        <f t="shared" si="4"/>
        <v>0.28072094306556955</v>
      </c>
    </row>
    <row r="23" spans="2:9" s="107" customFormat="1" ht="25.5" x14ac:dyDescent="0.2">
      <c r="B23" s="13" t="s">
        <v>2</v>
      </c>
      <c r="C23" s="8">
        <v>0</v>
      </c>
      <c r="D23" s="11">
        <v>408139</v>
      </c>
      <c r="E23" s="10">
        <v>370912.77</v>
      </c>
      <c r="F23" s="8">
        <v>370912.77</v>
      </c>
      <c r="G23" s="10">
        <v>177631.16999999998</v>
      </c>
      <c r="H23" s="12">
        <f t="shared" si="4"/>
        <v>0.43522224046219543</v>
      </c>
    </row>
    <row r="24" spans="2:9" s="107" customFormat="1" x14ac:dyDescent="0.2">
      <c r="B24" s="25" t="s">
        <v>187</v>
      </c>
      <c r="C24" s="15">
        <f>SUM(C20,C16)</f>
        <v>132368304</v>
      </c>
      <c r="D24" s="15">
        <f t="shared" ref="D24:G24" si="5">SUM(D20,D16)</f>
        <v>139397464</v>
      </c>
      <c r="E24" s="15">
        <f t="shared" si="5"/>
        <v>114319563.38000001</v>
      </c>
      <c r="F24" s="15">
        <f t="shared" si="5"/>
        <v>105552783.88000003</v>
      </c>
      <c r="G24" s="15">
        <f t="shared" si="5"/>
        <v>84162714.609999999</v>
      </c>
      <c r="H24" s="54">
        <f>G24/D24</f>
        <v>0.60376072989390972</v>
      </c>
      <c r="I24" s="113"/>
    </row>
    <row r="25" spans="2:9" s="16" customFormat="1" ht="10.5" customHeight="1" x14ac:dyDescent="0.2">
      <c r="B25" s="16" t="s">
        <v>214</v>
      </c>
      <c r="D25" s="119"/>
      <c r="E25" s="119"/>
      <c r="G25" s="120"/>
      <c r="H25" s="121"/>
    </row>
    <row r="26" spans="2:9" s="2" customFormat="1" x14ac:dyDescent="0.2">
      <c r="C26" s="18"/>
      <c r="D26" s="60"/>
      <c r="E26" s="18"/>
      <c r="F26" s="18"/>
      <c r="G26" s="18"/>
      <c r="H26" s="58"/>
    </row>
    <row r="27" spans="2:9" s="2" customFormat="1" x14ac:dyDescent="0.2">
      <c r="D27" s="18"/>
      <c r="E27" s="18"/>
      <c r="F27" s="18"/>
      <c r="G27" s="18"/>
      <c r="H27" s="58"/>
    </row>
    <row r="28" spans="2:9" s="2" customFormat="1" x14ac:dyDescent="0.2">
      <c r="D28" s="18"/>
      <c r="H28" s="58"/>
    </row>
    <row r="29" spans="2:9" s="2" customFormat="1" x14ac:dyDescent="0.2">
      <c r="E29" s="123"/>
      <c r="H29" s="58"/>
    </row>
    <row r="30" spans="2:9" s="2" customFormat="1" x14ac:dyDescent="0.2">
      <c r="H30" s="58"/>
    </row>
    <row r="31" spans="2:9" s="2" customFormat="1" x14ac:dyDescent="0.2">
      <c r="H31" s="124"/>
    </row>
    <row r="32" spans="2:9" s="2" customFormat="1" x14ac:dyDescent="0.2">
      <c r="H32" s="58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horizontalDpi="300" verticalDpi="300" r:id="rId1"/>
  <ignoredErrors>
    <ignoredError sqref="C20:G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7"/>
  <sheetViews>
    <sheetView topLeftCell="B1" workbookViewId="0">
      <selection activeCell="H11" sqref="H11"/>
    </sheetView>
  </sheetViews>
  <sheetFormatPr baseColWidth="10" defaultRowHeight="12.75" x14ac:dyDescent="0.2"/>
  <cols>
    <col min="1" max="1" width="0" hidden="1" customWidth="1"/>
    <col min="2" max="2" width="42" customWidth="1"/>
    <col min="3" max="7" width="13" customWidth="1"/>
    <col min="8" max="8" width="8.42578125" customWidth="1"/>
    <col min="9" max="25" width="10.85546875" style="2"/>
  </cols>
  <sheetData>
    <row r="1" spans="1:25" s="2" customFormat="1" ht="15.75" x14ac:dyDescent="0.2">
      <c r="B1" s="130" t="s">
        <v>21</v>
      </c>
      <c r="C1" s="130"/>
      <c r="D1" s="130"/>
      <c r="E1" s="130"/>
      <c r="F1" s="130"/>
      <c r="G1" s="130"/>
      <c r="H1" s="130"/>
    </row>
    <row r="2" spans="1:25" s="2" customFormat="1" ht="36" customHeight="1" x14ac:dyDescent="0.2">
      <c r="B2" s="128" t="s">
        <v>216</v>
      </c>
      <c r="C2" s="128"/>
      <c r="D2" s="128"/>
      <c r="E2" s="128"/>
      <c r="F2" s="128"/>
      <c r="G2" s="128"/>
      <c r="H2" s="128"/>
    </row>
    <row r="3" spans="1:25" s="2" customFormat="1" ht="15" x14ac:dyDescent="0.2">
      <c r="B3" s="131" t="s">
        <v>15</v>
      </c>
      <c r="C3" s="131"/>
      <c r="D3" s="131"/>
      <c r="E3" s="131"/>
      <c r="F3" s="131"/>
      <c r="G3" s="131"/>
      <c r="H3" s="131"/>
    </row>
    <row r="4" spans="1:25" s="2" customFormat="1" ht="11.25" customHeight="1" x14ac:dyDescent="0.2">
      <c r="B4" s="132" t="s">
        <v>22</v>
      </c>
      <c r="C4" s="133"/>
      <c r="D4" s="133"/>
      <c r="E4" s="133"/>
      <c r="F4" s="133"/>
      <c r="G4" s="133"/>
      <c r="H4" s="133"/>
    </row>
    <row r="5" spans="1:25" ht="33" customHeight="1" x14ac:dyDescent="0.2">
      <c r="A5" s="26"/>
      <c r="B5" s="4" t="s">
        <v>23</v>
      </c>
      <c r="C5" s="27" t="s">
        <v>13</v>
      </c>
      <c r="D5" s="4" t="s">
        <v>12</v>
      </c>
      <c r="E5" s="27" t="s">
        <v>17</v>
      </c>
      <c r="F5" s="4" t="s">
        <v>18</v>
      </c>
      <c r="G5" s="27" t="s">
        <v>11</v>
      </c>
      <c r="H5" s="28" t="s">
        <v>19</v>
      </c>
    </row>
    <row r="6" spans="1:25" s="35" customFormat="1" ht="22.5" customHeight="1" x14ac:dyDescent="0.2">
      <c r="A6" s="29"/>
      <c r="B6" s="30" t="s">
        <v>1</v>
      </c>
      <c r="C6" s="31">
        <v>13117945</v>
      </c>
      <c r="D6" s="32">
        <v>13107632</v>
      </c>
      <c r="E6" s="31">
        <v>10784677.430000002</v>
      </c>
      <c r="F6" s="32">
        <v>10462938.27</v>
      </c>
      <c r="G6" s="31">
        <v>7222731.1600000001</v>
      </c>
      <c r="H6" s="33">
        <f>G6/D6</f>
        <v>0.55103249465654824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5" customFormat="1" ht="22.5" customHeight="1" x14ac:dyDescent="0.2">
      <c r="A7" s="29"/>
      <c r="B7" s="30" t="s">
        <v>3</v>
      </c>
      <c r="C7" s="31">
        <v>1045996</v>
      </c>
      <c r="D7" s="32">
        <v>1529191</v>
      </c>
      <c r="E7" s="31">
        <v>1477663.71</v>
      </c>
      <c r="F7" s="32">
        <v>1476578.13</v>
      </c>
      <c r="G7" s="31">
        <v>1177089.2299999997</v>
      </c>
      <c r="H7" s="33">
        <f t="shared" ref="H7:H11" si="0">G7/D7</f>
        <v>0.76974637569799964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s="35" customFormat="1" ht="22.5" customHeight="1" x14ac:dyDescent="0.2">
      <c r="A8" s="29"/>
      <c r="B8" s="30" t="s">
        <v>5</v>
      </c>
      <c r="C8" s="31">
        <v>51618034</v>
      </c>
      <c r="D8" s="32">
        <v>56710142</v>
      </c>
      <c r="E8" s="31">
        <v>47309957.109999955</v>
      </c>
      <c r="F8" s="32">
        <v>46492351.489999965</v>
      </c>
      <c r="G8" s="31">
        <v>30147145.270000011</v>
      </c>
      <c r="H8" s="33">
        <f t="shared" si="0"/>
        <v>0.53160059571002327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5" customFormat="1" ht="22.5" customHeight="1" x14ac:dyDescent="0.2">
      <c r="A9" s="29"/>
      <c r="B9" s="30" t="s">
        <v>6</v>
      </c>
      <c r="C9" s="31">
        <v>102340</v>
      </c>
      <c r="D9" s="32">
        <v>410918</v>
      </c>
      <c r="E9" s="31">
        <v>410918</v>
      </c>
      <c r="F9" s="32">
        <v>410918</v>
      </c>
      <c r="G9" s="31">
        <v>227703</v>
      </c>
      <c r="H9" s="33">
        <f t="shared" si="0"/>
        <v>0.55413245465031957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s="35" customFormat="1" ht="22.5" customHeight="1" x14ac:dyDescent="0.2">
      <c r="A10" s="29"/>
      <c r="B10" s="30" t="s">
        <v>7</v>
      </c>
      <c r="C10" s="31">
        <v>55702363</v>
      </c>
      <c r="D10" s="32">
        <v>56247955</v>
      </c>
      <c r="E10" s="31">
        <v>50762742.079999998</v>
      </c>
      <c r="F10" s="32">
        <v>44928759.759999998</v>
      </c>
      <c r="G10" s="31">
        <v>44733943.210000001</v>
      </c>
      <c r="H10" s="33">
        <f t="shared" si="0"/>
        <v>0.79529901504863598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5" customFormat="1" ht="22.5" customHeight="1" x14ac:dyDescent="0.2">
      <c r="A11" s="29"/>
      <c r="B11" s="30" t="s">
        <v>8</v>
      </c>
      <c r="C11" s="31">
        <v>10781626</v>
      </c>
      <c r="D11" s="32">
        <v>11391626</v>
      </c>
      <c r="E11" s="31">
        <v>3573605.0500000003</v>
      </c>
      <c r="F11" s="32">
        <v>1781238.23</v>
      </c>
      <c r="G11" s="31">
        <v>654102.74</v>
      </c>
      <c r="H11" s="33">
        <f t="shared" si="0"/>
        <v>5.7419611563792564E-2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20.25" customHeight="1" x14ac:dyDescent="0.2">
      <c r="A12" s="36"/>
      <c r="B12" s="37" t="s">
        <v>187</v>
      </c>
      <c r="C12" s="38">
        <f>SUM(C6:C11)</f>
        <v>132368304</v>
      </c>
      <c r="D12" s="38">
        <f t="shared" ref="D12:G12" si="1">SUM(D6:D11)</f>
        <v>139397464</v>
      </c>
      <c r="E12" s="38">
        <f t="shared" si="1"/>
        <v>114319563.37999995</v>
      </c>
      <c r="F12" s="38">
        <f t="shared" si="1"/>
        <v>105552783.87999997</v>
      </c>
      <c r="G12" s="38">
        <f t="shared" si="1"/>
        <v>84162714.609999999</v>
      </c>
      <c r="H12" s="39">
        <f>G12/D12</f>
        <v>0.60376072989390972</v>
      </c>
    </row>
    <row r="13" spans="1:25" s="40" customFormat="1" x14ac:dyDescent="0.2">
      <c r="B13" s="16" t="s">
        <v>214</v>
      </c>
      <c r="E13" s="41"/>
    </row>
    <row r="14" spans="1:25" s="2" customFormat="1" x14ac:dyDescent="0.2"/>
    <row r="15" spans="1:25" s="2" customFormat="1" x14ac:dyDescent="0.2">
      <c r="C15" s="17"/>
      <c r="D15" s="17"/>
      <c r="E15" s="17"/>
      <c r="F15" s="17"/>
      <c r="G15" s="17"/>
    </row>
    <row r="16" spans="1:25" s="2" customFormat="1" x14ac:dyDescent="0.2">
      <c r="C16" s="18"/>
      <c r="D16" s="18"/>
      <c r="E16" s="18"/>
      <c r="F16" s="18"/>
      <c r="G16" s="18"/>
    </row>
    <row r="17" spans="2:8" s="2" customFormat="1" x14ac:dyDescent="0.2">
      <c r="C17" s="18"/>
      <c r="D17" s="18"/>
      <c r="E17" s="18"/>
      <c r="G17" s="18"/>
      <c r="H17" s="18"/>
    </row>
    <row r="18" spans="2:8" s="2" customFormat="1" x14ac:dyDescent="0.2">
      <c r="C18" s="18"/>
      <c r="D18" s="18"/>
      <c r="E18" s="18"/>
      <c r="F18" s="18"/>
      <c r="G18" s="18"/>
    </row>
    <row r="19" spans="2:8" s="2" customFormat="1" x14ac:dyDescent="0.2">
      <c r="C19" s="18"/>
      <c r="D19" s="18"/>
      <c r="E19" s="18"/>
      <c r="F19" s="18"/>
      <c r="G19" s="18"/>
    </row>
    <row r="20" spans="2:8" s="2" customFormat="1" x14ac:dyDescent="0.2"/>
    <row r="21" spans="2:8" s="2" customFormat="1" x14ac:dyDescent="0.2"/>
    <row r="22" spans="2:8" s="2" customFormat="1" hidden="1" x14ac:dyDescent="0.2"/>
    <row r="23" spans="2:8" s="2" customFormat="1" hidden="1" x14ac:dyDescent="0.2"/>
    <row r="24" spans="2:8" s="2" customFormat="1" hidden="1" x14ac:dyDescent="0.2"/>
    <row r="25" spans="2:8" s="2" customFormat="1" hidden="1" x14ac:dyDescent="0.2"/>
    <row r="26" spans="2:8" s="2" customFormat="1" ht="25.5" hidden="1" x14ac:dyDescent="0.2">
      <c r="B26" s="4" t="s">
        <v>23</v>
      </c>
      <c r="C26" s="27" t="s">
        <v>13</v>
      </c>
      <c r="D26" s="4" t="s">
        <v>12</v>
      </c>
      <c r="E26" s="27" t="s">
        <v>17</v>
      </c>
      <c r="F26" s="4" t="s">
        <v>18</v>
      </c>
      <c r="G26" s="27" t="s">
        <v>11</v>
      </c>
      <c r="H26" s="28" t="s">
        <v>19</v>
      </c>
    </row>
    <row r="27" spans="2:8" s="2" customFormat="1" hidden="1" x14ac:dyDescent="0.2">
      <c r="B27" s="30" t="s">
        <v>1</v>
      </c>
      <c r="C27" s="31">
        <v>16780012</v>
      </c>
      <c r="D27" s="42">
        <f t="shared" ref="D27:D32" si="2">+D6/1000000</f>
        <v>13.107632000000001</v>
      </c>
      <c r="E27" s="31">
        <v>15695970.479999999</v>
      </c>
      <c r="F27" s="32">
        <v>15695872.749999998</v>
      </c>
      <c r="G27" s="43">
        <f t="shared" ref="G27:G32" si="3">+G6/1000000</f>
        <v>7.2227311600000004</v>
      </c>
      <c r="H27" s="44">
        <f t="shared" ref="H27:H33" si="4">+G27/D27</f>
        <v>0.55103249465654813</v>
      </c>
    </row>
    <row r="28" spans="2:8" s="2" customFormat="1" hidden="1" x14ac:dyDescent="0.2">
      <c r="B28" s="30" t="s">
        <v>3</v>
      </c>
      <c r="C28" s="31">
        <v>2337204</v>
      </c>
      <c r="D28" s="42">
        <f t="shared" si="2"/>
        <v>1.529191</v>
      </c>
      <c r="E28" s="31">
        <v>1090963.6499999999</v>
      </c>
      <c r="F28" s="32">
        <v>1090963.6499999999</v>
      </c>
      <c r="G28" s="43">
        <f t="shared" si="3"/>
        <v>1.1770892299999998</v>
      </c>
      <c r="H28" s="44">
        <f t="shared" si="4"/>
        <v>0.76974637569799964</v>
      </c>
    </row>
    <row r="29" spans="2:8" s="2" customFormat="1" hidden="1" x14ac:dyDescent="0.2">
      <c r="B29" s="30" t="s">
        <v>5</v>
      </c>
      <c r="C29" s="31">
        <v>68565542</v>
      </c>
      <c r="D29" s="42">
        <f t="shared" si="2"/>
        <v>56.710141999999998</v>
      </c>
      <c r="E29" s="31">
        <v>54945669.689999998</v>
      </c>
      <c r="F29" s="32">
        <v>42659417.99999997</v>
      </c>
      <c r="G29" s="43">
        <f t="shared" si="3"/>
        <v>30.14714527000001</v>
      </c>
      <c r="H29" s="44">
        <f t="shared" si="4"/>
        <v>0.53160059571002327</v>
      </c>
    </row>
    <row r="30" spans="2:8" s="2" customFormat="1" hidden="1" x14ac:dyDescent="0.2">
      <c r="B30" s="30" t="s">
        <v>6</v>
      </c>
      <c r="C30" s="31">
        <v>100000</v>
      </c>
      <c r="D30" s="42">
        <f t="shared" si="2"/>
        <v>0.41091800000000001</v>
      </c>
      <c r="E30" s="31">
        <v>681597.02</v>
      </c>
      <c r="F30" s="32">
        <v>581597.02</v>
      </c>
      <c r="G30" s="43">
        <f t="shared" si="3"/>
        <v>0.22770299999999999</v>
      </c>
      <c r="H30" s="44">
        <f t="shared" si="4"/>
        <v>0.55413245465031946</v>
      </c>
    </row>
    <row r="31" spans="2:8" s="2" customFormat="1" hidden="1" x14ac:dyDescent="0.2">
      <c r="B31" s="30" t="s">
        <v>7</v>
      </c>
      <c r="C31" s="31">
        <v>92363491</v>
      </c>
      <c r="D31" s="42">
        <f t="shared" si="2"/>
        <v>56.247954999999997</v>
      </c>
      <c r="E31" s="31">
        <v>64947425.140000001</v>
      </c>
      <c r="F31" s="32">
        <v>58884188.07</v>
      </c>
      <c r="G31" s="43">
        <f t="shared" si="3"/>
        <v>44.73394321</v>
      </c>
      <c r="H31" s="44">
        <f t="shared" si="4"/>
        <v>0.79529901504863598</v>
      </c>
    </row>
    <row r="32" spans="2:8" s="2" customFormat="1" hidden="1" x14ac:dyDescent="0.2">
      <c r="B32" s="30" t="s">
        <v>8</v>
      </c>
      <c r="C32" s="31">
        <v>32768817</v>
      </c>
      <c r="D32" s="42">
        <f t="shared" si="2"/>
        <v>11.391626</v>
      </c>
      <c r="E32" s="31">
        <v>2265501.1</v>
      </c>
      <c r="F32" s="32">
        <v>808641.68</v>
      </c>
      <c r="G32" s="43">
        <f t="shared" si="3"/>
        <v>0.65410274000000002</v>
      </c>
      <c r="H32" s="44">
        <f t="shared" si="4"/>
        <v>5.7419611563792564E-2</v>
      </c>
    </row>
    <row r="33" spans="2:8" s="2" customFormat="1" hidden="1" x14ac:dyDescent="0.2">
      <c r="B33" s="37" t="s">
        <v>10</v>
      </c>
      <c r="C33" s="38">
        <f>SUM(C27:C32)</f>
        <v>212915066</v>
      </c>
      <c r="D33" s="38">
        <f>SUM(D27:D32)</f>
        <v>139.39746399999999</v>
      </c>
      <c r="E33" s="38">
        <f>SUM(E27:E32)</f>
        <v>139627127.07999998</v>
      </c>
      <c r="F33" s="38">
        <f>SUM(F27:F32)</f>
        <v>119720681.16999999</v>
      </c>
      <c r="G33" s="38">
        <f>SUM(G27:G32)</f>
        <v>84.162714610000009</v>
      </c>
      <c r="H33" s="45">
        <f t="shared" si="4"/>
        <v>0.60376072989390983</v>
      </c>
    </row>
    <row r="34" spans="2:8" s="2" customFormat="1" hidden="1" x14ac:dyDescent="0.2"/>
    <row r="35" spans="2:8" s="2" customFormat="1" hidden="1" x14ac:dyDescent="0.2"/>
    <row r="36" spans="2:8" s="2" customFormat="1" x14ac:dyDescent="0.2"/>
    <row r="37" spans="2:8" s="2" customFormat="1" x14ac:dyDescent="0.2"/>
    <row r="38" spans="2:8" s="2" customFormat="1" x14ac:dyDescent="0.2"/>
    <row r="39" spans="2:8" s="2" customFormat="1" x14ac:dyDescent="0.2"/>
    <row r="40" spans="2:8" s="2" customFormat="1" x14ac:dyDescent="0.2"/>
    <row r="41" spans="2:8" s="2" customFormat="1" x14ac:dyDescent="0.2"/>
    <row r="42" spans="2:8" s="2" customFormat="1" x14ac:dyDescent="0.2"/>
    <row r="43" spans="2:8" s="2" customFormat="1" x14ac:dyDescent="0.2"/>
    <row r="44" spans="2:8" s="2" customFormat="1" x14ac:dyDescent="0.2"/>
    <row r="45" spans="2:8" s="2" customFormat="1" x14ac:dyDescent="0.2"/>
    <row r="46" spans="2:8" s="2" customFormat="1" x14ac:dyDescent="0.2"/>
    <row r="47" spans="2:8" s="2" customFormat="1" x14ac:dyDescent="0.2"/>
    <row r="48" spans="2: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7"/>
  <sheetViews>
    <sheetView showGridLines="0" zoomScale="90" zoomScaleNormal="90" workbookViewId="0"/>
  </sheetViews>
  <sheetFormatPr baseColWidth="10" defaultRowHeight="12.75" x14ac:dyDescent="0.2"/>
  <cols>
    <col min="1" max="1" width="2.140625" style="2" customWidth="1"/>
    <col min="2" max="2" width="74" style="57" customWidth="1"/>
    <col min="3" max="4" width="11.5703125" customWidth="1"/>
    <col min="5" max="5" width="12" customWidth="1"/>
    <col min="6" max="6" width="11.5703125" customWidth="1"/>
    <col min="7" max="7" width="11.140625" customWidth="1"/>
    <col min="8" max="8" width="8.28515625" style="2" customWidth="1"/>
    <col min="9" max="9" width="12.85546875" style="2" bestFit="1" customWidth="1"/>
    <col min="10" max="28" width="10.85546875" style="2"/>
  </cols>
  <sheetData>
    <row r="1" spans="2:9" s="2" customFormat="1" ht="15.75" x14ac:dyDescent="0.2">
      <c r="B1" s="135" t="s">
        <v>24</v>
      </c>
      <c r="C1" s="135"/>
      <c r="D1" s="135"/>
      <c r="E1" s="135"/>
      <c r="F1" s="135"/>
      <c r="G1" s="135"/>
    </row>
    <row r="2" spans="2:9" s="2" customFormat="1" ht="39.6" customHeight="1" x14ac:dyDescent="0.2">
      <c r="B2" s="128" t="s">
        <v>25</v>
      </c>
      <c r="C2" s="128"/>
      <c r="D2" s="128"/>
      <c r="E2" s="128"/>
      <c r="F2" s="128"/>
      <c r="G2" s="128"/>
    </row>
    <row r="3" spans="2:9" s="2" customFormat="1" ht="15" x14ac:dyDescent="0.2">
      <c r="B3" s="136" t="s">
        <v>15</v>
      </c>
      <c r="C3" s="136"/>
      <c r="D3" s="136"/>
      <c r="E3" s="136"/>
      <c r="F3" s="136"/>
      <c r="G3" s="136"/>
    </row>
    <row r="4" spans="2:9" s="2" customFormat="1" x14ac:dyDescent="0.2">
      <c r="B4" s="137" t="s">
        <v>26</v>
      </c>
      <c r="C4" s="137"/>
      <c r="D4" s="137"/>
      <c r="E4" s="137"/>
      <c r="F4" s="137"/>
      <c r="G4" s="137"/>
    </row>
    <row r="5" spans="2:9" s="2" customFormat="1" x14ac:dyDescent="0.2">
      <c r="B5" s="138" t="s">
        <v>27</v>
      </c>
      <c r="C5" s="139" t="s">
        <v>13</v>
      </c>
      <c r="D5" s="139" t="s">
        <v>12</v>
      </c>
      <c r="E5" s="134" t="s">
        <v>28</v>
      </c>
      <c r="F5" s="134" t="s">
        <v>29</v>
      </c>
      <c r="G5" s="139" t="s">
        <v>30</v>
      </c>
      <c r="H5" s="134" t="s">
        <v>31</v>
      </c>
    </row>
    <row r="6" spans="2:9" x14ac:dyDescent="0.2">
      <c r="B6" s="138"/>
      <c r="C6" s="139"/>
      <c r="D6" s="139"/>
      <c r="E6" s="134"/>
      <c r="F6" s="134"/>
      <c r="G6" s="139"/>
      <c r="H6" s="134"/>
    </row>
    <row r="7" spans="2:9" ht="17.45" customHeight="1" x14ac:dyDescent="0.2">
      <c r="B7" s="61" t="s">
        <v>9</v>
      </c>
      <c r="C7" s="91">
        <v>419000</v>
      </c>
      <c r="D7" s="91">
        <v>919000</v>
      </c>
      <c r="E7" s="91">
        <v>827214.6</v>
      </c>
      <c r="F7" s="91">
        <v>822214.6</v>
      </c>
      <c r="G7" s="91">
        <v>35000</v>
      </c>
      <c r="H7" s="89">
        <f>G7/D7</f>
        <v>3.8084874863982592E-2</v>
      </c>
    </row>
    <row r="8" spans="2:9" ht="29.1" customHeight="1" x14ac:dyDescent="0.2">
      <c r="B8" s="61" t="s">
        <v>51</v>
      </c>
      <c r="C8" s="90">
        <v>3248377</v>
      </c>
      <c r="D8" s="90">
        <v>3248377</v>
      </c>
      <c r="E8" s="90">
        <v>82700</v>
      </c>
      <c r="F8" s="90">
        <v>82700</v>
      </c>
      <c r="G8" s="90">
        <v>0</v>
      </c>
      <c r="H8" s="89">
        <f t="shared" ref="H8:H16" si="0">G8/D8</f>
        <v>0</v>
      </c>
    </row>
    <row r="9" spans="2:9" ht="27.6" customHeight="1" x14ac:dyDescent="0.2">
      <c r="B9" s="61" t="s">
        <v>56</v>
      </c>
      <c r="C9" s="90">
        <v>1815274</v>
      </c>
      <c r="D9" s="90">
        <v>1815274</v>
      </c>
      <c r="E9" s="90">
        <v>1695274</v>
      </c>
      <c r="F9" s="90">
        <v>146500</v>
      </c>
      <c r="G9" s="90">
        <v>153500</v>
      </c>
      <c r="H9" s="89">
        <f t="shared" si="0"/>
        <v>8.4560237187333701E-2</v>
      </c>
      <c r="I9" s="56"/>
    </row>
    <row r="10" spans="2:9" ht="38.450000000000003" customHeight="1" x14ac:dyDescent="0.2">
      <c r="B10" s="61" t="s">
        <v>54</v>
      </c>
      <c r="C10" s="90">
        <v>136766</v>
      </c>
      <c r="D10" s="90">
        <v>136766</v>
      </c>
      <c r="E10" s="90">
        <v>130000</v>
      </c>
      <c r="F10" s="90">
        <v>130000</v>
      </c>
      <c r="G10" s="90">
        <v>112000</v>
      </c>
      <c r="H10" s="89">
        <f t="shared" si="0"/>
        <v>0.81891698229092025</v>
      </c>
      <c r="I10" s="56"/>
    </row>
    <row r="11" spans="2:9" ht="35.450000000000003" customHeight="1" x14ac:dyDescent="0.2">
      <c r="B11" s="61" t="s">
        <v>57</v>
      </c>
      <c r="C11" s="90">
        <v>318863</v>
      </c>
      <c r="D11" s="90">
        <v>318863</v>
      </c>
      <c r="E11" s="90">
        <v>0</v>
      </c>
      <c r="F11" s="90">
        <v>0</v>
      </c>
      <c r="G11" s="90">
        <v>0</v>
      </c>
      <c r="H11" s="89">
        <f t="shared" si="0"/>
        <v>0</v>
      </c>
      <c r="I11" s="56"/>
    </row>
    <row r="12" spans="2:9" ht="35.450000000000003" customHeight="1" x14ac:dyDescent="0.2">
      <c r="B12" s="61" t="s">
        <v>58</v>
      </c>
      <c r="C12" s="90">
        <v>450549</v>
      </c>
      <c r="D12" s="90">
        <v>450549</v>
      </c>
      <c r="E12" s="90">
        <v>0</v>
      </c>
      <c r="F12" s="90">
        <v>0</v>
      </c>
      <c r="G12" s="90">
        <v>0</v>
      </c>
      <c r="H12" s="89">
        <f t="shared" si="0"/>
        <v>0</v>
      </c>
      <c r="I12" s="56"/>
    </row>
    <row r="13" spans="2:9" ht="35.450000000000003" customHeight="1" x14ac:dyDescent="0.2">
      <c r="B13" s="61" t="s">
        <v>59</v>
      </c>
      <c r="C13" s="90">
        <v>189106</v>
      </c>
      <c r="D13" s="90">
        <v>154106</v>
      </c>
      <c r="E13" s="90">
        <v>0</v>
      </c>
      <c r="F13" s="90">
        <v>0</v>
      </c>
      <c r="G13" s="90">
        <v>0</v>
      </c>
      <c r="H13" s="89">
        <f t="shared" si="0"/>
        <v>0</v>
      </c>
      <c r="I13" s="56"/>
    </row>
    <row r="14" spans="2:9" ht="35.450000000000003" customHeight="1" x14ac:dyDescent="0.2">
      <c r="B14" s="61" t="s">
        <v>60</v>
      </c>
      <c r="C14" s="46">
        <v>249096</v>
      </c>
      <c r="D14" s="46">
        <v>249096</v>
      </c>
      <c r="E14" s="46">
        <v>0</v>
      </c>
      <c r="F14" s="46">
        <v>0</v>
      </c>
      <c r="G14" s="46">
        <v>0</v>
      </c>
      <c r="H14" s="89">
        <f t="shared" si="0"/>
        <v>0</v>
      </c>
      <c r="I14" s="56"/>
    </row>
    <row r="15" spans="2:9" ht="35.450000000000003" customHeight="1" x14ac:dyDescent="0.2">
      <c r="B15" s="61" t="s">
        <v>61</v>
      </c>
      <c r="C15" s="46">
        <v>1222001</v>
      </c>
      <c r="D15" s="46">
        <v>1222001</v>
      </c>
      <c r="E15" s="46">
        <v>0</v>
      </c>
      <c r="F15" s="46">
        <v>0</v>
      </c>
      <c r="G15" s="46">
        <v>0</v>
      </c>
      <c r="H15" s="89">
        <f t="shared" si="0"/>
        <v>0</v>
      </c>
      <c r="I15" s="56"/>
    </row>
    <row r="16" spans="2:9" x14ac:dyDescent="0.2">
      <c r="B16" s="92" t="s">
        <v>187</v>
      </c>
      <c r="C16" s="93">
        <f>SUM(C7:C15)</f>
        <v>8049032</v>
      </c>
      <c r="D16" s="93">
        <f t="shared" ref="D16:G16" si="1">SUM(D7:D15)</f>
        <v>8514032</v>
      </c>
      <c r="E16" s="93">
        <f t="shared" si="1"/>
        <v>2735188.6</v>
      </c>
      <c r="F16" s="93">
        <f t="shared" si="1"/>
        <v>1181414.6000000001</v>
      </c>
      <c r="G16" s="93">
        <f t="shared" si="1"/>
        <v>300500</v>
      </c>
      <c r="H16" s="105">
        <f t="shared" si="0"/>
        <v>3.5294675895040095E-2</v>
      </c>
    </row>
    <row r="17" spans="2:2" x14ac:dyDescent="0.2">
      <c r="B17" s="16" t="s">
        <v>214</v>
      </c>
    </row>
  </sheetData>
  <mergeCells count="11">
    <mergeCell ref="H5:H6"/>
    <mergeCell ref="B1:G1"/>
    <mergeCell ref="B2:G2"/>
    <mergeCell ref="B3:G3"/>
    <mergeCell ref="B4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6"/>
  <sheetViews>
    <sheetView showGridLines="0" zoomScaleNormal="100" workbookViewId="0">
      <selection activeCell="G26" sqref="G26"/>
    </sheetView>
  </sheetViews>
  <sheetFormatPr baseColWidth="10" defaultRowHeight="12.75" x14ac:dyDescent="0.2"/>
  <cols>
    <col min="1" max="1" width="87.42578125" bestFit="1" customWidth="1"/>
    <col min="2" max="3" width="10.85546875" bestFit="1" customWidth="1"/>
    <col min="4" max="4" width="11" bestFit="1" customWidth="1"/>
    <col min="5" max="5" width="12.28515625" bestFit="1" customWidth="1"/>
    <col min="6" max="6" width="13.7109375" bestFit="1" customWidth="1"/>
    <col min="7" max="7" width="14.28515625" bestFit="1" customWidth="1"/>
    <col min="8" max="8" width="13" bestFit="1" customWidth="1"/>
    <col min="9" max="9" width="14" bestFit="1" customWidth="1"/>
    <col min="10" max="11" width="13" bestFit="1" customWidth="1"/>
    <col min="12" max="12" width="13.42578125" bestFit="1" customWidth="1"/>
  </cols>
  <sheetData>
    <row r="2" spans="1:15" ht="15" x14ac:dyDescent="0.2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5" ht="44.25" customHeight="1" x14ac:dyDescent="0.2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5" ht="15" x14ac:dyDescent="0.2">
      <c r="A4" s="140" t="s">
        <v>15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5" ht="5.0999999999999996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5" x14ac:dyDescent="0.2">
      <c r="A6" s="142" t="s">
        <v>26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5" ht="61.5" customHeight="1" x14ac:dyDescent="0.2">
      <c r="A7" s="48" t="s">
        <v>35</v>
      </c>
      <c r="B7" s="48" t="s">
        <v>13</v>
      </c>
      <c r="C7" s="49" t="s">
        <v>53</v>
      </c>
      <c r="D7" s="49" t="s">
        <v>219</v>
      </c>
      <c r="E7" s="49" t="s">
        <v>220</v>
      </c>
      <c r="F7" s="49" t="s">
        <v>38</v>
      </c>
      <c r="G7" s="49" t="s">
        <v>221</v>
      </c>
      <c r="H7" s="49" t="s">
        <v>222</v>
      </c>
      <c r="I7" s="49" t="s">
        <v>223</v>
      </c>
      <c r="J7" s="49" t="s">
        <v>224</v>
      </c>
      <c r="K7" s="49" t="s">
        <v>225</v>
      </c>
      <c r="L7" s="49" t="s">
        <v>226</v>
      </c>
    </row>
    <row r="8" spans="1:15" x14ac:dyDescent="0.2">
      <c r="A8" s="50" t="s">
        <v>218</v>
      </c>
      <c r="B8" s="50">
        <v>63350378</v>
      </c>
      <c r="C8" s="50">
        <v>64270577</v>
      </c>
      <c r="D8" s="51">
        <v>55658539.489999995</v>
      </c>
      <c r="E8" s="50">
        <v>49680682.780000001</v>
      </c>
      <c r="F8" s="50">
        <v>47997499.449999988</v>
      </c>
      <c r="G8" s="52">
        <f t="shared" ref="G8:G24" si="0">D8-E8</f>
        <v>5977856.7099999934</v>
      </c>
      <c r="H8" s="52">
        <f t="shared" ref="H8:H24" si="1">+E8-F8</f>
        <v>1683183.3300000131</v>
      </c>
      <c r="I8" s="52">
        <f t="shared" ref="I8:I24" si="2">+D8-F8</f>
        <v>7661040.0400000066</v>
      </c>
      <c r="J8" s="53">
        <f t="shared" ref="J8:J25" si="3">+D8/C8</f>
        <v>0.86600342004086872</v>
      </c>
      <c r="K8" s="53">
        <f t="shared" ref="K8:K25" si="4">+E8/C8</f>
        <v>0.77299263673951457</v>
      </c>
      <c r="L8" s="53">
        <f t="shared" ref="L8:L25" si="5">+F8/C8</f>
        <v>0.74680361824042729</v>
      </c>
      <c r="N8" s="1"/>
      <c r="O8" s="1"/>
    </row>
    <row r="9" spans="1:15" x14ac:dyDescent="0.2">
      <c r="A9" s="50" t="s">
        <v>195</v>
      </c>
      <c r="B9" s="50">
        <v>711096</v>
      </c>
      <c r="C9" s="50">
        <v>1255487</v>
      </c>
      <c r="D9" s="51">
        <v>1202944.06</v>
      </c>
      <c r="E9" s="50">
        <v>1176120.6599999999</v>
      </c>
      <c r="F9" s="50">
        <v>908151.14000000013</v>
      </c>
      <c r="G9" s="52">
        <f t="shared" si="0"/>
        <v>26823.40000000014</v>
      </c>
      <c r="H9" s="52">
        <f t="shared" si="1"/>
        <v>267969.51999999979</v>
      </c>
      <c r="I9" s="52">
        <f t="shared" si="2"/>
        <v>294792.91999999993</v>
      </c>
      <c r="J9" s="53">
        <f t="shared" si="3"/>
        <v>0.95814935558870784</v>
      </c>
      <c r="K9" s="53">
        <f t="shared" si="4"/>
        <v>0.93678441911385779</v>
      </c>
      <c r="L9" s="53">
        <f t="shared" si="5"/>
        <v>0.72334571365533862</v>
      </c>
      <c r="O9" s="1"/>
    </row>
    <row r="10" spans="1:15" x14ac:dyDescent="0.2">
      <c r="A10" s="50" t="s">
        <v>198</v>
      </c>
      <c r="B10" s="50">
        <v>636365</v>
      </c>
      <c r="C10" s="50">
        <v>990467</v>
      </c>
      <c r="D10" s="51">
        <v>955255.29999999993</v>
      </c>
      <c r="E10" s="50">
        <v>954405.79999999993</v>
      </c>
      <c r="F10" s="50">
        <v>705000.1399999999</v>
      </c>
      <c r="G10" s="52">
        <f t="shared" si="0"/>
        <v>849.5</v>
      </c>
      <c r="H10" s="52">
        <f t="shared" si="1"/>
        <v>249405.66000000003</v>
      </c>
      <c r="I10" s="52">
        <f t="shared" si="2"/>
        <v>250255.16000000003</v>
      </c>
      <c r="J10" s="53">
        <f t="shared" si="3"/>
        <v>0.9644493960929541</v>
      </c>
      <c r="K10" s="53">
        <f t="shared" si="4"/>
        <v>0.96359171986547754</v>
      </c>
      <c r="L10" s="53">
        <f t="shared" si="5"/>
        <v>0.71178559204900305</v>
      </c>
      <c r="O10" s="1"/>
    </row>
    <row r="11" spans="1:15" x14ac:dyDescent="0.2">
      <c r="A11" s="50" t="s">
        <v>196</v>
      </c>
      <c r="B11" s="50">
        <v>987964</v>
      </c>
      <c r="C11" s="50">
        <v>1482825</v>
      </c>
      <c r="D11" s="51">
        <v>1427215.78</v>
      </c>
      <c r="E11" s="50">
        <v>1408517.51</v>
      </c>
      <c r="F11" s="50">
        <v>1050969.1199999999</v>
      </c>
      <c r="G11" s="52">
        <f t="shared" si="0"/>
        <v>18698.270000000019</v>
      </c>
      <c r="H11" s="52">
        <f t="shared" si="1"/>
        <v>357548.39000000013</v>
      </c>
      <c r="I11" s="52">
        <f t="shared" si="2"/>
        <v>376246.66000000015</v>
      </c>
      <c r="J11" s="53">
        <f t="shared" si="3"/>
        <v>0.96249778632003102</v>
      </c>
      <c r="K11" s="53">
        <f t="shared" si="4"/>
        <v>0.94988788967005544</v>
      </c>
      <c r="L11" s="53">
        <f t="shared" si="5"/>
        <v>0.70876139800718219</v>
      </c>
      <c r="O11" s="1"/>
    </row>
    <row r="12" spans="1:15" x14ac:dyDescent="0.2">
      <c r="A12" s="50" t="s">
        <v>197</v>
      </c>
      <c r="B12" s="50">
        <v>6419416</v>
      </c>
      <c r="C12" s="50">
        <v>7586039</v>
      </c>
      <c r="D12" s="51">
        <v>7069816.4200000009</v>
      </c>
      <c r="E12" s="50">
        <v>7044706.3599999994</v>
      </c>
      <c r="F12" s="50">
        <v>5285456.28</v>
      </c>
      <c r="G12" s="52">
        <f t="shared" si="0"/>
        <v>25110.060000001453</v>
      </c>
      <c r="H12" s="52">
        <f t="shared" si="1"/>
        <v>1759250.0799999991</v>
      </c>
      <c r="I12" s="52">
        <f t="shared" si="2"/>
        <v>1784360.1400000006</v>
      </c>
      <c r="J12" s="53">
        <f t="shared" si="3"/>
        <v>0.93195097204219501</v>
      </c>
      <c r="K12" s="53">
        <f t="shared" si="4"/>
        <v>0.92864093633054079</v>
      </c>
      <c r="L12" s="53">
        <f t="shared" si="5"/>
        <v>0.69673465691383873</v>
      </c>
      <c r="O12" s="1"/>
    </row>
    <row r="13" spans="1:15" x14ac:dyDescent="0.2">
      <c r="A13" s="50" t="s">
        <v>199</v>
      </c>
      <c r="B13" s="50">
        <v>849930</v>
      </c>
      <c r="C13" s="50">
        <v>959952</v>
      </c>
      <c r="D13" s="51">
        <v>920315.32000000007</v>
      </c>
      <c r="E13" s="50">
        <v>908875.8600000001</v>
      </c>
      <c r="F13" s="50">
        <v>608131.35000000009</v>
      </c>
      <c r="G13" s="52">
        <f t="shared" si="0"/>
        <v>11439.459999999963</v>
      </c>
      <c r="H13" s="52">
        <f t="shared" si="1"/>
        <v>300744.51</v>
      </c>
      <c r="I13" s="52">
        <f t="shared" si="2"/>
        <v>312183.96999999997</v>
      </c>
      <c r="J13" s="53">
        <f t="shared" si="3"/>
        <v>0.95870972715302438</v>
      </c>
      <c r="K13" s="53">
        <f t="shared" si="4"/>
        <v>0.94679302715135771</v>
      </c>
      <c r="L13" s="53">
        <f t="shared" si="5"/>
        <v>0.63350183134156712</v>
      </c>
      <c r="O13" s="1"/>
    </row>
    <row r="14" spans="1:15" x14ac:dyDescent="0.2">
      <c r="A14" s="50" t="s">
        <v>201</v>
      </c>
      <c r="B14" s="50">
        <v>444511</v>
      </c>
      <c r="C14" s="50">
        <v>542711</v>
      </c>
      <c r="D14" s="51">
        <v>514596.45</v>
      </c>
      <c r="E14" s="50">
        <v>511408.45</v>
      </c>
      <c r="F14" s="50">
        <v>324433.23000000004</v>
      </c>
      <c r="G14" s="52">
        <f t="shared" si="0"/>
        <v>3188</v>
      </c>
      <c r="H14" s="52">
        <f t="shared" si="1"/>
        <v>186975.21999999997</v>
      </c>
      <c r="I14" s="52">
        <f t="shared" si="2"/>
        <v>190163.21999999997</v>
      </c>
      <c r="J14" s="53">
        <f t="shared" si="3"/>
        <v>0.94819609331670085</v>
      </c>
      <c r="K14" s="53">
        <f t="shared" si="4"/>
        <v>0.94232188033778574</v>
      </c>
      <c r="L14" s="53">
        <f t="shared" si="5"/>
        <v>0.59780109487369892</v>
      </c>
      <c r="O14" s="1"/>
    </row>
    <row r="15" spans="1:15" x14ac:dyDescent="0.2">
      <c r="A15" s="50" t="s">
        <v>200</v>
      </c>
      <c r="B15" s="50">
        <v>2901037</v>
      </c>
      <c r="C15" s="50">
        <v>3134494</v>
      </c>
      <c r="D15" s="51">
        <v>2540399.25</v>
      </c>
      <c r="E15" s="50">
        <v>2361509.1500000004</v>
      </c>
      <c r="F15" s="50">
        <v>1805964.0099999998</v>
      </c>
      <c r="G15" s="52">
        <f t="shared" si="0"/>
        <v>178890.09999999963</v>
      </c>
      <c r="H15" s="52">
        <f t="shared" si="1"/>
        <v>555545.1400000006</v>
      </c>
      <c r="I15" s="52">
        <f t="shared" si="2"/>
        <v>734435.24000000022</v>
      </c>
      <c r="J15" s="53">
        <f t="shared" si="3"/>
        <v>0.8104655009708106</v>
      </c>
      <c r="K15" s="53">
        <f t="shared" si="4"/>
        <v>0.7533940565845717</v>
      </c>
      <c r="L15" s="53">
        <f t="shared" si="5"/>
        <v>0.5761580688940543</v>
      </c>
      <c r="O15" s="1"/>
    </row>
    <row r="16" spans="1:15" x14ac:dyDescent="0.2">
      <c r="A16" s="50" t="s">
        <v>202</v>
      </c>
      <c r="B16" s="50">
        <v>707326</v>
      </c>
      <c r="C16" s="50">
        <v>1168681</v>
      </c>
      <c r="D16" s="51">
        <v>1054330.99</v>
      </c>
      <c r="E16" s="50">
        <v>1053900.31</v>
      </c>
      <c r="F16" s="50">
        <v>651348.42000000004</v>
      </c>
      <c r="G16" s="52">
        <f t="shared" si="0"/>
        <v>430.67999999993481</v>
      </c>
      <c r="H16" s="52">
        <f t="shared" si="1"/>
        <v>402551.89</v>
      </c>
      <c r="I16" s="52">
        <f t="shared" si="2"/>
        <v>402982.56999999995</v>
      </c>
      <c r="J16" s="53">
        <f t="shared" si="3"/>
        <v>0.90215464271259649</v>
      </c>
      <c r="K16" s="53">
        <f t="shared" si="4"/>
        <v>0.90178612469955455</v>
      </c>
      <c r="L16" s="53">
        <f t="shared" si="5"/>
        <v>0.55733636467094105</v>
      </c>
      <c r="O16" s="1"/>
    </row>
    <row r="17" spans="1:15" x14ac:dyDescent="0.2">
      <c r="A17" s="50" t="s">
        <v>206</v>
      </c>
      <c r="B17" s="50">
        <v>11199123</v>
      </c>
      <c r="C17" s="50">
        <v>11343001</v>
      </c>
      <c r="D17" s="51">
        <v>9491035.6700000037</v>
      </c>
      <c r="E17" s="50">
        <v>9305519.5200000033</v>
      </c>
      <c r="F17" s="50">
        <v>5995487.9800000051</v>
      </c>
      <c r="G17" s="52">
        <f t="shared" si="0"/>
        <v>185516.15000000037</v>
      </c>
      <c r="H17" s="52">
        <f t="shared" si="1"/>
        <v>3310031.5399999982</v>
      </c>
      <c r="I17" s="52">
        <f t="shared" si="2"/>
        <v>3495547.6899999985</v>
      </c>
      <c r="J17" s="53">
        <f t="shared" si="3"/>
        <v>0.8367305680392696</v>
      </c>
      <c r="K17" s="53">
        <f t="shared" si="4"/>
        <v>0.82037544737940193</v>
      </c>
      <c r="L17" s="53">
        <f t="shared" si="5"/>
        <v>0.52856276570900462</v>
      </c>
      <c r="O17" s="1"/>
    </row>
    <row r="18" spans="1:15" x14ac:dyDescent="0.2">
      <c r="A18" s="50" t="s">
        <v>42</v>
      </c>
      <c r="B18" s="50">
        <v>760227</v>
      </c>
      <c r="C18" s="50">
        <v>959153</v>
      </c>
      <c r="D18" s="51">
        <v>809173.09</v>
      </c>
      <c r="E18" s="50">
        <v>803284.89</v>
      </c>
      <c r="F18" s="50">
        <v>505767.85</v>
      </c>
      <c r="G18" s="52">
        <f t="shared" si="0"/>
        <v>5888.1999999999534</v>
      </c>
      <c r="H18" s="52">
        <f t="shared" si="1"/>
        <v>297517.04000000004</v>
      </c>
      <c r="I18" s="52">
        <f t="shared" si="2"/>
        <v>303405.24</v>
      </c>
      <c r="J18" s="53">
        <f t="shared" si="3"/>
        <v>0.84363296575207503</v>
      </c>
      <c r="K18" s="53">
        <f t="shared" si="4"/>
        <v>0.83749400773390692</v>
      </c>
      <c r="L18" s="53">
        <f t="shared" si="5"/>
        <v>0.52730674876688077</v>
      </c>
      <c r="O18" s="1"/>
    </row>
    <row r="19" spans="1:15" x14ac:dyDescent="0.2">
      <c r="A19" s="50" t="s">
        <v>205</v>
      </c>
      <c r="B19" s="50">
        <v>195819</v>
      </c>
      <c r="C19" s="50">
        <v>249047</v>
      </c>
      <c r="D19" s="51">
        <v>249047</v>
      </c>
      <c r="E19" s="50">
        <v>249047</v>
      </c>
      <c r="F19" s="50">
        <v>129911.4</v>
      </c>
      <c r="G19" s="52">
        <f t="shared" si="0"/>
        <v>0</v>
      </c>
      <c r="H19" s="52">
        <f t="shared" si="1"/>
        <v>119135.6</v>
      </c>
      <c r="I19" s="52">
        <f t="shared" si="2"/>
        <v>119135.6</v>
      </c>
      <c r="J19" s="53">
        <f t="shared" si="3"/>
        <v>1</v>
      </c>
      <c r="K19" s="53">
        <f t="shared" si="4"/>
        <v>1</v>
      </c>
      <c r="L19" s="53">
        <f t="shared" si="5"/>
        <v>0.52163406907129972</v>
      </c>
      <c r="O19" s="1"/>
    </row>
    <row r="20" spans="1:15" x14ac:dyDescent="0.2">
      <c r="A20" s="50" t="s">
        <v>203</v>
      </c>
      <c r="B20" s="50">
        <v>26626479</v>
      </c>
      <c r="C20" s="50">
        <v>28811630</v>
      </c>
      <c r="D20" s="51">
        <v>23455381.540000003</v>
      </c>
      <c r="E20" s="50">
        <v>23039148.66</v>
      </c>
      <c r="F20" s="50">
        <v>14262860.489999995</v>
      </c>
      <c r="G20" s="52">
        <f t="shared" si="0"/>
        <v>416232.88000000268</v>
      </c>
      <c r="H20" s="52">
        <f t="shared" si="1"/>
        <v>8776288.1700000055</v>
      </c>
      <c r="I20" s="52">
        <f t="shared" si="2"/>
        <v>9192521.0500000082</v>
      </c>
      <c r="J20" s="53">
        <f t="shared" si="3"/>
        <v>0.81409422306200663</v>
      </c>
      <c r="K20" s="53">
        <f t="shared" si="4"/>
        <v>0.79964752636348591</v>
      </c>
      <c r="L20" s="53">
        <f t="shared" si="5"/>
        <v>0.49503830536488197</v>
      </c>
      <c r="O20" s="1"/>
    </row>
    <row r="21" spans="1:15" x14ac:dyDescent="0.2">
      <c r="A21" s="50" t="s">
        <v>204</v>
      </c>
      <c r="B21" s="50">
        <v>657871</v>
      </c>
      <c r="C21" s="50">
        <v>884906</v>
      </c>
      <c r="D21" s="51">
        <v>701751.89</v>
      </c>
      <c r="E21" s="50">
        <v>660029.29</v>
      </c>
      <c r="F21" s="50">
        <v>417335.35</v>
      </c>
      <c r="G21" s="52">
        <f t="shared" si="0"/>
        <v>41722.599999999977</v>
      </c>
      <c r="H21" s="52">
        <f t="shared" si="1"/>
        <v>242693.94000000006</v>
      </c>
      <c r="I21" s="52">
        <f t="shared" si="2"/>
        <v>284416.54000000004</v>
      </c>
      <c r="J21" s="53">
        <f t="shared" si="3"/>
        <v>0.7930242195216215</v>
      </c>
      <c r="K21" s="53">
        <f t="shared" si="4"/>
        <v>0.74587503079423134</v>
      </c>
      <c r="L21" s="53">
        <f t="shared" si="5"/>
        <v>0.47161545972114549</v>
      </c>
      <c r="O21" s="1"/>
    </row>
    <row r="22" spans="1:15" x14ac:dyDescent="0.2">
      <c r="A22" s="50" t="s">
        <v>207</v>
      </c>
      <c r="B22" s="50">
        <v>3886030</v>
      </c>
      <c r="C22" s="50">
        <v>2575703</v>
      </c>
      <c r="D22" s="51">
        <v>1616309.55</v>
      </c>
      <c r="E22" s="50">
        <v>1592309.55</v>
      </c>
      <c r="F22" s="50">
        <v>1084951.8999999999</v>
      </c>
      <c r="G22" s="52">
        <f t="shared" si="0"/>
        <v>24000</v>
      </c>
      <c r="H22" s="52">
        <f t="shared" si="1"/>
        <v>507357.65000000014</v>
      </c>
      <c r="I22" s="52">
        <f t="shared" si="2"/>
        <v>531357.65000000014</v>
      </c>
      <c r="J22" s="53">
        <f t="shared" si="3"/>
        <v>0.62752170960704712</v>
      </c>
      <c r="K22" s="53">
        <f t="shared" si="4"/>
        <v>0.61820386511954217</v>
      </c>
      <c r="L22" s="53">
        <f t="shared" si="5"/>
        <v>0.42122554502595988</v>
      </c>
      <c r="O22" s="1"/>
    </row>
    <row r="23" spans="1:15" x14ac:dyDescent="0.2">
      <c r="A23" s="50" t="s">
        <v>208</v>
      </c>
      <c r="B23" s="50">
        <v>1560936</v>
      </c>
      <c r="C23" s="50">
        <v>1493734</v>
      </c>
      <c r="D23" s="51">
        <v>1207111.8999999999</v>
      </c>
      <c r="E23" s="50">
        <v>1198111.8999999999</v>
      </c>
      <c r="F23" s="50">
        <v>572907.1</v>
      </c>
      <c r="G23" s="52">
        <f t="shared" si="0"/>
        <v>9000</v>
      </c>
      <c r="H23" s="52">
        <f t="shared" si="1"/>
        <v>625204.79999999993</v>
      </c>
      <c r="I23" s="52">
        <f t="shared" si="2"/>
        <v>634204.79999999993</v>
      </c>
      <c r="J23" s="53">
        <f t="shared" si="3"/>
        <v>0.80811704091893199</v>
      </c>
      <c r="K23" s="53">
        <f t="shared" si="4"/>
        <v>0.80209187177904495</v>
      </c>
      <c r="L23" s="53">
        <f t="shared" si="5"/>
        <v>0.38354024210468529</v>
      </c>
      <c r="O23" s="1"/>
    </row>
    <row r="24" spans="1:15" x14ac:dyDescent="0.2">
      <c r="A24" s="50" t="s">
        <v>43</v>
      </c>
      <c r="B24" s="50">
        <v>10473796</v>
      </c>
      <c r="C24" s="50">
        <v>11689057</v>
      </c>
      <c r="D24" s="51">
        <v>5446339.6799999997</v>
      </c>
      <c r="E24" s="50">
        <v>3605206.1899999995</v>
      </c>
      <c r="F24" s="50">
        <v>1856539.4000000001</v>
      </c>
      <c r="G24" s="52">
        <f t="shared" si="0"/>
        <v>1841133.4900000002</v>
      </c>
      <c r="H24" s="52">
        <f t="shared" si="1"/>
        <v>1748666.7899999993</v>
      </c>
      <c r="I24" s="52">
        <f t="shared" si="2"/>
        <v>3589800.2799999993</v>
      </c>
      <c r="J24" s="53">
        <f t="shared" si="3"/>
        <v>0.46593490646850294</v>
      </c>
      <c r="K24" s="53">
        <f t="shared" si="4"/>
        <v>0.30842575153838325</v>
      </c>
      <c r="L24" s="53">
        <f t="shared" si="5"/>
        <v>0.15882713207746357</v>
      </c>
      <c r="O24" s="1"/>
    </row>
    <row r="25" spans="1:15" x14ac:dyDescent="0.2">
      <c r="A25" s="62" t="s">
        <v>32</v>
      </c>
      <c r="B25" s="63">
        <f t="shared" ref="B25:I25" si="6">SUM(B8:B24)</f>
        <v>132368304</v>
      </c>
      <c r="C25" s="63">
        <f t="shared" si="6"/>
        <v>139397464</v>
      </c>
      <c r="D25" s="63">
        <f t="shared" si="6"/>
        <v>114319563.38</v>
      </c>
      <c r="E25" s="63">
        <f t="shared" si="6"/>
        <v>105552783.88000001</v>
      </c>
      <c r="F25" s="63">
        <f t="shared" si="6"/>
        <v>84162714.609999985</v>
      </c>
      <c r="G25" s="63">
        <f t="shared" si="6"/>
        <v>8766779.4999999963</v>
      </c>
      <c r="H25" s="63">
        <f t="shared" si="6"/>
        <v>21390069.270000011</v>
      </c>
      <c r="I25" s="63">
        <f t="shared" si="6"/>
        <v>30156848.770000011</v>
      </c>
      <c r="J25" s="64">
        <f t="shared" si="3"/>
        <v>0.82009787050358385</v>
      </c>
      <c r="K25" s="64">
        <f t="shared" si="4"/>
        <v>0.7572073468997973</v>
      </c>
      <c r="L25" s="64">
        <f t="shared" si="5"/>
        <v>0.60376072989390961</v>
      </c>
      <c r="O25" s="1"/>
    </row>
    <row r="26" spans="1:15" x14ac:dyDescent="0.2">
      <c r="A26" s="16" t="s">
        <v>214</v>
      </c>
      <c r="G26" s="1">
        <f>+C25-F25</f>
        <v>55234749.390000015</v>
      </c>
    </row>
    <row r="27" spans="1:15" x14ac:dyDescent="0.2">
      <c r="C27" s="1"/>
      <c r="F27" s="1"/>
    </row>
    <row r="30" spans="1:15" ht="15" x14ac:dyDescent="0.25">
      <c r="A30" s="106"/>
      <c r="B30" s="106"/>
    </row>
    <row r="31" spans="1:15" ht="15" x14ac:dyDescent="0.25">
      <c r="A31" s="106"/>
      <c r="B31" s="106"/>
    </row>
    <row r="32" spans="1:15" ht="15" x14ac:dyDescent="0.25">
      <c r="A32" s="106"/>
      <c r="B32" s="106"/>
    </row>
    <row r="33" spans="1:2" ht="15" x14ac:dyDescent="0.25">
      <c r="A33" s="106"/>
      <c r="B33" s="106"/>
    </row>
    <row r="34" spans="1:2" ht="15" x14ac:dyDescent="0.25">
      <c r="A34" s="106"/>
      <c r="B34" s="106"/>
    </row>
    <row r="35" spans="1:2" ht="15" x14ac:dyDescent="0.25">
      <c r="A35" s="106"/>
      <c r="B35" s="106"/>
    </row>
    <row r="36" spans="1:2" ht="15" x14ac:dyDescent="0.25">
      <c r="A36" s="106"/>
      <c r="B36" s="106"/>
    </row>
    <row r="37" spans="1:2" ht="15" x14ac:dyDescent="0.25">
      <c r="A37" s="106"/>
      <c r="B37" s="106"/>
    </row>
    <row r="38" spans="1:2" ht="15" x14ac:dyDescent="0.25">
      <c r="A38" s="106"/>
      <c r="B38" s="106"/>
    </row>
    <row r="39" spans="1:2" ht="15" x14ac:dyDescent="0.25">
      <c r="A39" s="106"/>
      <c r="B39" s="106"/>
    </row>
    <row r="40" spans="1:2" ht="15" x14ac:dyDescent="0.25">
      <c r="A40" s="106"/>
      <c r="B40" s="106"/>
    </row>
    <row r="41" spans="1:2" ht="15" x14ac:dyDescent="0.25">
      <c r="A41" s="106"/>
      <c r="B41" s="106"/>
    </row>
    <row r="42" spans="1:2" ht="15" x14ac:dyDescent="0.25">
      <c r="A42" s="106"/>
      <c r="B42" s="106"/>
    </row>
    <row r="43" spans="1:2" ht="15" x14ac:dyDescent="0.25">
      <c r="A43" s="106"/>
      <c r="B43" s="106"/>
    </row>
    <row r="44" spans="1:2" ht="15" x14ac:dyDescent="0.25">
      <c r="A44" s="106"/>
      <c r="B44" s="106"/>
    </row>
    <row r="45" spans="1:2" ht="15" x14ac:dyDescent="0.25">
      <c r="A45" s="106"/>
      <c r="B45" s="106"/>
    </row>
    <row r="46" spans="1:2" ht="15" x14ac:dyDescent="0.25">
      <c r="A46" s="106"/>
      <c r="B46" s="106"/>
    </row>
    <row r="47" spans="1:2" ht="15" x14ac:dyDescent="0.25">
      <c r="A47" s="106"/>
      <c r="B47" s="106"/>
    </row>
    <row r="48" spans="1:2" ht="15" x14ac:dyDescent="0.25">
      <c r="A48" s="106"/>
      <c r="B48" s="106"/>
    </row>
    <row r="49" spans="1:2" ht="15" x14ac:dyDescent="0.25">
      <c r="A49" s="106"/>
      <c r="B49" s="106"/>
    </row>
    <row r="50" spans="1:2" ht="15" x14ac:dyDescent="0.25">
      <c r="A50" s="106"/>
      <c r="B50" s="106"/>
    </row>
    <row r="51" spans="1:2" ht="15" x14ac:dyDescent="0.25">
      <c r="A51" s="106"/>
      <c r="B51" s="106"/>
    </row>
    <row r="52" spans="1:2" ht="15" x14ac:dyDescent="0.25">
      <c r="A52" s="106"/>
      <c r="B52" s="106"/>
    </row>
    <row r="53" spans="1:2" ht="15" x14ac:dyDescent="0.25">
      <c r="A53" s="106"/>
      <c r="B53" s="106"/>
    </row>
    <row r="54" spans="1:2" ht="15" x14ac:dyDescent="0.25">
      <c r="A54" s="106"/>
      <c r="B54" s="106"/>
    </row>
    <row r="55" spans="1:2" ht="15" x14ac:dyDescent="0.25">
      <c r="A55" s="106"/>
      <c r="B55" s="106"/>
    </row>
    <row r="56" spans="1:2" ht="15" x14ac:dyDescent="0.25">
      <c r="A56" s="106"/>
      <c r="B56" s="106"/>
    </row>
  </sheetData>
  <sortState xmlns:xlrd2="http://schemas.microsoft.com/office/spreadsheetml/2017/richdata2" ref="A8:L24">
    <sortCondition descending="1" ref="L7:L24"/>
  </sortState>
  <mergeCells count="4">
    <mergeCell ref="A2:K2"/>
    <mergeCell ref="A3:K3"/>
    <mergeCell ref="A4:K4"/>
    <mergeCell ref="A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26"/>
  <sheetViews>
    <sheetView showGridLines="0" workbookViewId="0">
      <selection activeCell="A12" sqref="A12"/>
    </sheetView>
  </sheetViews>
  <sheetFormatPr baseColWidth="10" defaultRowHeight="12.75" x14ac:dyDescent="0.2"/>
  <cols>
    <col min="1" max="1" width="80" customWidth="1"/>
    <col min="2" max="2" width="11.42578125" bestFit="1" customWidth="1"/>
    <col min="3" max="4" width="11.42578125" customWidth="1"/>
    <col min="5" max="5" width="12.42578125" customWidth="1"/>
    <col min="6" max="6" width="11.5703125" customWidth="1"/>
    <col min="7" max="8" width="14.5703125" customWidth="1"/>
    <col min="9" max="9" width="16" customWidth="1"/>
    <col min="10" max="10" width="14.5703125" customWidth="1"/>
    <col min="11" max="11" width="15.140625" customWidth="1"/>
    <col min="12" max="12" width="14.85546875" customWidth="1"/>
    <col min="13" max="13" width="13.42578125" customWidth="1"/>
    <col min="14" max="14" width="14.140625" customWidth="1"/>
    <col min="15" max="15" width="12.85546875" customWidth="1"/>
  </cols>
  <sheetData>
    <row r="2" spans="1:15" ht="15" x14ac:dyDescent="0.2">
      <c r="A2" s="140" t="s">
        <v>52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18.75" x14ac:dyDescent="0.2">
      <c r="A3" s="141" t="s">
        <v>44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5" ht="15" x14ac:dyDescent="0.2">
      <c r="A4" s="140" t="s">
        <v>15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5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2">
      <c r="A6" s="142" t="s">
        <v>26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5" ht="63.75" x14ac:dyDescent="0.2">
      <c r="A7" s="48" t="s">
        <v>35</v>
      </c>
      <c r="B7" s="48" t="s">
        <v>13</v>
      </c>
      <c r="C7" s="48" t="s">
        <v>12</v>
      </c>
      <c r="D7" s="49" t="s">
        <v>36</v>
      </c>
      <c r="E7" s="49" t="s">
        <v>37</v>
      </c>
      <c r="F7" s="49" t="s">
        <v>38</v>
      </c>
      <c r="G7" s="49" t="s">
        <v>45</v>
      </c>
      <c r="H7" s="49" t="s">
        <v>46</v>
      </c>
      <c r="I7" s="49" t="s">
        <v>47</v>
      </c>
      <c r="J7" s="49" t="s">
        <v>39</v>
      </c>
      <c r="K7" s="49" t="s">
        <v>40</v>
      </c>
      <c r="L7" s="49" t="s">
        <v>41</v>
      </c>
      <c r="M7" s="49" t="s">
        <v>48</v>
      </c>
      <c r="N7" s="49" t="s">
        <v>49</v>
      </c>
      <c r="O7" s="49" t="s">
        <v>50</v>
      </c>
    </row>
    <row r="8" spans="1:15" x14ac:dyDescent="0.2">
      <c r="A8" s="50" t="str">
        <f>+'ANEXO 5'!A8</f>
        <v>DIRECCIÓN NACIONAL DE AFILIADOS (DINADAF)</v>
      </c>
      <c r="B8" s="50">
        <f>+'ANEXO 5'!B8</f>
        <v>63350378</v>
      </c>
      <c r="C8" s="50">
        <f>+'ANEXO 5'!C8</f>
        <v>64270577</v>
      </c>
      <c r="D8" s="50">
        <f>+'ANEXO 5'!D8</f>
        <v>55658539.489999995</v>
      </c>
      <c r="E8" s="50">
        <f>+'ANEXO 5'!E8</f>
        <v>49680682.780000001</v>
      </c>
      <c r="F8" s="50">
        <f>+'ANEXO 5'!F8</f>
        <v>47997499.449999988</v>
      </c>
      <c r="G8" s="52">
        <f t="shared" ref="G8:G25" si="0">+C8-D8</f>
        <v>8612037.5100000054</v>
      </c>
      <c r="H8" s="52">
        <f t="shared" ref="H8:H25" si="1">+C8-E8</f>
        <v>14589894.219999999</v>
      </c>
      <c r="I8" s="52">
        <f t="shared" ref="I8:I25" si="2">+C8-F8</f>
        <v>16273077.550000012</v>
      </c>
      <c r="J8" s="52">
        <f t="shared" ref="J8:K11" si="3">+D8-E8</f>
        <v>5977856.7099999934</v>
      </c>
      <c r="K8" s="52">
        <f t="shared" si="3"/>
        <v>1683183.3300000131</v>
      </c>
      <c r="L8" s="52">
        <f>+D8-F8</f>
        <v>7661040.0400000066</v>
      </c>
      <c r="M8" s="53">
        <f t="shared" ref="M8:M25" si="4">+D8/C8</f>
        <v>0.86600342004086872</v>
      </c>
      <c r="N8" s="53">
        <f t="shared" ref="N8:N25" si="5">+E8/C8</f>
        <v>0.77299263673951457</v>
      </c>
      <c r="O8" s="53">
        <f t="shared" ref="O8:O25" si="6">+F8/C8</f>
        <v>0.74680361824042729</v>
      </c>
    </row>
    <row r="9" spans="1:15" x14ac:dyDescent="0.2">
      <c r="A9" s="50" t="str">
        <f>+'ANEXO 5'!A9</f>
        <v>DIRECCIÓN DE SEGURIDAD DEPORTIVA (DISEDE)</v>
      </c>
      <c r="B9" s="50">
        <f>+'ANEXO 5'!B9</f>
        <v>711096</v>
      </c>
      <c r="C9" s="50">
        <f>+'ANEXO 5'!C9</f>
        <v>1255487</v>
      </c>
      <c r="D9" s="50">
        <f>+'ANEXO 5'!D9</f>
        <v>1202944.06</v>
      </c>
      <c r="E9" s="50">
        <f>+'ANEXO 5'!E9</f>
        <v>1176120.6599999999</v>
      </c>
      <c r="F9" s="50">
        <f>+'ANEXO 5'!F9</f>
        <v>908151.14000000013</v>
      </c>
      <c r="G9" s="52">
        <f t="shared" si="0"/>
        <v>52542.939999999944</v>
      </c>
      <c r="H9" s="52">
        <f t="shared" si="1"/>
        <v>79366.340000000084</v>
      </c>
      <c r="I9" s="52">
        <f t="shared" si="2"/>
        <v>347335.85999999987</v>
      </c>
      <c r="J9" s="52">
        <f t="shared" si="3"/>
        <v>26823.40000000014</v>
      </c>
      <c r="K9" s="52">
        <f t="shared" si="3"/>
        <v>267969.51999999979</v>
      </c>
      <c r="L9" s="52">
        <f>+D9-F9</f>
        <v>294792.91999999993</v>
      </c>
      <c r="M9" s="53">
        <f t="shared" si="4"/>
        <v>0.95814935558870784</v>
      </c>
      <c r="N9" s="53">
        <f t="shared" si="5"/>
        <v>0.93678441911385779</v>
      </c>
      <c r="O9" s="53">
        <f t="shared" si="6"/>
        <v>0.72334571365533862</v>
      </c>
    </row>
    <row r="10" spans="1:15" x14ac:dyDescent="0.2">
      <c r="A10" s="50" t="str">
        <f>+'ANEXO 5'!A10</f>
        <v>OFICINA DE ASESORÍA JURÍDICA (OAJ)</v>
      </c>
      <c r="B10" s="50">
        <f>+'ANEXO 5'!B10</f>
        <v>636365</v>
      </c>
      <c r="C10" s="50">
        <f>+'ANEXO 5'!C10</f>
        <v>990467</v>
      </c>
      <c r="D10" s="50">
        <f>+'ANEXO 5'!D10</f>
        <v>955255.29999999993</v>
      </c>
      <c r="E10" s="50">
        <f>+'ANEXO 5'!E10</f>
        <v>954405.79999999993</v>
      </c>
      <c r="F10" s="50">
        <f>+'ANEXO 5'!F10</f>
        <v>705000.1399999999</v>
      </c>
      <c r="G10" s="52">
        <f t="shared" si="0"/>
        <v>35211.70000000007</v>
      </c>
      <c r="H10" s="52">
        <f t="shared" si="1"/>
        <v>36061.20000000007</v>
      </c>
      <c r="I10" s="52">
        <f t="shared" si="2"/>
        <v>285466.8600000001</v>
      </c>
      <c r="J10" s="52">
        <f t="shared" si="3"/>
        <v>849.5</v>
      </c>
      <c r="K10" s="52">
        <f t="shared" si="3"/>
        <v>249405.66000000003</v>
      </c>
      <c r="L10" s="52">
        <f>+D10-F10</f>
        <v>250255.16000000003</v>
      </c>
      <c r="M10" s="53">
        <f t="shared" si="4"/>
        <v>0.9644493960929541</v>
      </c>
      <c r="N10" s="53">
        <f t="shared" si="5"/>
        <v>0.96359171986547754</v>
      </c>
      <c r="O10" s="53">
        <f t="shared" si="6"/>
        <v>0.71178559204900305</v>
      </c>
    </row>
    <row r="11" spans="1:15" x14ac:dyDescent="0.2">
      <c r="A11" s="50" t="str">
        <f>+'ANEXO 5'!A11</f>
        <v>OFICINA DE INFORMACIÓN Y COMUNICACIONES (OIC)</v>
      </c>
      <c r="B11" s="50">
        <f>+'ANEXO 5'!B11</f>
        <v>987964</v>
      </c>
      <c r="C11" s="50">
        <f>+'ANEXO 5'!C11</f>
        <v>1482825</v>
      </c>
      <c r="D11" s="50">
        <f>+'ANEXO 5'!D11</f>
        <v>1427215.78</v>
      </c>
      <c r="E11" s="50">
        <f>+'ANEXO 5'!E11</f>
        <v>1408517.51</v>
      </c>
      <c r="F11" s="50">
        <f>+'ANEXO 5'!F11</f>
        <v>1050969.1199999999</v>
      </c>
      <c r="G11" s="52">
        <f t="shared" si="0"/>
        <v>55609.219999999972</v>
      </c>
      <c r="H11" s="52">
        <f t="shared" si="1"/>
        <v>74307.489999999991</v>
      </c>
      <c r="I11" s="52">
        <f t="shared" si="2"/>
        <v>431855.88000000012</v>
      </c>
      <c r="J11" s="52">
        <f t="shared" si="3"/>
        <v>18698.270000000019</v>
      </c>
      <c r="K11" s="52">
        <f t="shared" si="3"/>
        <v>357548.39000000013</v>
      </c>
      <c r="L11" s="52">
        <f>+D11-F11</f>
        <v>376246.66000000015</v>
      </c>
      <c r="M11" s="53">
        <f t="shared" si="4"/>
        <v>0.96249778632003102</v>
      </c>
      <c r="N11" s="53">
        <f t="shared" si="5"/>
        <v>0.94988788967005544</v>
      </c>
      <c r="O11" s="53">
        <f t="shared" si="6"/>
        <v>0.70876139800718219</v>
      </c>
    </row>
    <row r="12" spans="1:15" x14ac:dyDescent="0.2">
      <c r="A12" s="50" t="str">
        <f>+'ANEXO 5'!A12</f>
        <v>UNIDAD FUNCIONAL DE ADMINISTRACIÓN DE RECINTOS DEPORTIVOS DE LIMA METROPOLITANA (OGA UFARDE)</v>
      </c>
      <c r="B12" s="50">
        <f>+'ANEXO 5'!B12</f>
        <v>6419416</v>
      </c>
      <c r="C12" s="50">
        <f>+'ANEXO 5'!C12</f>
        <v>7586039</v>
      </c>
      <c r="D12" s="50">
        <f>+'ANEXO 5'!D12</f>
        <v>7069816.4200000009</v>
      </c>
      <c r="E12" s="50">
        <f>+'ANEXO 5'!E12</f>
        <v>7044706.3599999994</v>
      </c>
      <c r="F12" s="50">
        <f>+'ANEXO 5'!F12</f>
        <v>5285456.28</v>
      </c>
      <c r="G12" s="52">
        <f t="shared" si="0"/>
        <v>516222.57999999914</v>
      </c>
      <c r="H12" s="52">
        <f t="shared" si="1"/>
        <v>541332.6400000006</v>
      </c>
      <c r="I12" s="52">
        <f t="shared" si="2"/>
        <v>2300582.7199999997</v>
      </c>
      <c r="J12" s="52">
        <f t="shared" ref="J12" si="7">+D12-E12</f>
        <v>25110.060000001453</v>
      </c>
      <c r="K12" s="52">
        <f t="shared" ref="K12" si="8">+E12-F12</f>
        <v>1759250.0799999991</v>
      </c>
      <c r="L12" s="52">
        <f>+D12-F12</f>
        <v>1784360.1400000006</v>
      </c>
      <c r="M12" s="53">
        <f t="shared" si="4"/>
        <v>0.93195097204219501</v>
      </c>
      <c r="N12" s="53">
        <f t="shared" si="5"/>
        <v>0.92864093633054079</v>
      </c>
      <c r="O12" s="53">
        <f t="shared" si="6"/>
        <v>0.69673465691383873</v>
      </c>
    </row>
    <row r="13" spans="1:15" x14ac:dyDescent="0.2">
      <c r="A13" s="50" t="str">
        <f>+'ANEXO 5'!A13</f>
        <v>OFICINA DE CONTROL INTERNO (OCI)</v>
      </c>
      <c r="B13" s="50">
        <f>+'ANEXO 5'!B13</f>
        <v>849930</v>
      </c>
      <c r="C13" s="50">
        <f>+'ANEXO 5'!C13</f>
        <v>959952</v>
      </c>
      <c r="D13" s="50">
        <f>+'ANEXO 5'!D13</f>
        <v>920315.32000000007</v>
      </c>
      <c r="E13" s="50">
        <f>+'ANEXO 5'!E13</f>
        <v>908875.8600000001</v>
      </c>
      <c r="F13" s="50">
        <f>+'ANEXO 5'!F13</f>
        <v>608131.35000000009</v>
      </c>
      <c r="G13" s="52">
        <f t="shared" si="0"/>
        <v>39636.679999999935</v>
      </c>
      <c r="H13" s="52">
        <f t="shared" si="1"/>
        <v>51076.139999999898</v>
      </c>
      <c r="I13" s="52">
        <f t="shared" si="2"/>
        <v>351820.64999999991</v>
      </c>
      <c r="J13" s="52">
        <f t="shared" ref="J13:J25" si="9">+D13-E13</f>
        <v>11439.459999999963</v>
      </c>
      <c r="K13" s="52">
        <f t="shared" ref="K13:K25" si="10">+E13-F13</f>
        <v>300744.51</v>
      </c>
      <c r="L13" s="52">
        <f t="shared" ref="L13:L25" si="11">+D13-F13</f>
        <v>312183.96999999997</v>
      </c>
      <c r="M13" s="53">
        <f t="shared" si="4"/>
        <v>0.95870972715302438</v>
      </c>
      <c r="N13" s="53">
        <f t="shared" si="5"/>
        <v>0.94679302715135771</v>
      </c>
      <c r="O13" s="53">
        <f t="shared" si="6"/>
        <v>0.63350183134156712</v>
      </c>
    </row>
    <row r="14" spans="1:15" x14ac:dyDescent="0.2">
      <c r="A14" s="50" t="str">
        <f>+'ANEXO 5'!A14</f>
        <v>OFICINA DE TRÁMITE DOCUMENTARIO (OTDA)</v>
      </c>
      <c r="B14" s="50">
        <f>+'ANEXO 5'!B14</f>
        <v>444511</v>
      </c>
      <c r="C14" s="50">
        <f>+'ANEXO 5'!C14</f>
        <v>542711</v>
      </c>
      <c r="D14" s="50">
        <f>+'ANEXO 5'!D14</f>
        <v>514596.45</v>
      </c>
      <c r="E14" s="50">
        <f>+'ANEXO 5'!E14</f>
        <v>511408.45</v>
      </c>
      <c r="F14" s="50">
        <f>+'ANEXO 5'!F14</f>
        <v>324433.23000000004</v>
      </c>
      <c r="G14" s="52">
        <f t="shared" si="0"/>
        <v>28114.549999999988</v>
      </c>
      <c r="H14" s="52">
        <f t="shared" si="1"/>
        <v>31302.549999999988</v>
      </c>
      <c r="I14" s="52">
        <f t="shared" si="2"/>
        <v>218277.76999999996</v>
      </c>
      <c r="J14" s="52">
        <f t="shared" si="9"/>
        <v>3188</v>
      </c>
      <c r="K14" s="52">
        <f t="shared" si="10"/>
        <v>186975.21999999997</v>
      </c>
      <c r="L14" s="52">
        <f t="shared" si="11"/>
        <v>190163.21999999997</v>
      </c>
      <c r="M14" s="53">
        <f t="shared" si="4"/>
        <v>0.94819609331670085</v>
      </c>
      <c r="N14" s="53">
        <f t="shared" si="5"/>
        <v>0.94232188033778574</v>
      </c>
      <c r="O14" s="53">
        <f t="shared" si="6"/>
        <v>0.59780109487369892</v>
      </c>
    </row>
    <row r="15" spans="1:15" x14ac:dyDescent="0.2">
      <c r="A15" s="50" t="str">
        <f>+'ANEXO 5'!A15</f>
        <v>DIRECCIÓN NACIONAL DE SERVICIOS BIOMÉDICOS (DINASEB)</v>
      </c>
      <c r="B15" s="50">
        <f>+'ANEXO 5'!B15</f>
        <v>2901037</v>
      </c>
      <c r="C15" s="50">
        <f>+'ANEXO 5'!C15</f>
        <v>3134494</v>
      </c>
      <c r="D15" s="50">
        <f>+'ANEXO 5'!D15</f>
        <v>2540399.25</v>
      </c>
      <c r="E15" s="50">
        <f>+'ANEXO 5'!E15</f>
        <v>2361509.1500000004</v>
      </c>
      <c r="F15" s="50">
        <f>+'ANEXO 5'!F15</f>
        <v>1805964.0099999998</v>
      </c>
      <c r="G15" s="52">
        <f t="shared" si="0"/>
        <v>594094.75</v>
      </c>
      <c r="H15" s="52">
        <f t="shared" si="1"/>
        <v>772984.84999999963</v>
      </c>
      <c r="I15" s="52">
        <f t="shared" si="2"/>
        <v>1328529.9900000002</v>
      </c>
      <c r="J15" s="52">
        <f t="shared" si="9"/>
        <v>178890.09999999963</v>
      </c>
      <c r="K15" s="52">
        <f t="shared" si="10"/>
        <v>555545.1400000006</v>
      </c>
      <c r="L15" s="52">
        <f t="shared" si="11"/>
        <v>734435.24000000022</v>
      </c>
      <c r="M15" s="53">
        <f t="shared" si="4"/>
        <v>0.8104655009708106</v>
      </c>
      <c r="N15" s="53">
        <f t="shared" si="5"/>
        <v>0.7533940565845717</v>
      </c>
      <c r="O15" s="53">
        <f t="shared" si="6"/>
        <v>0.5761580688940543</v>
      </c>
    </row>
    <row r="16" spans="1:15" x14ac:dyDescent="0.2">
      <c r="A16" s="50" t="str">
        <f>+'ANEXO 5'!A16</f>
        <v>DIRECCIÓN NACIONAL DE CAPACITACIÓN Y TÉNICA DEPORTIVA (DNCTD)</v>
      </c>
      <c r="B16" s="50">
        <f>+'ANEXO 5'!B16</f>
        <v>707326</v>
      </c>
      <c r="C16" s="50">
        <f>+'ANEXO 5'!C16</f>
        <v>1168681</v>
      </c>
      <c r="D16" s="50">
        <f>+'ANEXO 5'!D16</f>
        <v>1054330.99</v>
      </c>
      <c r="E16" s="50">
        <f>+'ANEXO 5'!E16</f>
        <v>1053900.31</v>
      </c>
      <c r="F16" s="50">
        <f>+'ANEXO 5'!F16</f>
        <v>651348.42000000004</v>
      </c>
      <c r="G16" s="52">
        <f t="shared" si="0"/>
        <v>114350.01000000001</v>
      </c>
      <c r="H16" s="52">
        <f t="shared" si="1"/>
        <v>114780.68999999994</v>
      </c>
      <c r="I16" s="52">
        <f t="shared" si="2"/>
        <v>517332.57999999996</v>
      </c>
      <c r="J16" s="52">
        <f t="shared" si="9"/>
        <v>430.67999999993481</v>
      </c>
      <c r="K16" s="52">
        <f t="shared" si="10"/>
        <v>402551.89</v>
      </c>
      <c r="L16" s="52">
        <f t="shared" si="11"/>
        <v>402982.56999999995</v>
      </c>
      <c r="M16" s="53">
        <f t="shared" si="4"/>
        <v>0.90215464271259649</v>
      </c>
      <c r="N16" s="53">
        <f t="shared" si="5"/>
        <v>0.90178612469955455</v>
      </c>
      <c r="O16" s="53">
        <f t="shared" si="6"/>
        <v>0.55733636467094105</v>
      </c>
    </row>
    <row r="17" spans="1:15" x14ac:dyDescent="0.2">
      <c r="A17" s="50" t="str">
        <f>+'ANEXO 5'!A17</f>
        <v>OFICINA DE COORDINACIÓN REGIONAL (OCR)</v>
      </c>
      <c r="B17" s="50">
        <f>+'ANEXO 5'!B17</f>
        <v>11199123</v>
      </c>
      <c r="C17" s="50">
        <f>+'ANEXO 5'!C17</f>
        <v>11343001</v>
      </c>
      <c r="D17" s="50">
        <f>+'ANEXO 5'!D17</f>
        <v>9491035.6700000037</v>
      </c>
      <c r="E17" s="50">
        <f>+'ANEXO 5'!E17</f>
        <v>9305519.5200000033</v>
      </c>
      <c r="F17" s="50">
        <f>+'ANEXO 5'!F17</f>
        <v>5995487.9800000051</v>
      </c>
      <c r="G17" s="52">
        <f t="shared" si="0"/>
        <v>1851965.3299999963</v>
      </c>
      <c r="H17" s="52">
        <f t="shared" si="1"/>
        <v>2037481.4799999967</v>
      </c>
      <c r="I17" s="52">
        <f t="shared" si="2"/>
        <v>5347513.0199999949</v>
      </c>
      <c r="J17" s="52">
        <f t="shared" si="9"/>
        <v>185516.15000000037</v>
      </c>
      <c r="K17" s="52">
        <f t="shared" si="10"/>
        <v>3310031.5399999982</v>
      </c>
      <c r="L17" s="52">
        <f t="shared" si="11"/>
        <v>3495547.6899999985</v>
      </c>
      <c r="M17" s="53">
        <f t="shared" si="4"/>
        <v>0.8367305680392696</v>
      </c>
      <c r="N17" s="53">
        <f t="shared" si="5"/>
        <v>0.82037544737940193</v>
      </c>
      <c r="O17" s="53">
        <f t="shared" si="6"/>
        <v>0.52856276570900462</v>
      </c>
    </row>
    <row r="18" spans="1:15" x14ac:dyDescent="0.2">
      <c r="A18" s="50" t="str">
        <f>+'ANEXO 5'!A18</f>
        <v>GERENCIA GENERAL (GG)</v>
      </c>
      <c r="B18" s="50">
        <f>+'ANEXO 5'!B18</f>
        <v>760227</v>
      </c>
      <c r="C18" s="50">
        <f>+'ANEXO 5'!C18</f>
        <v>959153</v>
      </c>
      <c r="D18" s="50">
        <f>+'ANEXO 5'!D18</f>
        <v>809173.09</v>
      </c>
      <c r="E18" s="50">
        <f>+'ANEXO 5'!E18</f>
        <v>803284.89</v>
      </c>
      <c r="F18" s="50">
        <f>+'ANEXO 5'!F18</f>
        <v>505767.85</v>
      </c>
      <c r="G18" s="52">
        <f t="shared" si="0"/>
        <v>149979.91000000003</v>
      </c>
      <c r="H18" s="52">
        <f t="shared" si="1"/>
        <v>155868.10999999999</v>
      </c>
      <c r="I18" s="52">
        <f t="shared" si="2"/>
        <v>453385.15</v>
      </c>
      <c r="J18" s="52">
        <f t="shared" si="9"/>
        <v>5888.1999999999534</v>
      </c>
      <c r="K18" s="52">
        <f t="shared" si="10"/>
        <v>297517.04000000004</v>
      </c>
      <c r="L18" s="52">
        <f t="shared" si="11"/>
        <v>303405.24</v>
      </c>
      <c r="M18" s="53">
        <f t="shared" si="4"/>
        <v>0.84363296575207503</v>
      </c>
      <c r="N18" s="53">
        <f t="shared" si="5"/>
        <v>0.83749400773390692</v>
      </c>
      <c r="O18" s="53">
        <f t="shared" si="6"/>
        <v>0.52730674876688077</v>
      </c>
    </row>
    <row r="19" spans="1:15" x14ac:dyDescent="0.2">
      <c r="A19" s="50" t="str">
        <f>+'ANEXO 5'!A19</f>
        <v>CONSEJO SUPERIOR DE JUSTICIA DEPORTIVA Y HONORES DEL DEPORTE (CSJDHD)</v>
      </c>
      <c r="B19" s="50">
        <f>+'ANEXO 5'!B19</f>
        <v>195819</v>
      </c>
      <c r="C19" s="50">
        <f>+'ANEXO 5'!C19</f>
        <v>249047</v>
      </c>
      <c r="D19" s="50">
        <f>+'ANEXO 5'!D19</f>
        <v>249047</v>
      </c>
      <c r="E19" s="50">
        <f>+'ANEXO 5'!E19</f>
        <v>249047</v>
      </c>
      <c r="F19" s="50">
        <f>+'ANEXO 5'!F19</f>
        <v>129911.4</v>
      </c>
      <c r="G19" s="52">
        <f t="shared" si="0"/>
        <v>0</v>
      </c>
      <c r="H19" s="52">
        <f t="shared" si="1"/>
        <v>0</v>
      </c>
      <c r="I19" s="52">
        <f t="shared" si="2"/>
        <v>119135.6</v>
      </c>
      <c r="J19" s="52">
        <f t="shared" si="9"/>
        <v>0</v>
      </c>
      <c r="K19" s="52">
        <f t="shared" si="10"/>
        <v>119135.6</v>
      </c>
      <c r="L19" s="52">
        <f t="shared" si="11"/>
        <v>119135.6</v>
      </c>
      <c r="M19" s="53">
        <f t="shared" si="4"/>
        <v>1</v>
      </c>
      <c r="N19" s="53">
        <f t="shared" si="5"/>
        <v>1</v>
      </c>
      <c r="O19" s="53">
        <f t="shared" si="6"/>
        <v>0.52163406907129972</v>
      </c>
    </row>
    <row r="20" spans="1:15" x14ac:dyDescent="0.2">
      <c r="A20" s="50" t="str">
        <f>+'ANEXO 5'!A20</f>
        <v>OFICINA GENERAL DE ADMINISTRACIÓN (OGA)</v>
      </c>
      <c r="B20" s="50">
        <f>+'ANEXO 5'!B20</f>
        <v>26626479</v>
      </c>
      <c r="C20" s="50">
        <f>+'ANEXO 5'!C20</f>
        <v>28811630</v>
      </c>
      <c r="D20" s="50">
        <f>+'ANEXO 5'!D20</f>
        <v>23455381.540000003</v>
      </c>
      <c r="E20" s="50">
        <f>+'ANEXO 5'!E20</f>
        <v>23039148.66</v>
      </c>
      <c r="F20" s="50">
        <f>+'ANEXO 5'!F20</f>
        <v>14262860.489999995</v>
      </c>
      <c r="G20" s="55">
        <f t="shared" si="0"/>
        <v>5356248.4599999972</v>
      </c>
      <c r="H20" s="55">
        <f t="shared" si="1"/>
        <v>5772481.3399999999</v>
      </c>
      <c r="I20" s="55">
        <f t="shared" si="2"/>
        <v>14548769.510000005</v>
      </c>
      <c r="J20" s="55">
        <f t="shared" si="9"/>
        <v>416232.88000000268</v>
      </c>
      <c r="K20" s="55">
        <f t="shared" si="10"/>
        <v>8776288.1700000055</v>
      </c>
      <c r="L20" s="55">
        <f t="shared" si="11"/>
        <v>9192521.0500000082</v>
      </c>
      <c r="M20" s="53">
        <f t="shared" si="4"/>
        <v>0.81409422306200663</v>
      </c>
      <c r="N20" s="53">
        <f t="shared" si="5"/>
        <v>0.79964752636348591</v>
      </c>
      <c r="O20" s="53">
        <f t="shared" si="6"/>
        <v>0.49503830536488197</v>
      </c>
    </row>
    <row r="21" spans="1:15" x14ac:dyDescent="0.2">
      <c r="A21" s="50" t="str">
        <f>+'ANEXO 5'!A21</f>
        <v>PRESIDENCIA (PRESIDENCIA)</v>
      </c>
      <c r="B21" s="50">
        <f>+'ANEXO 5'!B21</f>
        <v>657871</v>
      </c>
      <c r="C21" s="50">
        <f>+'ANEXO 5'!C21</f>
        <v>884906</v>
      </c>
      <c r="D21" s="50">
        <f>+'ANEXO 5'!D21</f>
        <v>701751.89</v>
      </c>
      <c r="E21" s="50">
        <f>+'ANEXO 5'!E21</f>
        <v>660029.29</v>
      </c>
      <c r="F21" s="50">
        <f>+'ANEXO 5'!F21</f>
        <v>417335.35</v>
      </c>
      <c r="G21" s="52">
        <f>+C21-D21</f>
        <v>183154.11</v>
      </c>
      <c r="H21" s="52">
        <f t="shared" si="1"/>
        <v>224876.70999999996</v>
      </c>
      <c r="I21" s="52">
        <f t="shared" si="2"/>
        <v>467570.65</v>
      </c>
      <c r="J21" s="52">
        <f t="shared" si="9"/>
        <v>41722.599999999977</v>
      </c>
      <c r="K21" s="52">
        <f t="shared" si="10"/>
        <v>242693.94000000006</v>
      </c>
      <c r="L21" s="52">
        <f t="shared" si="11"/>
        <v>284416.54000000004</v>
      </c>
      <c r="M21" s="53">
        <f t="shared" si="4"/>
        <v>0.7930242195216215</v>
      </c>
      <c r="N21" s="53">
        <f t="shared" si="5"/>
        <v>0.74587503079423134</v>
      </c>
      <c r="O21" s="53">
        <f t="shared" si="6"/>
        <v>0.47161545972114549</v>
      </c>
    </row>
    <row r="22" spans="1:15" x14ac:dyDescent="0.2">
      <c r="A22" s="50" t="str">
        <f>+'ANEXO 5'!A22</f>
        <v>OFICINA DE PRESUPUESTO Y PLANIFICACIÓN (OPP)</v>
      </c>
      <c r="B22" s="50">
        <f>+'ANEXO 5'!B22</f>
        <v>3886030</v>
      </c>
      <c r="C22" s="50">
        <f>+'ANEXO 5'!C22</f>
        <v>2575703</v>
      </c>
      <c r="D22" s="50">
        <f>+'ANEXO 5'!D22</f>
        <v>1616309.55</v>
      </c>
      <c r="E22" s="50">
        <f>+'ANEXO 5'!E22</f>
        <v>1592309.55</v>
      </c>
      <c r="F22" s="50">
        <f>+'ANEXO 5'!F22</f>
        <v>1084951.8999999999</v>
      </c>
      <c r="G22" s="52">
        <f t="shared" si="0"/>
        <v>959393.45</v>
      </c>
      <c r="H22" s="52">
        <f t="shared" si="1"/>
        <v>983393.45</v>
      </c>
      <c r="I22" s="52">
        <f t="shared" si="2"/>
        <v>1490751.1</v>
      </c>
      <c r="J22" s="52">
        <f t="shared" si="9"/>
        <v>24000</v>
      </c>
      <c r="K22" s="52">
        <f t="shared" si="10"/>
        <v>507357.65000000014</v>
      </c>
      <c r="L22" s="52">
        <f t="shared" si="11"/>
        <v>531357.65000000014</v>
      </c>
      <c r="M22" s="53">
        <f t="shared" si="4"/>
        <v>0.62752170960704712</v>
      </c>
      <c r="N22" s="53">
        <f t="shared" si="5"/>
        <v>0.61820386511954217</v>
      </c>
      <c r="O22" s="53">
        <f t="shared" si="6"/>
        <v>0.42122554502595988</v>
      </c>
    </row>
    <row r="23" spans="1:15" x14ac:dyDescent="0.2">
      <c r="A23" s="50" t="str">
        <f>+'ANEXO 5'!A23</f>
        <v>DIRECCIÓN NACIONAL DE RECREACIÓN Y PROMOCIÓN DEL DEPORTE (DNRPD)</v>
      </c>
      <c r="B23" s="50">
        <f>+'ANEXO 5'!B23</f>
        <v>1560936</v>
      </c>
      <c r="C23" s="50">
        <f>+'ANEXO 5'!C23</f>
        <v>1493734</v>
      </c>
      <c r="D23" s="50">
        <f>+'ANEXO 5'!D23</f>
        <v>1207111.8999999999</v>
      </c>
      <c r="E23" s="50">
        <f>+'ANEXO 5'!E23</f>
        <v>1198111.8999999999</v>
      </c>
      <c r="F23" s="50">
        <f>+'ANEXO 5'!F23</f>
        <v>572907.1</v>
      </c>
      <c r="G23" s="52">
        <f t="shared" si="0"/>
        <v>286622.10000000009</v>
      </c>
      <c r="H23" s="52">
        <f t="shared" si="1"/>
        <v>295622.10000000009</v>
      </c>
      <c r="I23" s="52">
        <f t="shared" si="2"/>
        <v>920826.9</v>
      </c>
      <c r="J23" s="52">
        <f t="shared" si="9"/>
        <v>9000</v>
      </c>
      <c r="K23" s="52">
        <f t="shared" si="10"/>
        <v>625204.79999999993</v>
      </c>
      <c r="L23" s="52">
        <f t="shared" si="11"/>
        <v>634204.79999999993</v>
      </c>
      <c r="M23" s="53">
        <f t="shared" si="4"/>
        <v>0.80811704091893199</v>
      </c>
      <c r="N23" s="53">
        <f t="shared" si="5"/>
        <v>0.80209187177904495</v>
      </c>
      <c r="O23" s="53">
        <f t="shared" si="6"/>
        <v>0.38354024210468529</v>
      </c>
    </row>
    <row r="24" spans="1:15" x14ac:dyDescent="0.2">
      <c r="A24" s="50" t="str">
        <f>+'ANEXO 5'!A24</f>
        <v>OFICINA DE INFRAESTRUCTURA (OI)</v>
      </c>
      <c r="B24" s="50">
        <f>+'ANEXO 5'!B24</f>
        <v>10473796</v>
      </c>
      <c r="C24" s="50">
        <f>+'ANEXO 5'!C24</f>
        <v>11689057</v>
      </c>
      <c r="D24" s="50">
        <f>+'ANEXO 5'!D24</f>
        <v>5446339.6799999997</v>
      </c>
      <c r="E24" s="50">
        <f>+'ANEXO 5'!E24</f>
        <v>3605206.1899999995</v>
      </c>
      <c r="F24" s="50">
        <f>+'ANEXO 5'!F24</f>
        <v>1856539.4000000001</v>
      </c>
      <c r="G24" s="52">
        <f t="shared" si="0"/>
        <v>6242717.3200000003</v>
      </c>
      <c r="H24" s="52">
        <f t="shared" si="1"/>
        <v>8083850.8100000005</v>
      </c>
      <c r="I24" s="52">
        <f t="shared" si="2"/>
        <v>9832517.5999999996</v>
      </c>
      <c r="J24" s="52">
        <f t="shared" si="9"/>
        <v>1841133.4900000002</v>
      </c>
      <c r="K24" s="52">
        <f t="shared" si="10"/>
        <v>1748666.7899999993</v>
      </c>
      <c r="L24" s="52">
        <f t="shared" si="11"/>
        <v>3589800.2799999993</v>
      </c>
      <c r="M24" s="53">
        <f t="shared" si="4"/>
        <v>0.46593490646850294</v>
      </c>
      <c r="N24" s="53">
        <f t="shared" si="5"/>
        <v>0.30842575153838325</v>
      </c>
      <c r="O24" s="53">
        <f t="shared" si="6"/>
        <v>0.15882713207746357</v>
      </c>
    </row>
    <row r="25" spans="1:15" x14ac:dyDescent="0.2">
      <c r="A25" s="25" t="s">
        <v>32</v>
      </c>
      <c r="B25" s="15">
        <f>SUM(B8:B24)</f>
        <v>132368304</v>
      </c>
      <c r="C25" s="15">
        <f>SUM(C8:C24)</f>
        <v>139397464</v>
      </c>
      <c r="D25" s="15">
        <f>SUM(D8:D24)</f>
        <v>114319563.38</v>
      </c>
      <c r="E25" s="15">
        <f>SUM(E8:E24)</f>
        <v>105552783.88000001</v>
      </c>
      <c r="F25" s="15">
        <f>SUM(F8:F24)</f>
        <v>84162714.609999985</v>
      </c>
      <c r="G25" s="15">
        <f t="shared" si="0"/>
        <v>25077900.620000005</v>
      </c>
      <c r="H25" s="15">
        <f t="shared" si="1"/>
        <v>33844680.11999999</v>
      </c>
      <c r="I25" s="15">
        <f t="shared" si="2"/>
        <v>55234749.390000015</v>
      </c>
      <c r="J25" s="15">
        <f t="shared" si="9"/>
        <v>8766779.4999999851</v>
      </c>
      <c r="K25" s="15">
        <f t="shared" si="10"/>
        <v>21390069.270000026</v>
      </c>
      <c r="L25" s="15">
        <f t="shared" si="11"/>
        <v>30156848.770000011</v>
      </c>
      <c r="M25" s="54">
        <f t="shared" si="4"/>
        <v>0.82009787050358385</v>
      </c>
      <c r="N25" s="54">
        <f t="shared" si="5"/>
        <v>0.7572073468997973</v>
      </c>
      <c r="O25" s="54">
        <f t="shared" si="6"/>
        <v>0.60376072989390961</v>
      </c>
    </row>
    <row r="26" spans="1:15" x14ac:dyDescent="0.2">
      <c r="A26" s="16" t="s">
        <v>214</v>
      </c>
    </row>
  </sheetData>
  <sortState xmlns:xlrd2="http://schemas.microsoft.com/office/spreadsheetml/2017/richdata2" ref="A8:O24">
    <sortCondition descending="1" ref="O8:O24"/>
  </sortState>
  <mergeCells count="4">
    <mergeCell ref="A2:O2"/>
    <mergeCell ref="A3:O3"/>
    <mergeCell ref="A4:O4"/>
    <mergeCell ref="A6:O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98D2-CF86-43D9-8D31-B6855F02F631}">
  <dimension ref="B1:J67"/>
  <sheetViews>
    <sheetView showGridLines="0" tabSelected="1" workbookViewId="0">
      <selection activeCell="B10" sqref="B10"/>
    </sheetView>
  </sheetViews>
  <sheetFormatPr baseColWidth="10" defaultColWidth="11.42578125" defaultRowHeight="12.75" x14ac:dyDescent="0.2"/>
  <cols>
    <col min="1" max="1" width="11.42578125" style="69"/>
    <col min="2" max="2" width="5.85546875" style="69" customWidth="1"/>
    <col min="3" max="3" width="37.85546875" style="69" customWidth="1"/>
    <col min="4" max="16384" width="11.42578125" style="69"/>
  </cols>
  <sheetData>
    <row r="1" spans="2:10" ht="15" x14ac:dyDescent="0.25">
      <c r="B1" s="145" t="s">
        <v>62</v>
      </c>
      <c r="C1" s="145"/>
      <c r="D1" s="145"/>
      <c r="E1" s="145"/>
      <c r="F1" s="145"/>
      <c r="G1" s="145"/>
      <c r="H1" s="145"/>
      <c r="I1" s="145"/>
      <c r="J1" s="145"/>
    </row>
    <row r="2" spans="2:10" ht="30.75" customHeight="1" x14ac:dyDescent="0.25">
      <c r="B2" s="143" t="s">
        <v>217</v>
      </c>
      <c r="C2" s="143"/>
      <c r="D2" s="143"/>
      <c r="E2" s="143"/>
      <c r="F2" s="143"/>
      <c r="G2" s="143"/>
      <c r="H2" s="143"/>
      <c r="I2" s="143"/>
      <c r="J2" s="143"/>
    </row>
    <row r="3" spans="2:10" ht="30" customHeight="1" x14ac:dyDescent="0.2">
      <c r="B3" s="144" t="s">
        <v>63</v>
      </c>
      <c r="C3" s="144"/>
      <c r="D3" s="144"/>
      <c r="E3" s="144"/>
      <c r="F3" s="144"/>
      <c r="G3" s="144"/>
      <c r="H3" s="144"/>
      <c r="I3" s="144"/>
      <c r="J3" s="144"/>
    </row>
    <row r="4" spans="2:10" ht="15" x14ac:dyDescent="0.25">
      <c r="B4" s="70"/>
      <c r="C4" s="70"/>
      <c r="D4" s="70"/>
      <c r="E4" s="70"/>
      <c r="F4" s="70"/>
      <c r="G4" s="70"/>
      <c r="H4" s="70"/>
      <c r="I4" s="70"/>
      <c r="J4" s="70"/>
    </row>
    <row r="5" spans="2:10" ht="15" x14ac:dyDescent="0.25">
      <c r="B5" s="71" t="s">
        <v>64</v>
      </c>
      <c r="C5" s="70"/>
      <c r="D5" s="70"/>
      <c r="E5" s="70"/>
      <c r="F5" s="70"/>
      <c r="G5" s="70"/>
      <c r="H5" s="70"/>
      <c r="I5" s="70"/>
      <c r="J5" s="70"/>
    </row>
    <row r="6" spans="2:10" ht="15" x14ac:dyDescent="0.25">
      <c r="B6" s="71" t="s">
        <v>65</v>
      </c>
      <c r="C6" s="70"/>
      <c r="D6" s="70"/>
      <c r="E6" s="70"/>
      <c r="F6" s="70"/>
      <c r="G6" s="70"/>
      <c r="H6" s="70"/>
      <c r="I6" s="70"/>
      <c r="J6" s="70"/>
    </row>
    <row r="7" spans="2:10" ht="15" x14ac:dyDescent="0.25">
      <c r="B7" s="71"/>
      <c r="C7" s="70"/>
      <c r="D7" s="70"/>
      <c r="E7" s="70"/>
      <c r="F7" s="70"/>
      <c r="G7" s="70"/>
      <c r="H7" s="70"/>
      <c r="I7" s="70"/>
      <c r="J7" s="70"/>
    </row>
    <row r="8" spans="2:10" ht="45" x14ac:dyDescent="0.2">
      <c r="B8" s="148" t="s">
        <v>66</v>
      </c>
      <c r="C8" s="148" t="s">
        <v>67</v>
      </c>
      <c r="D8" s="72" t="s">
        <v>68</v>
      </c>
      <c r="E8" s="85" t="s">
        <v>69</v>
      </c>
      <c r="F8" s="150" t="s">
        <v>70</v>
      </c>
      <c r="G8" s="85" t="s">
        <v>209</v>
      </c>
      <c r="H8" s="150" t="s">
        <v>210</v>
      </c>
      <c r="I8" s="85" t="s">
        <v>211</v>
      </c>
      <c r="J8" s="150" t="s">
        <v>212</v>
      </c>
    </row>
    <row r="9" spans="2:10" x14ac:dyDescent="0.2">
      <c r="B9" s="149"/>
      <c r="C9" s="149"/>
      <c r="D9" s="73" t="s">
        <v>71</v>
      </c>
      <c r="E9" s="73" t="s">
        <v>71</v>
      </c>
      <c r="F9" s="151"/>
      <c r="G9" s="73" t="s">
        <v>71</v>
      </c>
      <c r="H9" s="151"/>
      <c r="I9" s="73" t="s">
        <v>71</v>
      </c>
      <c r="J9" s="151"/>
    </row>
    <row r="10" spans="2:10" x14ac:dyDescent="0.2">
      <c r="B10" s="74">
        <v>1</v>
      </c>
      <c r="C10" s="75" t="s">
        <v>72</v>
      </c>
      <c r="D10" s="76">
        <v>1668862</v>
      </c>
      <c r="E10" s="76">
        <v>1168203</v>
      </c>
      <c r="F10" s="77">
        <f>E10/D10*100</f>
        <v>69.999976031571208</v>
      </c>
      <c r="G10" s="76">
        <v>500659</v>
      </c>
      <c r="H10" s="77">
        <f t="shared" ref="H10:H13" si="0">G10/D10*100</f>
        <v>30.000023968428785</v>
      </c>
      <c r="I10" s="76">
        <f>SUM(E10,G10)</f>
        <v>1668862</v>
      </c>
      <c r="J10" s="77">
        <f>I10/D10*100</f>
        <v>100</v>
      </c>
    </row>
    <row r="11" spans="2:10" x14ac:dyDescent="0.2">
      <c r="B11" s="74">
        <v>2</v>
      </c>
      <c r="C11" s="75" t="s">
        <v>73</v>
      </c>
      <c r="D11" s="76">
        <v>60808</v>
      </c>
      <c r="E11" s="76">
        <v>42566</v>
      </c>
      <c r="F11" s="77">
        <f t="shared" ref="F11:F65" si="1">E11/D11*100</f>
        <v>70.000657808183135</v>
      </c>
      <c r="G11" s="76">
        <v>18242</v>
      </c>
      <c r="H11" s="77">
        <f t="shared" si="0"/>
        <v>29.999342191816865</v>
      </c>
      <c r="I11" s="76">
        <f t="shared" ref="I11:I64" si="2">SUM(E11,G11)</f>
        <v>60808</v>
      </c>
      <c r="J11" s="77">
        <f t="shared" ref="J11:J65" si="3">I11/D11*100</f>
        <v>100</v>
      </c>
    </row>
    <row r="12" spans="2:10" x14ac:dyDescent="0.2">
      <c r="B12" s="74">
        <v>3</v>
      </c>
      <c r="C12" s="75" t="s">
        <v>74</v>
      </c>
      <c r="D12" s="76">
        <v>44678</v>
      </c>
      <c r="E12" s="76"/>
      <c r="F12" s="77">
        <f t="shared" si="1"/>
        <v>0</v>
      </c>
      <c r="G12" s="76"/>
      <c r="H12" s="77">
        <f t="shared" si="0"/>
        <v>0</v>
      </c>
      <c r="I12" s="76">
        <f t="shared" si="2"/>
        <v>0</v>
      </c>
      <c r="J12" s="77">
        <f t="shared" si="3"/>
        <v>0</v>
      </c>
    </row>
    <row r="13" spans="2:10" x14ac:dyDescent="0.2">
      <c r="B13" s="74">
        <v>4</v>
      </c>
      <c r="C13" s="75" t="s">
        <v>75</v>
      </c>
      <c r="D13" s="76">
        <v>436360</v>
      </c>
      <c r="E13" s="76">
        <v>205760</v>
      </c>
      <c r="F13" s="77">
        <f t="shared" si="1"/>
        <v>47.153726281052343</v>
      </c>
      <c r="G13" s="76"/>
      <c r="H13" s="77">
        <f t="shared" si="0"/>
        <v>0</v>
      </c>
      <c r="I13" s="76">
        <f t="shared" si="2"/>
        <v>205760</v>
      </c>
      <c r="J13" s="77">
        <f t="shared" si="3"/>
        <v>47.153726281052343</v>
      </c>
    </row>
    <row r="14" spans="2:10" x14ac:dyDescent="0.2">
      <c r="B14" s="78">
        <v>5</v>
      </c>
      <c r="C14" s="75" t="s">
        <v>76</v>
      </c>
      <c r="D14" s="76">
        <v>2712263</v>
      </c>
      <c r="E14" s="76">
        <v>1898584</v>
      </c>
      <c r="F14" s="77">
        <f t="shared" si="1"/>
        <v>69.999996313041919</v>
      </c>
      <c r="G14" s="76">
        <v>813679</v>
      </c>
      <c r="H14" s="77">
        <f>G14/D14*100</f>
        <v>30.000003686958088</v>
      </c>
      <c r="I14" s="76">
        <f t="shared" si="2"/>
        <v>2712263</v>
      </c>
      <c r="J14" s="77">
        <f t="shared" si="3"/>
        <v>100</v>
      </c>
    </row>
    <row r="15" spans="2:10" x14ac:dyDescent="0.2">
      <c r="B15" s="78">
        <v>6</v>
      </c>
      <c r="C15" s="75" t="s">
        <v>77</v>
      </c>
      <c r="D15" s="76">
        <v>186509</v>
      </c>
      <c r="E15" s="76">
        <v>130556</v>
      </c>
      <c r="F15" s="77">
        <f t="shared" si="1"/>
        <v>69.999839149853358</v>
      </c>
      <c r="G15" s="76"/>
      <c r="H15" s="77">
        <f t="shared" ref="H15:H65" si="4">G15/D15*100</f>
        <v>0</v>
      </c>
      <c r="I15" s="76">
        <f t="shared" si="2"/>
        <v>130556</v>
      </c>
      <c r="J15" s="77">
        <f t="shared" si="3"/>
        <v>69.999839149853358</v>
      </c>
    </row>
    <row r="16" spans="2:10" x14ac:dyDescent="0.2">
      <c r="B16" s="78">
        <v>7</v>
      </c>
      <c r="C16" s="75" t="s">
        <v>78</v>
      </c>
      <c r="D16" s="76">
        <v>1603233</v>
      </c>
      <c r="E16" s="76">
        <v>1122263</v>
      </c>
      <c r="F16" s="77">
        <f t="shared" si="1"/>
        <v>69.999993762603438</v>
      </c>
      <c r="G16" s="76">
        <v>480970</v>
      </c>
      <c r="H16" s="77">
        <f t="shared" si="4"/>
        <v>30.000006237396558</v>
      </c>
      <c r="I16" s="76">
        <f t="shared" si="2"/>
        <v>1603233</v>
      </c>
      <c r="J16" s="77">
        <f t="shared" si="3"/>
        <v>100</v>
      </c>
    </row>
    <row r="17" spans="2:10" x14ac:dyDescent="0.2">
      <c r="B17" s="78">
        <v>8</v>
      </c>
      <c r="C17" s="75" t="s">
        <v>79</v>
      </c>
      <c r="D17" s="76">
        <v>553138</v>
      </c>
      <c r="E17" s="76">
        <v>387197</v>
      </c>
      <c r="F17" s="77">
        <f t="shared" si="1"/>
        <v>70.000072314684587</v>
      </c>
      <c r="G17" s="76">
        <v>165941</v>
      </c>
      <c r="H17" s="77">
        <f t="shared" si="4"/>
        <v>29.99992768531542</v>
      </c>
      <c r="I17" s="76">
        <f t="shared" si="2"/>
        <v>553138</v>
      </c>
      <c r="J17" s="77">
        <f t="shared" si="3"/>
        <v>100</v>
      </c>
    </row>
    <row r="18" spans="2:10" x14ac:dyDescent="0.2">
      <c r="B18" s="78">
        <v>9</v>
      </c>
      <c r="C18" s="75" t="s">
        <v>80</v>
      </c>
      <c r="D18" s="76">
        <v>267854</v>
      </c>
      <c r="E18" s="76">
        <v>187498</v>
      </c>
      <c r="F18" s="77">
        <f t="shared" si="1"/>
        <v>70.000074667542762</v>
      </c>
      <c r="G18" s="76">
        <v>80356</v>
      </c>
      <c r="H18" s="77">
        <f t="shared" si="4"/>
        <v>29.999925332457234</v>
      </c>
      <c r="I18" s="76">
        <f t="shared" si="2"/>
        <v>267854</v>
      </c>
      <c r="J18" s="77">
        <f t="shared" si="3"/>
        <v>100</v>
      </c>
    </row>
    <row r="19" spans="2:10" x14ac:dyDescent="0.2">
      <c r="B19" s="78">
        <v>10</v>
      </c>
      <c r="C19" s="75" t="s">
        <v>81</v>
      </c>
      <c r="D19" s="76">
        <v>245000</v>
      </c>
      <c r="E19" s="76">
        <v>171500</v>
      </c>
      <c r="F19" s="77">
        <f t="shared" si="1"/>
        <v>70</v>
      </c>
      <c r="G19" s="76">
        <v>73500</v>
      </c>
      <c r="H19" s="77">
        <f t="shared" si="4"/>
        <v>30</v>
      </c>
      <c r="I19" s="76">
        <f t="shared" si="2"/>
        <v>245000</v>
      </c>
      <c r="J19" s="77">
        <f t="shared" si="3"/>
        <v>100</v>
      </c>
    </row>
    <row r="20" spans="2:10" x14ac:dyDescent="0.2">
      <c r="B20" s="78">
        <v>11</v>
      </c>
      <c r="C20" s="75" t="s">
        <v>82</v>
      </c>
      <c r="D20" s="76">
        <v>657286</v>
      </c>
      <c r="E20" s="76">
        <v>460100</v>
      </c>
      <c r="F20" s="77">
        <f t="shared" si="1"/>
        <v>69.999969571845426</v>
      </c>
      <c r="G20" s="76">
        <v>197186</v>
      </c>
      <c r="H20" s="77">
        <f t="shared" si="4"/>
        <v>30.000030428154563</v>
      </c>
      <c r="I20" s="76">
        <f t="shared" si="2"/>
        <v>657286</v>
      </c>
      <c r="J20" s="77">
        <f t="shared" si="3"/>
        <v>100</v>
      </c>
    </row>
    <row r="21" spans="2:10" x14ac:dyDescent="0.2">
      <c r="B21" s="78">
        <v>12</v>
      </c>
      <c r="C21" s="75" t="s">
        <v>83</v>
      </c>
      <c r="D21" s="76">
        <v>1084456</v>
      </c>
      <c r="E21" s="76"/>
      <c r="F21" s="77">
        <f t="shared" si="1"/>
        <v>0</v>
      </c>
      <c r="G21" s="76"/>
      <c r="H21" s="77">
        <f t="shared" si="4"/>
        <v>0</v>
      </c>
      <c r="I21" s="76">
        <f t="shared" si="2"/>
        <v>0</v>
      </c>
      <c r="J21" s="77">
        <f t="shared" si="3"/>
        <v>0</v>
      </c>
    </row>
    <row r="22" spans="2:10" x14ac:dyDescent="0.2">
      <c r="B22" s="78">
        <v>13</v>
      </c>
      <c r="C22" s="75" t="s">
        <v>84</v>
      </c>
      <c r="D22" s="76">
        <v>295647</v>
      </c>
      <c r="E22" s="76">
        <v>206953</v>
      </c>
      <c r="F22" s="77">
        <f t="shared" si="1"/>
        <v>70.000033824121331</v>
      </c>
      <c r="G22" s="76">
        <v>88694</v>
      </c>
      <c r="H22" s="77">
        <f t="shared" si="4"/>
        <v>29.999966175878669</v>
      </c>
      <c r="I22" s="76">
        <f t="shared" si="2"/>
        <v>295647</v>
      </c>
      <c r="J22" s="77">
        <f t="shared" si="3"/>
        <v>100</v>
      </c>
    </row>
    <row r="23" spans="2:10" x14ac:dyDescent="0.2">
      <c r="B23" s="78">
        <v>14</v>
      </c>
      <c r="C23" s="75" t="s">
        <v>85</v>
      </c>
      <c r="D23" s="76">
        <v>1091949</v>
      </c>
      <c r="E23" s="76">
        <v>764364</v>
      </c>
      <c r="F23" s="77">
        <f t="shared" si="1"/>
        <v>69.99997252618941</v>
      </c>
      <c r="G23" s="76">
        <v>327585</v>
      </c>
      <c r="H23" s="77">
        <f t="shared" si="4"/>
        <v>30.000027473810594</v>
      </c>
      <c r="I23" s="76">
        <f t="shared" si="2"/>
        <v>1091949</v>
      </c>
      <c r="J23" s="77">
        <f t="shared" si="3"/>
        <v>100</v>
      </c>
    </row>
    <row r="24" spans="2:10" x14ac:dyDescent="0.2">
      <c r="B24" s="78">
        <v>15</v>
      </c>
      <c r="C24" s="75" t="s">
        <v>86</v>
      </c>
      <c r="D24" s="76">
        <v>652096</v>
      </c>
      <c r="E24" s="76">
        <v>456467</v>
      </c>
      <c r="F24" s="77">
        <f t="shared" si="1"/>
        <v>69.999969329669256</v>
      </c>
      <c r="G24" s="76">
        <v>195629</v>
      </c>
      <c r="H24" s="77">
        <f t="shared" si="4"/>
        <v>30.000030670330744</v>
      </c>
      <c r="I24" s="76">
        <f t="shared" si="2"/>
        <v>652096</v>
      </c>
      <c r="J24" s="77">
        <f t="shared" si="3"/>
        <v>100</v>
      </c>
    </row>
    <row r="25" spans="2:10" x14ac:dyDescent="0.2">
      <c r="B25" s="78">
        <v>16</v>
      </c>
      <c r="C25" s="75" t="s">
        <v>87</v>
      </c>
      <c r="D25" s="76">
        <v>214705</v>
      </c>
      <c r="E25" s="76">
        <v>150294</v>
      </c>
      <c r="F25" s="77">
        <f t="shared" si="1"/>
        <v>70.000232877669362</v>
      </c>
      <c r="G25" s="76"/>
      <c r="H25" s="77">
        <f t="shared" si="4"/>
        <v>0</v>
      </c>
      <c r="I25" s="76">
        <f t="shared" si="2"/>
        <v>150294</v>
      </c>
      <c r="J25" s="77">
        <f t="shared" si="3"/>
        <v>70.000232877669362</v>
      </c>
    </row>
    <row r="26" spans="2:10" x14ac:dyDescent="0.2">
      <c r="B26" s="78">
        <v>17</v>
      </c>
      <c r="C26" s="75" t="s">
        <v>88</v>
      </c>
      <c r="D26" s="76">
        <v>811891</v>
      </c>
      <c r="E26" s="76">
        <v>568324</v>
      </c>
      <c r="F26" s="77">
        <f t="shared" si="1"/>
        <v>70.000036950772952</v>
      </c>
      <c r="G26" s="76"/>
      <c r="H26" s="77">
        <f t="shared" si="4"/>
        <v>0</v>
      </c>
      <c r="I26" s="76">
        <f t="shared" si="2"/>
        <v>568324</v>
      </c>
      <c r="J26" s="77">
        <f t="shared" si="3"/>
        <v>70.000036950772952</v>
      </c>
    </row>
    <row r="27" spans="2:10" x14ac:dyDescent="0.2">
      <c r="B27" s="78">
        <v>18</v>
      </c>
      <c r="C27" s="75" t="s">
        <v>89</v>
      </c>
      <c r="D27" s="76">
        <v>744244</v>
      </c>
      <c r="E27" s="76">
        <v>520971</v>
      </c>
      <c r="F27" s="77">
        <f t="shared" si="1"/>
        <v>70.00002687290727</v>
      </c>
      <c r="G27" s="76">
        <v>223273</v>
      </c>
      <c r="H27" s="77">
        <f t="shared" si="4"/>
        <v>29.999973127092726</v>
      </c>
      <c r="I27" s="76">
        <f t="shared" si="2"/>
        <v>744244</v>
      </c>
      <c r="J27" s="77">
        <f t="shared" si="3"/>
        <v>100</v>
      </c>
    </row>
    <row r="28" spans="2:10" x14ac:dyDescent="0.2">
      <c r="B28" s="78">
        <v>19</v>
      </c>
      <c r="C28" s="75" t="s">
        <v>90</v>
      </c>
      <c r="D28" s="76">
        <v>347013</v>
      </c>
      <c r="E28" s="76">
        <v>242909</v>
      </c>
      <c r="F28" s="77">
        <f t="shared" si="1"/>
        <v>69.999971182635818</v>
      </c>
      <c r="G28" s="76">
        <v>104104</v>
      </c>
      <c r="H28" s="77">
        <f t="shared" si="4"/>
        <v>30.000028817364189</v>
      </c>
      <c r="I28" s="76">
        <f t="shared" si="2"/>
        <v>347013</v>
      </c>
      <c r="J28" s="77">
        <f t="shared" si="3"/>
        <v>100</v>
      </c>
    </row>
    <row r="29" spans="2:10" x14ac:dyDescent="0.2">
      <c r="B29" s="78">
        <v>20</v>
      </c>
      <c r="C29" s="75" t="s">
        <v>91</v>
      </c>
      <c r="D29" s="76">
        <v>1255566</v>
      </c>
      <c r="E29" s="76">
        <v>878896</v>
      </c>
      <c r="F29" s="77">
        <f t="shared" si="1"/>
        <v>69.99998407092896</v>
      </c>
      <c r="G29" s="76"/>
      <c r="H29" s="77">
        <f t="shared" si="4"/>
        <v>0</v>
      </c>
      <c r="I29" s="76">
        <f t="shared" si="2"/>
        <v>878896</v>
      </c>
      <c r="J29" s="77">
        <f t="shared" si="3"/>
        <v>69.99998407092896</v>
      </c>
    </row>
    <row r="30" spans="2:10" x14ac:dyDescent="0.2">
      <c r="B30" s="78">
        <v>21</v>
      </c>
      <c r="C30" s="75" t="s">
        <v>92</v>
      </c>
      <c r="D30" s="76">
        <v>708607</v>
      </c>
      <c r="E30" s="76">
        <v>496025</v>
      </c>
      <c r="F30" s="77">
        <f t="shared" si="1"/>
        <v>70.000014112194776</v>
      </c>
      <c r="G30" s="76">
        <v>212582</v>
      </c>
      <c r="H30" s="77">
        <f t="shared" si="4"/>
        <v>29.999985887805231</v>
      </c>
      <c r="I30" s="76">
        <f t="shared" si="2"/>
        <v>708607</v>
      </c>
      <c r="J30" s="77">
        <f t="shared" si="3"/>
        <v>100</v>
      </c>
    </row>
    <row r="31" spans="2:10" x14ac:dyDescent="0.2">
      <c r="B31" s="78">
        <v>22</v>
      </c>
      <c r="C31" s="75" t="s">
        <v>93</v>
      </c>
      <c r="D31" s="76">
        <v>516057</v>
      </c>
      <c r="E31" s="76">
        <v>361240</v>
      </c>
      <c r="F31" s="77">
        <f t="shared" si="1"/>
        <v>70.000019377704405</v>
      </c>
      <c r="G31" s="76">
        <v>154817</v>
      </c>
      <c r="H31" s="77">
        <f t="shared" si="4"/>
        <v>29.999980622295595</v>
      </c>
      <c r="I31" s="76">
        <f t="shared" si="2"/>
        <v>516057</v>
      </c>
      <c r="J31" s="77">
        <f t="shared" si="3"/>
        <v>100</v>
      </c>
    </row>
    <row r="32" spans="2:10" x14ac:dyDescent="0.2">
      <c r="B32" s="78">
        <v>23</v>
      </c>
      <c r="C32" s="75" t="s">
        <v>94</v>
      </c>
      <c r="D32" s="76">
        <v>901370</v>
      </c>
      <c r="E32" s="76">
        <v>630959</v>
      </c>
      <c r="F32" s="77">
        <f t="shared" si="1"/>
        <v>70</v>
      </c>
      <c r="G32" s="76">
        <v>270411</v>
      </c>
      <c r="H32" s="77">
        <f t="shared" si="4"/>
        <v>30</v>
      </c>
      <c r="I32" s="76">
        <f t="shared" si="2"/>
        <v>901370</v>
      </c>
      <c r="J32" s="77">
        <f t="shared" si="3"/>
        <v>100</v>
      </c>
    </row>
    <row r="33" spans="2:10" x14ac:dyDescent="0.2">
      <c r="B33" s="78">
        <v>24</v>
      </c>
      <c r="C33" s="75" t="s">
        <v>95</v>
      </c>
      <c r="D33" s="76">
        <v>1704905</v>
      </c>
      <c r="E33" s="76">
        <v>1193434</v>
      </c>
      <c r="F33" s="77">
        <f t="shared" si="1"/>
        <v>70.00002932714726</v>
      </c>
      <c r="G33" s="76">
        <v>511471</v>
      </c>
      <c r="H33" s="77">
        <f t="shared" si="4"/>
        <v>29.99997067285274</v>
      </c>
      <c r="I33" s="76">
        <f t="shared" si="2"/>
        <v>1704905</v>
      </c>
      <c r="J33" s="77">
        <f t="shared" si="3"/>
        <v>100</v>
      </c>
    </row>
    <row r="34" spans="2:10" x14ac:dyDescent="0.2">
      <c r="B34" s="78">
        <v>25</v>
      </c>
      <c r="C34" s="75" t="s">
        <v>96</v>
      </c>
      <c r="D34" s="76">
        <v>1650298</v>
      </c>
      <c r="E34" s="76">
        <v>776780</v>
      </c>
      <c r="F34" s="77">
        <f t="shared" si="1"/>
        <v>47.069074797400226</v>
      </c>
      <c r="G34" s="76"/>
      <c r="H34" s="77">
        <f t="shared" si="4"/>
        <v>0</v>
      </c>
      <c r="I34" s="76">
        <f t="shared" si="2"/>
        <v>776780</v>
      </c>
      <c r="J34" s="77">
        <f t="shared" si="3"/>
        <v>47.069074797400226</v>
      </c>
    </row>
    <row r="35" spans="2:10" x14ac:dyDescent="0.2">
      <c r="B35" s="78">
        <v>26</v>
      </c>
      <c r="C35" s="75" t="s">
        <v>97</v>
      </c>
      <c r="D35" s="76">
        <v>154292</v>
      </c>
      <c r="E35" s="76">
        <v>108004</v>
      </c>
      <c r="F35" s="77">
        <f t="shared" si="1"/>
        <v>69.999740751302724</v>
      </c>
      <c r="G35" s="76">
        <v>46288</v>
      </c>
      <c r="H35" s="77">
        <f t="shared" si="4"/>
        <v>30.000259248697276</v>
      </c>
      <c r="I35" s="76">
        <f t="shared" si="2"/>
        <v>154292</v>
      </c>
      <c r="J35" s="77">
        <f t="shared" si="3"/>
        <v>100</v>
      </c>
    </row>
    <row r="36" spans="2:10" x14ac:dyDescent="0.2">
      <c r="B36" s="78">
        <v>27</v>
      </c>
      <c r="C36" s="75" t="s">
        <v>98</v>
      </c>
      <c r="D36" s="76">
        <v>186838</v>
      </c>
      <c r="E36" s="76"/>
      <c r="F36" s="77">
        <f t="shared" si="1"/>
        <v>0</v>
      </c>
      <c r="G36" s="76"/>
      <c r="H36" s="77">
        <f t="shared" si="4"/>
        <v>0</v>
      </c>
      <c r="I36" s="76">
        <f t="shared" si="2"/>
        <v>0</v>
      </c>
      <c r="J36" s="77">
        <f t="shared" si="3"/>
        <v>0</v>
      </c>
    </row>
    <row r="37" spans="2:10" x14ac:dyDescent="0.2">
      <c r="B37" s="78">
        <v>28</v>
      </c>
      <c r="C37" s="75" t="s">
        <v>99</v>
      </c>
      <c r="D37" s="76">
        <v>1600092</v>
      </c>
      <c r="E37" s="76">
        <v>1120064</v>
      </c>
      <c r="F37" s="77">
        <f t="shared" si="1"/>
        <v>69.99997500143742</v>
      </c>
      <c r="G37" s="76">
        <v>480028</v>
      </c>
      <c r="H37" s="77">
        <f t="shared" si="4"/>
        <v>30.00002499856258</v>
      </c>
      <c r="I37" s="76">
        <f t="shared" si="2"/>
        <v>1600092</v>
      </c>
      <c r="J37" s="77">
        <f t="shared" si="3"/>
        <v>100</v>
      </c>
    </row>
    <row r="38" spans="2:10" x14ac:dyDescent="0.2">
      <c r="B38" s="78">
        <v>29</v>
      </c>
      <c r="C38" s="75" t="s">
        <v>100</v>
      </c>
      <c r="D38" s="76">
        <v>41890</v>
      </c>
      <c r="E38" s="76">
        <v>29323</v>
      </c>
      <c r="F38" s="77">
        <f t="shared" si="1"/>
        <v>70</v>
      </c>
      <c r="G38" s="76">
        <v>12567</v>
      </c>
      <c r="H38" s="77">
        <f t="shared" si="4"/>
        <v>30</v>
      </c>
      <c r="I38" s="76">
        <f t="shared" si="2"/>
        <v>41890</v>
      </c>
      <c r="J38" s="77">
        <f t="shared" si="3"/>
        <v>100</v>
      </c>
    </row>
    <row r="39" spans="2:10" x14ac:dyDescent="0.2">
      <c r="B39" s="78">
        <v>30</v>
      </c>
      <c r="C39" s="75" t="s">
        <v>101</v>
      </c>
      <c r="D39" s="76">
        <v>1613781</v>
      </c>
      <c r="E39" s="76">
        <v>1129647</v>
      </c>
      <c r="F39" s="77">
        <f t="shared" si="1"/>
        <v>70.000018589883013</v>
      </c>
      <c r="G39" s="76">
        <v>484134</v>
      </c>
      <c r="H39" s="77">
        <f t="shared" si="4"/>
        <v>29.999981410116987</v>
      </c>
      <c r="I39" s="76">
        <f t="shared" si="2"/>
        <v>1613781</v>
      </c>
      <c r="J39" s="77">
        <f t="shared" si="3"/>
        <v>100</v>
      </c>
    </row>
    <row r="40" spans="2:10" x14ac:dyDescent="0.2">
      <c r="B40" s="78">
        <v>31</v>
      </c>
      <c r="C40" s="75" t="s">
        <v>102</v>
      </c>
      <c r="D40" s="76">
        <v>225143</v>
      </c>
      <c r="E40" s="76">
        <v>157600</v>
      </c>
      <c r="F40" s="77">
        <f t="shared" si="1"/>
        <v>69.999955583784526</v>
      </c>
      <c r="G40" s="76">
        <v>67543</v>
      </c>
      <c r="H40" s="77">
        <f t="shared" si="4"/>
        <v>30.00004441621547</v>
      </c>
      <c r="I40" s="76">
        <f t="shared" si="2"/>
        <v>225143</v>
      </c>
      <c r="J40" s="77">
        <f t="shared" si="3"/>
        <v>100</v>
      </c>
    </row>
    <row r="41" spans="2:10" x14ac:dyDescent="0.2">
      <c r="B41" s="78">
        <v>32</v>
      </c>
      <c r="C41" s="75" t="s">
        <v>103</v>
      </c>
      <c r="D41" s="76">
        <v>191275</v>
      </c>
      <c r="E41" s="76"/>
      <c r="F41" s="77">
        <f t="shared" si="1"/>
        <v>0</v>
      </c>
      <c r="G41" s="76"/>
      <c r="H41" s="77">
        <f t="shared" si="4"/>
        <v>0</v>
      </c>
      <c r="I41" s="76">
        <f t="shared" si="2"/>
        <v>0</v>
      </c>
      <c r="J41" s="77">
        <f t="shared" si="3"/>
        <v>0</v>
      </c>
    </row>
    <row r="42" spans="2:10" x14ac:dyDescent="0.2">
      <c r="B42" s="78">
        <v>33</v>
      </c>
      <c r="C42" s="75" t="s">
        <v>104</v>
      </c>
      <c r="D42" s="76">
        <v>354322</v>
      </c>
      <c r="E42" s="76">
        <v>248025</v>
      </c>
      <c r="F42" s="77">
        <f t="shared" si="1"/>
        <v>69.999887108336495</v>
      </c>
      <c r="G42" s="76">
        <v>106297</v>
      </c>
      <c r="H42" s="77">
        <f t="shared" si="4"/>
        <v>30.000112891663516</v>
      </c>
      <c r="I42" s="76">
        <f t="shared" si="2"/>
        <v>354322</v>
      </c>
      <c r="J42" s="77">
        <f t="shared" si="3"/>
        <v>100</v>
      </c>
    </row>
    <row r="43" spans="2:10" x14ac:dyDescent="0.2">
      <c r="B43" s="78">
        <v>34</v>
      </c>
      <c r="C43" s="75" t="s">
        <v>105</v>
      </c>
      <c r="D43" s="76">
        <v>1549993</v>
      </c>
      <c r="E43" s="76">
        <v>1084995</v>
      </c>
      <c r="F43" s="77">
        <f t="shared" si="1"/>
        <v>69.999993548357963</v>
      </c>
      <c r="G43" s="76"/>
      <c r="H43" s="77">
        <f t="shared" si="4"/>
        <v>0</v>
      </c>
      <c r="I43" s="76">
        <f t="shared" si="2"/>
        <v>1084995</v>
      </c>
      <c r="J43" s="77">
        <f t="shared" si="3"/>
        <v>69.999993548357963</v>
      </c>
    </row>
    <row r="44" spans="2:10" x14ac:dyDescent="0.2">
      <c r="B44" s="78">
        <v>35</v>
      </c>
      <c r="C44" s="75" t="s">
        <v>106</v>
      </c>
      <c r="D44" s="76">
        <v>476431</v>
      </c>
      <c r="E44" s="76">
        <v>333502</v>
      </c>
      <c r="F44" s="77">
        <f t="shared" si="1"/>
        <v>70.000062968194769</v>
      </c>
      <c r="G44" s="76">
        <v>142929</v>
      </c>
      <c r="H44" s="77">
        <f t="shared" si="4"/>
        <v>29.999937031805235</v>
      </c>
      <c r="I44" s="76">
        <f t="shared" si="2"/>
        <v>476431</v>
      </c>
      <c r="J44" s="77">
        <f t="shared" si="3"/>
        <v>100</v>
      </c>
    </row>
    <row r="45" spans="2:10" x14ac:dyDescent="0.2">
      <c r="B45" s="78">
        <v>36</v>
      </c>
      <c r="C45" s="75" t="s">
        <v>107</v>
      </c>
      <c r="D45" s="76">
        <v>377298</v>
      </c>
      <c r="E45" s="76">
        <v>264109</v>
      </c>
      <c r="F45" s="77">
        <f t="shared" si="1"/>
        <v>70.000106016994522</v>
      </c>
      <c r="G45" s="76">
        <v>113189</v>
      </c>
      <c r="H45" s="77">
        <f t="shared" si="4"/>
        <v>29.999893983005478</v>
      </c>
      <c r="I45" s="76">
        <f t="shared" si="2"/>
        <v>377298</v>
      </c>
      <c r="J45" s="77">
        <f t="shared" si="3"/>
        <v>100</v>
      </c>
    </row>
    <row r="46" spans="2:10" x14ac:dyDescent="0.2">
      <c r="B46" s="78">
        <v>37</v>
      </c>
      <c r="C46" s="75" t="s">
        <v>108</v>
      </c>
      <c r="D46" s="76">
        <v>270176</v>
      </c>
      <c r="E46" s="76">
        <v>189123</v>
      </c>
      <c r="F46" s="77">
        <f t="shared" si="1"/>
        <v>69.999925974179789</v>
      </c>
      <c r="G46" s="76">
        <v>81053</v>
      </c>
      <c r="H46" s="77">
        <f t="shared" si="4"/>
        <v>30.000074025820204</v>
      </c>
      <c r="I46" s="76">
        <f t="shared" si="2"/>
        <v>270176</v>
      </c>
      <c r="J46" s="77">
        <f t="shared" si="3"/>
        <v>100</v>
      </c>
    </row>
    <row r="47" spans="2:10" x14ac:dyDescent="0.2">
      <c r="B47" s="78">
        <v>38</v>
      </c>
      <c r="C47" s="75" t="s">
        <v>109</v>
      </c>
      <c r="D47" s="76">
        <v>546446</v>
      </c>
      <c r="E47" s="76">
        <v>382512</v>
      </c>
      <c r="F47" s="77">
        <f t="shared" si="1"/>
        <v>69.999963399860192</v>
      </c>
      <c r="G47" s="76">
        <v>163934</v>
      </c>
      <c r="H47" s="77">
        <f t="shared" si="4"/>
        <v>30.000036600139811</v>
      </c>
      <c r="I47" s="76">
        <f t="shared" si="2"/>
        <v>546446</v>
      </c>
      <c r="J47" s="77">
        <f t="shared" si="3"/>
        <v>100</v>
      </c>
    </row>
    <row r="48" spans="2:10" x14ac:dyDescent="0.2">
      <c r="B48" s="78">
        <v>39</v>
      </c>
      <c r="C48" s="75" t="s">
        <v>110</v>
      </c>
      <c r="D48" s="76">
        <v>709983</v>
      </c>
      <c r="E48" s="76">
        <v>496988</v>
      </c>
      <c r="F48" s="77">
        <f t="shared" si="1"/>
        <v>69.999985915155719</v>
      </c>
      <c r="G48" s="76">
        <v>212995</v>
      </c>
      <c r="H48" s="77">
        <f t="shared" si="4"/>
        <v>30.000014084844285</v>
      </c>
      <c r="I48" s="76">
        <f t="shared" si="2"/>
        <v>709983</v>
      </c>
      <c r="J48" s="77">
        <f t="shared" si="3"/>
        <v>100</v>
      </c>
    </row>
    <row r="49" spans="2:10" x14ac:dyDescent="0.2">
      <c r="B49" s="78">
        <v>40</v>
      </c>
      <c r="C49" s="75" t="s">
        <v>111</v>
      </c>
      <c r="D49" s="76">
        <v>1067424</v>
      </c>
      <c r="E49" s="76">
        <v>747197</v>
      </c>
      <c r="F49" s="77">
        <f t="shared" si="1"/>
        <v>70.000018736696944</v>
      </c>
      <c r="G49" s="76">
        <v>320227</v>
      </c>
      <c r="H49" s="77">
        <f t="shared" si="4"/>
        <v>29.999981263303056</v>
      </c>
      <c r="I49" s="76">
        <f t="shared" si="2"/>
        <v>1067424</v>
      </c>
      <c r="J49" s="77">
        <f t="shared" si="3"/>
        <v>100</v>
      </c>
    </row>
    <row r="50" spans="2:10" x14ac:dyDescent="0.2">
      <c r="B50" s="78">
        <v>41</v>
      </c>
      <c r="C50" s="75" t="s">
        <v>112</v>
      </c>
      <c r="D50" s="76">
        <v>757083</v>
      </c>
      <c r="E50" s="76">
        <v>529958</v>
      </c>
      <c r="F50" s="77">
        <f t="shared" si="1"/>
        <v>69.999986791408602</v>
      </c>
      <c r="G50" s="76">
        <v>227125</v>
      </c>
      <c r="H50" s="77">
        <f t="shared" si="4"/>
        <v>30.000013208591398</v>
      </c>
      <c r="I50" s="76">
        <f t="shared" si="2"/>
        <v>757083</v>
      </c>
      <c r="J50" s="77">
        <f t="shared" si="3"/>
        <v>100</v>
      </c>
    </row>
    <row r="51" spans="2:10" x14ac:dyDescent="0.2">
      <c r="B51" s="78">
        <v>42</v>
      </c>
      <c r="C51" s="75" t="s">
        <v>113</v>
      </c>
      <c r="D51" s="76">
        <v>1563134</v>
      </c>
      <c r="E51" s="76">
        <v>1094194</v>
      </c>
      <c r="F51" s="77">
        <f t="shared" si="1"/>
        <v>70.00001279480837</v>
      </c>
      <c r="G51" s="76"/>
      <c r="H51" s="77">
        <f t="shared" si="4"/>
        <v>0</v>
      </c>
      <c r="I51" s="76">
        <f t="shared" si="2"/>
        <v>1094194</v>
      </c>
      <c r="J51" s="77">
        <f t="shared" si="3"/>
        <v>70.00001279480837</v>
      </c>
    </row>
    <row r="52" spans="2:10" x14ac:dyDescent="0.2">
      <c r="B52" s="78">
        <v>43</v>
      </c>
      <c r="C52" s="75" t="s">
        <v>114</v>
      </c>
      <c r="D52" s="76">
        <v>1549993</v>
      </c>
      <c r="E52" s="76">
        <v>1084995</v>
      </c>
      <c r="F52" s="77">
        <f t="shared" si="1"/>
        <v>69.999993548357963</v>
      </c>
      <c r="G52" s="76">
        <v>464998</v>
      </c>
      <c r="H52" s="77">
        <f t="shared" si="4"/>
        <v>30.00000645164204</v>
      </c>
      <c r="I52" s="76">
        <f t="shared" si="2"/>
        <v>1549993</v>
      </c>
      <c r="J52" s="77">
        <f t="shared" si="3"/>
        <v>100</v>
      </c>
    </row>
    <row r="53" spans="2:10" x14ac:dyDescent="0.2">
      <c r="B53" s="78">
        <v>44</v>
      </c>
      <c r="C53" s="75" t="s">
        <v>115</v>
      </c>
      <c r="D53" s="76">
        <v>1158253</v>
      </c>
      <c r="E53" s="76">
        <v>810777</v>
      </c>
      <c r="F53" s="77">
        <f t="shared" si="1"/>
        <v>69.999991366307697</v>
      </c>
      <c r="G53" s="76">
        <v>347223</v>
      </c>
      <c r="H53" s="77">
        <f t="shared" si="4"/>
        <v>29.978165392189787</v>
      </c>
      <c r="I53" s="76">
        <f t="shared" si="2"/>
        <v>1158000</v>
      </c>
      <c r="J53" s="77">
        <f t="shared" si="3"/>
        <v>99.978156758497491</v>
      </c>
    </row>
    <row r="54" spans="2:10" x14ac:dyDescent="0.2">
      <c r="B54" s="78">
        <v>45</v>
      </c>
      <c r="C54" s="75" t="s">
        <v>116</v>
      </c>
      <c r="D54" s="76">
        <v>811171</v>
      </c>
      <c r="E54" s="76">
        <v>567820</v>
      </c>
      <c r="F54" s="77">
        <f t="shared" si="1"/>
        <v>70.000036983570666</v>
      </c>
      <c r="G54" s="76">
        <v>243351</v>
      </c>
      <c r="H54" s="77">
        <f t="shared" si="4"/>
        <v>29.999963016429337</v>
      </c>
      <c r="I54" s="76">
        <f t="shared" si="2"/>
        <v>811171</v>
      </c>
      <c r="J54" s="77">
        <f t="shared" si="3"/>
        <v>100</v>
      </c>
    </row>
    <row r="55" spans="2:10" x14ac:dyDescent="0.2">
      <c r="B55" s="78">
        <v>46</v>
      </c>
      <c r="C55" s="75" t="s">
        <v>117</v>
      </c>
      <c r="D55" s="76">
        <v>1551157</v>
      </c>
      <c r="E55" s="76">
        <v>1085810</v>
      </c>
      <c r="F55" s="77">
        <f t="shared" si="1"/>
        <v>70.000006446800683</v>
      </c>
      <c r="G55" s="76">
        <v>465347</v>
      </c>
      <c r="H55" s="77">
        <f t="shared" si="4"/>
        <v>29.999993553199321</v>
      </c>
      <c r="I55" s="76">
        <f t="shared" si="2"/>
        <v>1551157</v>
      </c>
      <c r="J55" s="77">
        <f t="shared" si="3"/>
        <v>100</v>
      </c>
    </row>
    <row r="56" spans="2:10" x14ac:dyDescent="0.2">
      <c r="B56" s="78">
        <v>47</v>
      </c>
      <c r="C56" s="75" t="s">
        <v>118</v>
      </c>
      <c r="D56" s="76">
        <v>428646</v>
      </c>
      <c r="E56" s="76">
        <v>300052</v>
      </c>
      <c r="F56" s="77">
        <f t="shared" si="1"/>
        <v>69.999953341451928</v>
      </c>
      <c r="G56" s="76"/>
      <c r="H56" s="77">
        <f t="shared" si="4"/>
        <v>0</v>
      </c>
      <c r="I56" s="76">
        <f t="shared" si="2"/>
        <v>300052</v>
      </c>
      <c r="J56" s="77">
        <f t="shared" si="3"/>
        <v>69.999953341451928</v>
      </c>
    </row>
    <row r="57" spans="2:10" x14ac:dyDescent="0.2">
      <c r="B57" s="78">
        <v>48</v>
      </c>
      <c r="C57" s="75" t="s">
        <v>119</v>
      </c>
      <c r="D57" s="76">
        <v>396744</v>
      </c>
      <c r="E57" s="76">
        <v>277721</v>
      </c>
      <c r="F57" s="77">
        <f t="shared" si="1"/>
        <v>70.000050410340165</v>
      </c>
      <c r="G57" s="76"/>
      <c r="H57" s="77">
        <f t="shared" si="4"/>
        <v>0</v>
      </c>
      <c r="I57" s="76">
        <f t="shared" si="2"/>
        <v>277721</v>
      </c>
      <c r="J57" s="77">
        <f t="shared" si="3"/>
        <v>70.000050410340165</v>
      </c>
    </row>
    <row r="58" spans="2:10" x14ac:dyDescent="0.2">
      <c r="B58" s="78">
        <v>49</v>
      </c>
      <c r="C58" s="75" t="s">
        <v>120</v>
      </c>
      <c r="D58" s="76">
        <v>1627823</v>
      </c>
      <c r="E58" s="76">
        <v>1139476</v>
      </c>
      <c r="F58" s="77">
        <f t="shared" si="1"/>
        <v>69.999993856825967</v>
      </c>
      <c r="G58" s="76"/>
      <c r="H58" s="77">
        <f t="shared" si="4"/>
        <v>0</v>
      </c>
      <c r="I58" s="76">
        <f t="shared" si="2"/>
        <v>1139476</v>
      </c>
      <c r="J58" s="77">
        <f t="shared" si="3"/>
        <v>69.999993856825967</v>
      </c>
    </row>
    <row r="59" spans="2:10" x14ac:dyDescent="0.2">
      <c r="B59" s="78">
        <v>50</v>
      </c>
      <c r="C59" s="75" t="s">
        <v>121</v>
      </c>
      <c r="D59" s="76">
        <v>1902892</v>
      </c>
      <c r="E59" s="76">
        <v>1332024</v>
      </c>
      <c r="F59" s="77">
        <f t="shared" si="1"/>
        <v>69.999978979364045</v>
      </c>
      <c r="G59" s="76">
        <v>570868</v>
      </c>
      <c r="H59" s="77">
        <f t="shared" si="4"/>
        <v>30.000021020635959</v>
      </c>
      <c r="I59" s="76">
        <f t="shared" si="2"/>
        <v>1902892</v>
      </c>
      <c r="J59" s="77">
        <f t="shared" si="3"/>
        <v>100</v>
      </c>
    </row>
    <row r="60" spans="2:10" x14ac:dyDescent="0.2">
      <c r="B60" s="78">
        <v>51</v>
      </c>
      <c r="C60" s="75" t="s">
        <v>122</v>
      </c>
      <c r="D60" s="76">
        <v>65119</v>
      </c>
      <c r="E60" s="76">
        <v>45583</v>
      </c>
      <c r="F60" s="77">
        <f t="shared" si="1"/>
        <v>69.999539304964756</v>
      </c>
      <c r="G60" s="76">
        <v>19536</v>
      </c>
      <c r="H60" s="77">
        <f t="shared" si="4"/>
        <v>30.00046069503524</v>
      </c>
      <c r="I60" s="76">
        <f t="shared" si="2"/>
        <v>65119</v>
      </c>
      <c r="J60" s="77">
        <f t="shared" si="3"/>
        <v>100</v>
      </c>
    </row>
    <row r="61" spans="2:10" x14ac:dyDescent="0.2">
      <c r="B61" s="78">
        <v>52</v>
      </c>
      <c r="C61" s="75" t="s">
        <v>123</v>
      </c>
      <c r="D61" s="76">
        <v>65336</v>
      </c>
      <c r="E61" s="76">
        <v>45735</v>
      </c>
      <c r="F61" s="77">
        <f t="shared" si="1"/>
        <v>69.999693890045307</v>
      </c>
      <c r="G61" s="76">
        <v>19601</v>
      </c>
      <c r="H61" s="77">
        <f t="shared" si="4"/>
        <v>30.000306109954693</v>
      </c>
      <c r="I61" s="76">
        <f t="shared" si="2"/>
        <v>65336</v>
      </c>
      <c r="J61" s="77">
        <f t="shared" si="3"/>
        <v>100</v>
      </c>
    </row>
    <row r="62" spans="2:10" x14ac:dyDescent="0.2">
      <c r="B62" s="78">
        <v>53</v>
      </c>
      <c r="C62" s="75" t="s">
        <v>124</v>
      </c>
      <c r="D62" s="76">
        <v>40508</v>
      </c>
      <c r="E62" s="76"/>
      <c r="F62" s="77">
        <f t="shared" si="1"/>
        <v>0</v>
      </c>
      <c r="G62" s="76"/>
      <c r="H62" s="77">
        <f t="shared" si="4"/>
        <v>0</v>
      </c>
      <c r="I62" s="76">
        <f t="shared" si="2"/>
        <v>0</v>
      </c>
      <c r="J62" s="77">
        <f t="shared" si="3"/>
        <v>0</v>
      </c>
    </row>
    <row r="63" spans="2:10" x14ac:dyDescent="0.2">
      <c r="B63" s="78">
        <v>54</v>
      </c>
      <c r="C63" s="75" t="s">
        <v>125</v>
      </c>
      <c r="D63" s="76">
        <v>360259</v>
      </c>
      <c r="E63" s="76">
        <v>252181</v>
      </c>
      <c r="F63" s="77">
        <f t="shared" si="1"/>
        <v>69.999916726577268</v>
      </c>
      <c r="G63" s="76">
        <v>108078</v>
      </c>
      <c r="H63" s="77">
        <f t="shared" si="4"/>
        <v>30.000083273422735</v>
      </c>
      <c r="I63" s="76">
        <f t="shared" si="2"/>
        <v>360259</v>
      </c>
      <c r="J63" s="77">
        <f t="shared" si="3"/>
        <v>100</v>
      </c>
    </row>
    <row r="64" spans="2:10" x14ac:dyDescent="0.2">
      <c r="B64" s="79">
        <v>55</v>
      </c>
      <c r="C64" s="80" t="s">
        <v>126</v>
      </c>
      <c r="D64" s="76">
        <v>211010</v>
      </c>
      <c r="E64" s="76"/>
      <c r="F64" s="77">
        <f t="shared" si="1"/>
        <v>0</v>
      </c>
      <c r="G64" s="76"/>
      <c r="H64" s="77">
        <f t="shared" si="4"/>
        <v>0</v>
      </c>
      <c r="I64" s="76">
        <f t="shared" si="2"/>
        <v>0</v>
      </c>
      <c r="J64" s="77">
        <f t="shared" si="3"/>
        <v>0</v>
      </c>
    </row>
    <row r="65" spans="2:10" x14ac:dyDescent="0.2">
      <c r="B65" s="146" t="s">
        <v>32</v>
      </c>
      <c r="C65" s="147"/>
      <c r="D65" s="81">
        <f>SUM(D10:D64)</f>
        <v>42269307</v>
      </c>
      <c r="E65" s="81">
        <f>SUM(E10:E64)</f>
        <v>27879258</v>
      </c>
      <c r="F65" s="82">
        <f t="shared" si="1"/>
        <v>65.95626940370704</v>
      </c>
      <c r="G65" s="81">
        <f>SUM(G10:G64)</f>
        <v>9116410</v>
      </c>
      <c r="H65" s="82">
        <f t="shared" si="4"/>
        <v>21.567446090374748</v>
      </c>
      <c r="I65" s="81">
        <f>SUM(I10:I64)</f>
        <v>36995668</v>
      </c>
      <c r="J65" s="82">
        <f t="shared" si="3"/>
        <v>87.523715494081785</v>
      </c>
    </row>
    <row r="66" spans="2:10" x14ac:dyDescent="0.2">
      <c r="B66" s="146" t="s">
        <v>127</v>
      </c>
      <c r="C66" s="147"/>
      <c r="D66" s="83">
        <v>55</v>
      </c>
      <c r="E66" s="152">
        <f>COUNT(E10:E64)</f>
        <v>49</v>
      </c>
      <c r="F66" s="153"/>
      <c r="G66" s="152">
        <f>COUNT(G10:G64)</f>
        <v>38</v>
      </c>
      <c r="H66" s="153"/>
      <c r="I66" s="152">
        <v>49</v>
      </c>
      <c r="J66" s="153"/>
    </row>
    <row r="67" spans="2:10" ht="15" x14ac:dyDescent="0.25">
      <c r="B67" s="84" t="s">
        <v>214</v>
      </c>
      <c r="C67" s="70"/>
      <c r="D67" s="70"/>
      <c r="E67" s="70"/>
      <c r="F67" s="70"/>
      <c r="G67" s="70"/>
      <c r="H67" s="70"/>
      <c r="I67" s="70"/>
      <c r="J67" s="70"/>
    </row>
  </sheetData>
  <mergeCells count="13">
    <mergeCell ref="B2:J2"/>
    <mergeCell ref="B3:J3"/>
    <mergeCell ref="B1:J1"/>
    <mergeCell ref="B65:C65"/>
    <mergeCell ref="B66:C66"/>
    <mergeCell ref="B8:B9"/>
    <mergeCell ref="C8:C9"/>
    <mergeCell ref="F8:F9"/>
    <mergeCell ref="H8:H9"/>
    <mergeCell ref="J8:J9"/>
    <mergeCell ref="E66:F66"/>
    <mergeCell ref="G66:H66"/>
    <mergeCell ref="I66:J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ANEXO1</vt:lpstr>
      <vt:lpstr>ANEXO 2</vt:lpstr>
      <vt:lpstr>ANEXO 3</vt:lpstr>
      <vt:lpstr>ANEXO 4</vt:lpstr>
      <vt:lpstr>ANEXO 5</vt:lpstr>
      <vt:lpstr>ANEXO 6</vt:lpstr>
      <vt:lpstr>ANEXO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Quiñones More</dc:creator>
  <cp:lastModifiedBy>MARIA</cp:lastModifiedBy>
  <cp:lastPrinted>2021-05-19T15:05:03Z</cp:lastPrinted>
  <dcterms:created xsi:type="dcterms:W3CDTF">2021-01-31T06:01:18Z</dcterms:created>
  <dcterms:modified xsi:type="dcterms:W3CDTF">2022-09-08T22:09:17Z</dcterms:modified>
</cp:coreProperties>
</file>