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UPTO\2023\David\Expedientes\Transferencias Presupuestales\Año 2020\"/>
    </mc:Choice>
  </mc:AlternateContent>
  <xr:revisionPtr revIDLastSave="0" documentId="13_ncr:1_{7AF3E4BB-7C60-4A7A-AA7D-B494210B0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  <sheet name="Hoja3" sheetId="3" state="hidden" r:id="rId3"/>
    <sheet name="Hoja4" sheetId="4" state="hidden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E12" i="4"/>
  <c r="D12" i="4"/>
  <c r="E10" i="3"/>
  <c r="I19" i="2"/>
  <c r="G19" i="2"/>
  <c r="H18" i="2"/>
  <c r="I18" i="2"/>
  <c r="G18" i="2"/>
  <c r="I17" i="2"/>
  <c r="G17" i="2"/>
  <c r="H16" i="2"/>
  <c r="I16" i="2"/>
  <c r="G16" i="2"/>
  <c r="H15" i="2"/>
  <c r="I15" i="2"/>
  <c r="G15" i="2"/>
  <c r="H14" i="2"/>
  <c r="I14" i="2"/>
  <c r="G14" i="2"/>
  <c r="I13" i="2"/>
  <c r="G13" i="2"/>
  <c r="H12" i="2"/>
  <c r="I12" i="2"/>
  <c r="G12" i="2"/>
  <c r="H11" i="2"/>
  <c r="I11" i="2"/>
  <c r="G11" i="2"/>
  <c r="E10" i="2"/>
  <c r="H10" i="2"/>
  <c r="I10" i="2"/>
  <c r="G10" i="2"/>
  <c r="D10" i="2"/>
  <c r="H9" i="2"/>
  <c r="I9" i="2"/>
  <c r="G9" i="2"/>
  <c r="H8" i="2"/>
  <c r="I8" i="2"/>
  <c r="G8" i="2"/>
  <c r="D8" i="2"/>
  <c r="H7" i="2"/>
  <c r="I7" i="2"/>
  <c r="G7" i="2"/>
  <c r="H6" i="2"/>
  <c r="I6" i="2"/>
  <c r="G6" i="2"/>
  <c r="I5" i="2"/>
  <c r="G5" i="2"/>
  <c r="G2" i="1"/>
  <c r="H2" i="1"/>
  <c r="G8" i="1"/>
  <c r="H8" i="1"/>
  <c r="G10" i="1"/>
  <c r="H10" i="1"/>
  <c r="H12" i="1"/>
  <c r="G12" i="1"/>
  <c r="F12" i="1"/>
</calcChain>
</file>

<file path=xl/sharedStrings.xml><?xml version="1.0" encoding="utf-8"?>
<sst xmlns="http://schemas.openxmlformats.org/spreadsheetml/2006/main" count="54" uniqueCount="43">
  <si>
    <t xml:space="preserve"> MODIFICACIONES </t>
  </si>
  <si>
    <t>RECURSOS ORDINARIOS</t>
  </si>
  <si>
    <t>RECURSOS DIRECTAMENTE RECAUDADOS</t>
  </si>
  <si>
    <t>RECURSOS POR OPERACIONES OFICIALES DE CREDITO</t>
  </si>
  <si>
    <r>
      <rPr>
        <b/>
        <sz val="10"/>
        <color theme="1"/>
        <rFont val="Arial"/>
        <family val="2"/>
      </rPr>
      <t>PIP</t>
    </r>
    <r>
      <rPr>
        <sz val="10"/>
        <color theme="1"/>
        <rFont val="Arial"/>
        <family val="2"/>
      </rPr>
      <t xml:space="preserve"> Mejoramiento de los Servicios Deportivos de la Villa Deportiva Nacional - VIDENA, San Luis, Lima</t>
    </r>
  </si>
  <si>
    <t>FUENTE DE FINANCIAMIENTO/CONCEPTO DE GASTO</t>
  </si>
  <si>
    <t>Planillas de Personal Nombrado</t>
  </si>
  <si>
    <t>Planillas de Personal Pensionista</t>
  </si>
  <si>
    <t>Cuotas Internacionales (WADA)</t>
  </si>
  <si>
    <t>Recursos para transferencias a Gobiernos Locales</t>
  </si>
  <si>
    <t>Subvenciones FDN/Programa de Apoyo al Deportista/Impuesto Predial/Arbitrios</t>
  </si>
  <si>
    <t>Bienes y Servicios Diversos (CAS, Servicios Básicos, indumentaria deportiva, pasajes, viáticos)</t>
  </si>
  <si>
    <t>Bienes y Servicios Diversos (Mantenimiento, Terceros, Seguros, pasajes, viáticos)</t>
  </si>
  <si>
    <t>Proyectos de Inversión y Equipamiento Biomédico y Deportivo)</t>
  </si>
  <si>
    <t>Equipos de Cómputo, Mobiliario</t>
  </si>
  <si>
    <t>Subvenciones FDN/Personas Naturales/Impuesto Predial/Arbitrios/Sentencias Judiciales</t>
  </si>
  <si>
    <t>LIMITE DE GASTO
(2)</t>
  </si>
  <si>
    <t>EJECUCION
(3)</t>
  </si>
  <si>
    <t>SALDO
(4) = (2 - 3)</t>
  </si>
  <si>
    <t>PIM            
(1)</t>
  </si>
  <si>
    <t>TOTAL GENERAL  S/</t>
  </si>
  <si>
    <t>Concepto</t>
  </si>
  <si>
    <t>Monto Requerido</t>
  </si>
  <si>
    <t>Deudas tributarias de años anteriores generadas por Impuesto predial y arbitrios de las infraestructuras deportivas a nivel nacional. (*)</t>
  </si>
  <si>
    <t>Pago del Certificado de Inspección Técnica en Edificaciones – ITSE de las infraestructuras deportivas a nivel nacional. (*)</t>
  </si>
  <si>
    <t>Total   S/</t>
  </si>
  <si>
    <r>
      <t xml:space="preserve">Requerimientos del personal activo </t>
    </r>
    <r>
      <rPr>
        <i/>
        <sz val="10"/>
        <color theme="1"/>
        <rFont val="Arial"/>
        <family val="2"/>
      </rPr>
      <t>(Cierre de Pliego de Negociaciones Sindicato, incremento de la RMV)</t>
    </r>
    <r>
      <rPr>
        <sz val="10"/>
        <color theme="1"/>
        <rFont val="Arial"/>
        <family val="2"/>
      </rPr>
      <t xml:space="preserve">  y pensionista </t>
    </r>
    <r>
      <rPr>
        <i/>
        <sz val="10"/>
        <color theme="1"/>
        <rFont val="Arial"/>
        <family val="2"/>
      </rPr>
      <t>(Inclusión del concepto de promoción deportiva en su planilla) (**)</t>
    </r>
  </si>
  <si>
    <r>
      <t xml:space="preserve">(**) </t>
    </r>
    <r>
      <rPr>
        <i/>
        <sz val="8"/>
        <color theme="1"/>
        <rFont val="Arial"/>
        <family val="2"/>
      </rPr>
      <t xml:space="preserve"> Se solicitó al MEF una demanda adicional para atender estos conceptos en el presente año. </t>
    </r>
  </si>
  <si>
    <r>
      <t>(*)</t>
    </r>
    <r>
      <rPr>
        <i/>
        <sz val="8"/>
        <color theme="1"/>
        <rFont val="Arial"/>
        <family val="2"/>
      </rPr>
      <t xml:space="preserve">  Se gestionará una demanda adicional al MEF para solicitar mayores recursos que permitan atender estos conceptos que son de urgente atención.</t>
    </r>
  </si>
  <si>
    <t>TOTAL</t>
  </si>
  <si>
    <t>Subvenciones FDN/Programa de Apoyo al Deportista/Impuesto Predial/Arbitrios/Sentencias Judiciales</t>
  </si>
  <si>
    <t>Bienes y Servicios Diversos (CAS, Servicios Básicos, Servicios Técnicos y Profesionales, Mantenimiento diverso, Seguros, Indumentaria deportiva, pasajes, viáticos, otros gastos)</t>
  </si>
  <si>
    <t xml:space="preserve"> PRESUPUESTO INSTITUCIONAL DE APERTURA</t>
  </si>
  <si>
    <t xml:space="preserve"> PRESUPUESTO INSTITUCIONAL MODIFICADO</t>
  </si>
  <si>
    <r>
      <rPr>
        <b/>
        <sz val="10"/>
        <color theme="1"/>
        <rFont val="Arial"/>
        <family val="2"/>
      </rPr>
      <t>Resolución de Presidencia Nº 007-2020-IPD/P:</t>
    </r>
    <r>
      <rPr>
        <sz val="10"/>
        <color theme="1"/>
        <rFont val="Arial"/>
        <family val="2"/>
      </rPr>
      <t xml:space="preserve"> Incorporación de Mayores Fondos Públicos provenientes de los Saldos de Balance 2019.</t>
    </r>
  </si>
  <si>
    <r>
      <rPr>
        <b/>
        <sz val="10"/>
        <color theme="1"/>
        <rFont val="Arial"/>
        <family val="2"/>
      </rPr>
      <t xml:space="preserve">Resolución de Presidencia Nº 012-2020-IPD/P: </t>
    </r>
    <r>
      <rPr>
        <sz val="10"/>
        <color theme="1"/>
        <rFont val="Arial"/>
        <family val="2"/>
      </rPr>
      <t>Reajuste de pensiones percibidas por los beneficiarios del régimen del Decreto Ley N° 20530.</t>
    </r>
  </si>
  <si>
    <t>MODIFICACIONES PRESUPUESTARIAS EN EL NIVEL INSTITUCIONAL</t>
  </si>
  <si>
    <r>
      <t xml:space="preserve">Resolución de Presidencia Nº 039-2020-IPD/P: </t>
    </r>
    <r>
      <rPr>
        <sz val="10"/>
        <color theme="1"/>
        <rFont val="Arial"/>
        <family val="2"/>
      </rPr>
      <t>Continuidad de inversiones.</t>
    </r>
  </si>
  <si>
    <r>
      <t xml:space="preserve">Resolución de Presidencia Nº 040-2020-IPD/P: </t>
    </r>
    <r>
      <rPr>
        <sz val="10"/>
        <color theme="1"/>
        <rFont val="Arial"/>
        <family val="2"/>
      </rPr>
      <t>Transferencia de Partidas a favor de la Reserva de Contingencia del Ministerio de Economía y Finanzas.</t>
    </r>
  </si>
  <si>
    <r>
      <t xml:space="preserve">Resolución de Presidencia Nº 049-2020-IPD/P: </t>
    </r>
    <r>
      <rPr>
        <sz val="10"/>
        <color theme="1"/>
        <rFont val="Arial"/>
        <family val="2"/>
      </rPr>
      <t>Transferencia de Partidas a favor de la Reserva de Contingencia del Ministerio de Economía y Finanzas.</t>
    </r>
  </si>
  <si>
    <r>
      <t xml:space="preserve">Resolución de Presidencia Nº 059-2020-IPD/P: </t>
    </r>
    <r>
      <rPr>
        <sz val="10"/>
        <color theme="1"/>
        <rFont val="Arial"/>
        <family val="2"/>
      </rPr>
      <t>Transferencia de Partidas a favor de la Reserva de Contingencia del Ministerio de Economía y Finanzas.</t>
    </r>
  </si>
  <si>
    <r>
      <rPr>
        <b/>
        <sz val="10"/>
        <color theme="1"/>
        <rFont val="Arial"/>
        <family val="2"/>
      </rPr>
      <t>Resolución de Presidencia Nº 075-2020-IPD/P:</t>
    </r>
    <r>
      <rPr>
        <sz val="10"/>
        <color theme="1"/>
        <rFont val="Arial"/>
        <family val="2"/>
      </rPr>
      <t xml:space="preserve"> Otorgamiento del bono para la reactivación económica.</t>
    </r>
  </si>
  <si>
    <t>RECURSOS POR OPERACIONES OFICIALES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</si>
</sst>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justify" vertical="top" wrapText="1"/>
    </xf>
    <xf numFmtId="164" fontId="6" fillId="0" borderId="1" xfId="0" applyNumberFormat="1" applyFont="1" applyBorder="1"/>
    <xf numFmtId="9" fontId="6" fillId="0" borderId="1" xfId="2" applyFont="1" applyBorder="1"/>
    <xf numFmtId="164" fontId="6" fillId="0" borderId="1" xfId="0" applyNumberFormat="1" applyFont="1" applyBorder="1" applyAlignment="1">
      <alignment vertical="center"/>
    </xf>
    <xf numFmtId="9" fontId="6" fillId="0" borderId="1" xfId="2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9" fontId="3" fillId="3" borderId="1" xfId="2" applyFont="1" applyFill="1" applyBorder="1"/>
    <xf numFmtId="0" fontId="3" fillId="4" borderId="1" xfId="0" applyFont="1" applyFill="1" applyBorder="1"/>
    <xf numFmtId="164" fontId="5" fillId="4" borderId="1" xfId="0" applyNumberFormat="1" applyFont="1" applyFill="1" applyBorder="1" applyAlignment="1">
      <alignment vertical="center"/>
    </xf>
    <xf numFmtId="9" fontId="5" fillId="4" borderId="1" xfId="2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6" xfId="0" applyFont="1" applyBorder="1" applyAlignment="1">
      <alignment horizontal="justify" vertical="center" wrapText="1"/>
    </xf>
    <xf numFmtId="0" fontId="3" fillId="6" borderId="6" xfId="0" applyFont="1" applyFill="1" applyBorder="1" applyAlignment="1">
      <alignment horizontal="center" vertical="center" wrapText="1"/>
    </xf>
    <xf numFmtId="166" fontId="4" fillId="0" borderId="7" xfId="1" applyNumberFormat="1" applyFont="1" applyBorder="1" applyAlignment="1">
      <alignment horizontal="right" vertical="center" wrapText="1"/>
    </xf>
    <xf numFmtId="166" fontId="3" fillId="6" borderId="7" xfId="1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left" vertical="center" wrapText="1"/>
    </xf>
    <xf numFmtId="3" fontId="3" fillId="8" borderId="1" xfId="0" applyNumberFormat="1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FF99"/>
      <color rgb="FFFFFFCC"/>
      <color rgb="FF00FF99"/>
      <color rgb="FF00CC00"/>
      <color rgb="FFF9BFF6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I16"/>
  <sheetViews>
    <sheetView showGridLines="0" tabSelected="1" zoomScaleNormal="100" workbookViewId="0">
      <selection activeCell="M2" sqref="M2"/>
    </sheetView>
  </sheetViews>
  <sheetFormatPr baseColWidth="10" defaultRowHeight="15" x14ac:dyDescent="0.25"/>
  <cols>
    <col min="5" max="5" width="78.5703125" customWidth="1"/>
    <col min="6" max="6" width="16.7109375" customWidth="1"/>
    <col min="7" max="7" width="17.28515625" customWidth="1"/>
    <col min="8" max="8" width="16.42578125" customWidth="1"/>
  </cols>
  <sheetData>
    <row r="1" spans="5:9" ht="79.5" customHeight="1" x14ac:dyDescent="0.25">
      <c r="E1" s="32" t="s">
        <v>36</v>
      </c>
      <c r="F1" s="33" t="s">
        <v>32</v>
      </c>
      <c r="G1" s="34" t="s">
        <v>0</v>
      </c>
      <c r="H1" s="33" t="s">
        <v>33</v>
      </c>
      <c r="I1" s="2"/>
    </row>
    <row r="2" spans="5:9" ht="24.95" customHeight="1" x14ac:dyDescent="0.25">
      <c r="E2" s="35" t="s">
        <v>1</v>
      </c>
      <c r="F2" s="36">
        <v>105100809</v>
      </c>
      <c r="G2" s="36">
        <f>SUM(G3:G7)</f>
        <v>-9256597</v>
      </c>
      <c r="H2" s="36">
        <f>SUM(F2:G2)</f>
        <v>95844212</v>
      </c>
      <c r="I2" s="2"/>
    </row>
    <row r="3" spans="5:9" ht="30" customHeight="1" x14ac:dyDescent="0.25">
      <c r="E3" s="30" t="s">
        <v>35</v>
      </c>
      <c r="F3" s="31"/>
      <c r="G3" s="31">
        <v>30600</v>
      </c>
      <c r="H3" s="31"/>
      <c r="I3" s="2"/>
    </row>
    <row r="4" spans="5:9" ht="30" customHeight="1" x14ac:dyDescent="0.25">
      <c r="E4" s="38" t="s">
        <v>37</v>
      </c>
      <c r="F4" s="31"/>
      <c r="G4" s="31">
        <v>132988</v>
      </c>
      <c r="H4" s="31"/>
      <c r="I4" s="2"/>
    </row>
    <row r="5" spans="5:9" ht="30" customHeight="1" x14ac:dyDescent="0.25">
      <c r="E5" s="38" t="s">
        <v>38</v>
      </c>
      <c r="F5" s="31"/>
      <c r="G5" s="31">
        <v>-6572386</v>
      </c>
      <c r="H5" s="31"/>
      <c r="I5" s="2"/>
    </row>
    <row r="6" spans="5:9" ht="30" customHeight="1" x14ac:dyDescent="0.25">
      <c r="E6" s="38" t="s">
        <v>39</v>
      </c>
      <c r="F6" s="31"/>
      <c r="G6" s="31">
        <v>-887751</v>
      </c>
      <c r="H6" s="31"/>
      <c r="I6" s="2"/>
    </row>
    <row r="7" spans="5:9" ht="30" customHeight="1" x14ac:dyDescent="0.25">
      <c r="E7" s="38" t="s">
        <v>40</v>
      </c>
      <c r="F7" s="31"/>
      <c r="G7" s="31">
        <v>-1960048</v>
      </c>
      <c r="H7" s="31"/>
      <c r="I7" s="2"/>
    </row>
    <row r="8" spans="5:9" ht="24.95" customHeight="1" x14ac:dyDescent="0.25">
      <c r="E8" s="35" t="s">
        <v>2</v>
      </c>
      <c r="F8" s="36">
        <v>77074751</v>
      </c>
      <c r="G8" s="36">
        <f>SUM(G9:G9)</f>
        <v>7960237</v>
      </c>
      <c r="H8" s="36">
        <f>SUM(F8:G8)</f>
        <v>85034988</v>
      </c>
      <c r="I8" s="2"/>
    </row>
    <row r="9" spans="5:9" ht="30" customHeight="1" x14ac:dyDescent="0.25">
      <c r="E9" s="30" t="s">
        <v>34</v>
      </c>
      <c r="F9" s="31"/>
      <c r="G9" s="31">
        <v>7960237</v>
      </c>
      <c r="H9" s="31"/>
      <c r="I9" s="2"/>
    </row>
    <row r="10" spans="5:9" ht="30" customHeight="1" x14ac:dyDescent="0.25">
      <c r="E10" s="35" t="s">
        <v>42</v>
      </c>
      <c r="F10" s="36"/>
      <c r="G10" s="36">
        <f>SUM(G11:G11)</f>
        <v>385200</v>
      </c>
      <c r="H10" s="36">
        <f>SUM(F10:G10)</f>
        <v>385200</v>
      </c>
      <c r="I10" s="2"/>
    </row>
    <row r="11" spans="5:9" ht="30" customHeight="1" x14ac:dyDescent="0.25">
      <c r="E11" s="30" t="s">
        <v>41</v>
      </c>
      <c r="F11" s="31"/>
      <c r="G11" s="31">
        <v>385200</v>
      </c>
      <c r="H11" s="31"/>
      <c r="I11" s="2"/>
    </row>
    <row r="12" spans="5:9" ht="21.75" customHeight="1" x14ac:dyDescent="0.25">
      <c r="E12" s="37" t="s">
        <v>29</v>
      </c>
      <c r="F12" s="36">
        <f>SUM(F2+F8)</f>
        <v>182175560</v>
      </c>
      <c r="G12" s="36">
        <f>SUM(G2+G8+G10)</f>
        <v>-911160</v>
      </c>
      <c r="H12" s="36">
        <f>SUM(H2+H8+H10)</f>
        <v>181264400</v>
      </c>
      <c r="I12" s="2"/>
    </row>
    <row r="13" spans="5:9" ht="30" customHeight="1" x14ac:dyDescent="0.25">
      <c r="E13" s="39"/>
      <c r="F13" s="39"/>
      <c r="G13" s="39"/>
      <c r="H13" s="39"/>
      <c r="I13" s="2"/>
    </row>
    <row r="14" spans="5:9" ht="20.100000000000001" customHeight="1" x14ac:dyDescent="0.25">
      <c r="E14" s="2"/>
      <c r="F14" s="2"/>
      <c r="G14" s="2"/>
      <c r="H14" s="2"/>
      <c r="I14" s="2"/>
    </row>
    <row r="15" spans="5:9" x14ac:dyDescent="0.25">
      <c r="E15" s="2"/>
      <c r="F15" s="2"/>
      <c r="G15" s="2"/>
      <c r="H15" s="2"/>
      <c r="I15" s="2"/>
    </row>
    <row r="16" spans="5:9" x14ac:dyDescent="0.25">
      <c r="E16" s="2"/>
      <c r="F16" s="2"/>
      <c r="G16" s="2"/>
      <c r="H16" s="2"/>
      <c r="I16" s="2"/>
    </row>
  </sheetData>
  <mergeCells count="1">
    <mergeCell ref="E13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9"/>
  <sheetViews>
    <sheetView topLeftCell="A4" workbookViewId="0">
      <selection activeCell="C4" sqref="C4:I19"/>
    </sheetView>
  </sheetViews>
  <sheetFormatPr baseColWidth="10" defaultRowHeight="15" x14ac:dyDescent="0.25"/>
  <cols>
    <col min="3" max="3" width="79.5703125" customWidth="1"/>
    <col min="4" max="5" width="12.28515625" bestFit="1" customWidth="1"/>
    <col min="6" max="6" width="12.140625" customWidth="1"/>
    <col min="7" max="7" width="6.140625" customWidth="1"/>
    <col min="9" max="9" width="6" customWidth="1"/>
  </cols>
  <sheetData>
    <row r="4" spans="3:9" ht="38.25" x14ac:dyDescent="0.25">
      <c r="C4" s="9" t="s">
        <v>5</v>
      </c>
      <c r="D4" s="10" t="s">
        <v>19</v>
      </c>
      <c r="E4" s="10" t="s">
        <v>16</v>
      </c>
      <c r="F4" s="40" t="s">
        <v>17</v>
      </c>
      <c r="G4" s="41"/>
      <c r="H4" s="40" t="s">
        <v>18</v>
      </c>
      <c r="I4" s="41"/>
    </row>
    <row r="5" spans="3:9" x14ac:dyDescent="0.25">
      <c r="C5" s="14" t="s">
        <v>1</v>
      </c>
      <c r="D5" s="15">
        <v>162812479</v>
      </c>
      <c r="E5" s="15">
        <v>161425852</v>
      </c>
      <c r="F5" s="15">
        <v>104012867.72000003</v>
      </c>
      <c r="G5" s="16">
        <f>F5/E5</f>
        <v>0.6443383536857531</v>
      </c>
      <c r="H5" s="15">
        <v>57412984.279999971</v>
      </c>
      <c r="I5" s="16">
        <f>H5/E5</f>
        <v>0.35566164631424696</v>
      </c>
    </row>
    <row r="6" spans="3:9" x14ac:dyDescent="0.25">
      <c r="C6" s="3" t="s">
        <v>6</v>
      </c>
      <c r="D6" s="5">
        <v>16725400</v>
      </c>
      <c r="E6" s="5">
        <v>16725400</v>
      </c>
      <c r="F6" s="5">
        <v>10489485.269999998</v>
      </c>
      <c r="G6" s="6">
        <f t="shared" ref="G6:G19" si="0">F6/E6</f>
        <v>0.62715900785631418</v>
      </c>
      <c r="H6" s="5">
        <f>+E6-F6</f>
        <v>6235914.7300000023</v>
      </c>
      <c r="I6" s="6">
        <f t="shared" ref="I6:I19" si="1">H6/E6</f>
        <v>0.37284099214368577</v>
      </c>
    </row>
    <row r="7" spans="3:9" x14ac:dyDescent="0.25">
      <c r="C7" s="3" t="s">
        <v>7</v>
      </c>
      <c r="D7" s="5">
        <v>2337204</v>
      </c>
      <c r="E7" s="5">
        <v>2337204</v>
      </c>
      <c r="F7" s="5">
        <v>1350468.81</v>
      </c>
      <c r="G7" s="6">
        <f t="shared" si="0"/>
        <v>0.57781383653288287</v>
      </c>
      <c r="H7" s="5">
        <f t="shared" ref="H7:H18" si="2">+E7-F7</f>
        <v>986735.19</v>
      </c>
      <c r="I7" s="6">
        <f t="shared" si="1"/>
        <v>0.42218616346711707</v>
      </c>
    </row>
    <row r="8" spans="3:9" x14ac:dyDescent="0.25">
      <c r="C8" s="3" t="s">
        <v>11</v>
      </c>
      <c r="D8" s="5">
        <f>61902871-5058</f>
        <v>61897813</v>
      </c>
      <c r="E8" s="5">
        <v>60516244</v>
      </c>
      <c r="F8" s="5">
        <v>33750185.030000031</v>
      </c>
      <c r="G8" s="6">
        <f t="shared" si="0"/>
        <v>0.55770455664763385</v>
      </c>
      <c r="H8" s="5">
        <f t="shared" si="2"/>
        <v>26766058.969999969</v>
      </c>
      <c r="I8" s="6">
        <f t="shared" si="1"/>
        <v>0.44229544335236615</v>
      </c>
    </row>
    <row r="9" spans="3:9" x14ac:dyDescent="0.25">
      <c r="C9" s="3" t="s">
        <v>8</v>
      </c>
      <c r="D9" s="5">
        <v>100000</v>
      </c>
      <c r="E9" s="5">
        <v>100000</v>
      </c>
      <c r="F9" s="5">
        <v>0</v>
      </c>
      <c r="G9" s="6">
        <f t="shared" si="0"/>
        <v>0</v>
      </c>
      <c r="H9" s="5">
        <f t="shared" si="2"/>
        <v>100000</v>
      </c>
      <c r="I9" s="6">
        <f t="shared" si="1"/>
        <v>1</v>
      </c>
    </row>
    <row r="10" spans="3:9" x14ac:dyDescent="0.25">
      <c r="C10" s="3" t="s">
        <v>10</v>
      </c>
      <c r="D10" s="5">
        <f>62275880+5058</f>
        <v>62280938</v>
      </c>
      <c r="E10" s="5">
        <f>62275880+5058</f>
        <v>62280938</v>
      </c>
      <c r="F10" s="5">
        <v>55331706.04999999</v>
      </c>
      <c r="G10" s="6">
        <f t="shared" si="0"/>
        <v>0.88842120601972929</v>
      </c>
      <c r="H10" s="5">
        <f t="shared" si="2"/>
        <v>6949231.9500000104</v>
      </c>
      <c r="I10" s="6">
        <f t="shared" si="1"/>
        <v>0.11157879398027067</v>
      </c>
    </row>
    <row r="11" spans="3:9" x14ac:dyDescent="0.25">
      <c r="C11" s="3" t="s">
        <v>9</v>
      </c>
      <c r="D11" s="5">
        <v>5738508</v>
      </c>
      <c r="E11" s="5">
        <v>5738508</v>
      </c>
      <c r="F11" s="5">
        <v>0</v>
      </c>
      <c r="G11" s="6">
        <f t="shared" si="0"/>
        <v>0</v>
      </c>
      <c r="H11" s="5">
        <f t="shared" si="2"/>
        <v>5738508</v>
      </c>
      <c r="I11" s="6">
        <f t="shared" si="1"/>
        <v>1</v>
      </c>
    </row>
    <row r="12" spans="3:9" x14ac:dyDescent="0.25">
      <c r="C12" s="3" t="s">
        <v>13</v>
      </c>
      <c r="D12" s="5">
        <v>13732616</v>
      </c>
      <c r="E12" s="5">
        <v>13732616</v>
      </c>
      <c r="F12" s="5">
        <v>3091022.5599999996</v>
      </c>
      <c r="G12" s="6">
        <f t="shared" si="0"/>
        <v>0.2250862151828901</v>
      </c>
      <c r="H12" s="5">
        <f t="shared" si="2"/>
        <v>10641593.440000001</v>
      </c>
      <c r="I12" s="6">
        <f t="shared" si="1"/>
        <v>0.77491378481710993</v>
      </c>
    </row>
    <row r="13" spans="3:9" x14ac:dyDescent="0.25">
      <c r="C13" s="14" t="s">
        <v>2</v>
      </c>
      <c r="D13" s="15">
        <v>56348792</v>
      </c>
      <c r="E13" s="15">
        <v>48369037.000000007</v>
      </c>
      <c r="F13" s="15">
        <v>26825397.359999999</v>
      </c>
      <c r="G13" s="16">
        <f t="shared" si="0"/>
        <v>0.55459854121139507</v>
      </c>
      <c r="H13" s="15">
        <v>21543639.640000001</v>
      </c>
      <c r="I13" s="16">
        <f t="shared" si="1"/>
        <v>0.44540145878860471</v>
      </c>
    </row>
    <row r="14" spans="3:9" x14ac:dyDescent="0.25">
      <c r="C14" s="3" t="s">
        <v>12</v>
      </c>
      <c r="D14" s="5">
        <v>29122169</v>
      </c>
      <c r="E14" s="5">
        <v>21142414.000000007</v>
      </c>
      <c r="F14" s="5">
        <v>9034363.049999997</v>
      </c>
      <c r="G14" s="6">
        <f t="shared" si="0"/>
        <v>0.42730991125232881</v>
      </c>
      <c r="H14" s="5">
        <f t="shared" si="2"/>
        <v>12108050.95000001</v>
      </c>
      <c r="I14" s="6">
        <f t="shared" si="1"/>
        <v>0.57269008874767124</v>
      </c>
    </row>
    <row r="15" spans="3:9" x14ac:dyDescent="0.25">
      <c r="C15" s="3" t="s">
        <v>15</v>
      </c>
      <c r="D15" s="5">
        <v>25754099</v>
      </c>
      <c r="E15" s="5">
        <v>25754099</v>
      </c>
      <c r="F15" s="5">
        <v>17663526.670000002</v>
      </c>
      <c r="G15" s="6">
        <f t="shared" si="0"/>
        <v>0.68585302362936484</v>
      </c>
      <c r="H15" s="5">
        <f t="shared" si="2"/>
        <v>8090572.3299999982</v>
      </c>
      <c r="I15" s="6">
        <f t="shared" si="1"/>
        <v>0.31414697637063516</v>
      </c>
    </row>
    <row r="16" spans="3:9" x14ac:dyDescent="0.25">
      <c r="C16" s="3" t="s">
        <v>14</v>
      </c>
      <c r="D16" s="5">
        <v>1472524</v>
      </c>
      <c r="E16" s="5">
        <v>1472524</v>
      </c>
      <c r="F16" s="5">
        <v>127507.64</v>
      </c>
      <c r="G16" s="6">
        <f t="shared" si="0"/>
        <v>8.6591213453906357E-2</v>
      </c>
      <c r="H16" s="5">
        <f t="shared" si="2"/>
        <v>1345016.36</v>
      </c>
      <c r="I16" s="6">
        <f t="shared" si="1"/>
        <v>0.9134087865460937</v>
      </c>
    </row>
    <row r="17" spans="3:9" x14ac:dyDescent="0.25">
      <c r="C17" s="14" t="s">
        <v>3</v>
      </c>
      <c r="D17" s="15">
        <v>2723000</v>
      </c>
      <c r="E17" s="15">
        <v>2723000</v>
      </c>
      <c r="F17" s="15">
        <v>0</v>
      </c>
      <c r="G17" s="16">
        <f t="shared" si="0"/>
        <v>0</v>
      </c>
      <c r="H17" s="15">
        <v>2723000</v>
      </c>
      <c r="I17" s="16">
        <f t="shared" si="1"/>
        <v>1</v>
      </c>
    </row>
    <row r="18" spans="3:9" ht="25.5" x14ac:dyDescent="0.25">
      <c r="C18" s="4" t="s">
        <v>4</v>
      </c>
      <c r="D18" s="7">
        <v>2723000</v>
      </c>
      <c r="E18" s="7">
        <v>2723000</v>
      </c>
      <c r="F18" s="7">
        <v>0</v>
      </c>
      <c r="G18" s="8">
        <f t="shared" si="0"/>
        <v>0</v>
      </c>
      <c r="H18" s="5">
        <f t="shared" si="2"/>
        <v>2723000</v>
      </c>
      <c r="I18" s="8">
        <f t="shared" si="1"/>
        <v>1</v>
      </c>
    </row>
    <row r="19" spans="3:9" x14ac:dyDescent="0.25">
      <c r="C19" s="11" t="s">
        <v>20</v>
      </c>
      <c r="D19" s="12">
        <v>221884271</v>
      </c>
      <c r="E19" s="12">
        <v>212517889</v>
      </c>
      <c r="F19" s="12">
        <v>130838265.08000003</v>
      </c>
      <c r="G19" s="13">
        <f t="shared" si="0"/>
        <v>0.61565765449514709</v>
      </c>
      <c r="H19" s="12">
        <v>81679623.919999972</v>
      </c>
      <c r="I19" s="13">
        <f t="shared" si="1"/>
        <v>0.38434234550485286</v>
      </c>
    </row>
  </sheetData>
  <mergeCells count="2">
    <mergeCell ref="F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5:F15"/>
  <sheetViews>
    <sheetView showGridLines="0" topLeftCell="A4" workbookViewId="0">
      <selection activeCell="D20" sqref="D20"/>
    </sheetView>
  </sheetViews>
  <sheetFormatPr baseColWidth="10" defaultRowHeight="15" x14ac:dyDescent="0.25"/>
  <cols>
    <col min="4" max="4" width="61.140625" customWidth="1"/>
    <col min="5" max="5" width="17.28515625" customWidth="1"/>
  </cols>
  <sheetData>
    <row r="5" spans="4:6" ht="15.75" thickBot="1" x14ac:dyDescent="0.3"/>
    <row r="6" spans="4:6" ht="15.75" thickBot="1" x14ac:dyDescent="0.3">
      <c r="D6" s="17" t="s">
        <v>21</v>
      </c>
      <c r="E6" s="18" t="s">
        <v>22</v>
      </c>
      <c r="F6" s="19"/>
    </row>
    <row r="7" spans="4:6" ht="26.25" thickBot="1" x14ac:dyDescent="0.3">
      <c r="D7" s="20" t="s">
        <v>23</v>
      </c>
      <c r="E7" s="22">
        <v>10847027</v>
      </c>
      <c r="F7" s="19"/>
    </row>
    <row r="8" spans="4:6" ht="26.25" thickBot="1" x14ac:dyDescent="0.3">
      <c r="D8" s="20" t="s">
        <v>24</v>
      </c>
      <c r="E8" s="22">
        <v>648000</v>
      </c>
      <c r="F8" s="19"/>
    </row>
    <row r="9" spans="4:6" ht="39" thickBot="1" x14ac:dyDescent="0.3">
      <c r="D9" s="20" t="s">
        <v>26</v>
      </c>
      <c r="E9" s="22">
        <v>1109555</v>
      </c>
      <c r="F9" s="19"/>
    </row>
    <row r="10" spans="4:6" ht="15.75" thickBot="1" x14ac:dyDescent="0.3">
      <c r="D10" s="21" t="s">
        <v>25</v>
      </c>
      <c r="E10" s="23">
        <f>SUM(E7:E9)</f>
        <v>12604582</v>
      </c>
      <c r="F10" s="19"/>
    </row>
    <row r="11" spans="4:6" x14ac:dyDescent="0.25">
      <c r="D11" s="2"/>
      <c r="E11" s="2"/>
      <c r="F11" s="19"/>
    </row>
    <row r="12" spans="4:6" ht="23.25" customHeight="1" x14ac:dyDescent="0.25">
      <c r="D12" s="42" t="s">
        <v>28</v>
      </c>
      <c r="E12" s="42"/>
      <c r="F12" s="19"/>
    </row>
    <row r="13" spans="4:6" x14ac:dyDescent="0.25">
      <c r="D13" s="43" t="s">
        <v>27</v>
      </c>
      <c r="E13" s="43"/>
      <c r="F13" s="19"/>
    </row>
    <row r="14" spans="4:6" x14ac:dyDescent="0.25">
      <c r="D14" s="1"/>
      <c r="E14" s="1"/>
    </row>
    <row r="15" spans="4:6" x14ac:dyDescent="0.25">
      <c r="D15" s="1"/>
      <c r="E15" s="1"/>
    </row>
  </sheetData>
  <mergeCells count="2">
    <mergeCell ref="D12:E12"/>
    <mergeCell ref="D13:E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5:F17"/>
  <sheetViews>
    <sheetView workbookViewId="0">
      <selection activeCell="C8" sqref="C8"/>
    </sheetView>
  </sheetViews>
  <sheetFormatPr baseColWidth="10" defaultRowHeight="15" x14ac:dyDescent="0.25"/>
  <cols>
    <col min="3" max="3" width="63.140625" customWidth="1"/>
    <col min="4" max="4" width="13.5703125" bestFit="1" customWidth="1"/>
    <col min="5" max="5" width="17" customWidth="1"/>
    <col min="6" max="6" width="13.5703125" bestFit="1" customWidth="1"/>
  </cols>
  <sheetData>
    <row r="5" spans="3:6" ht="38.25" customHeight="1" x14ac:dyDescent="0.25">
      <c r="C5" s="27" t="s">
        <v>5</v>
      </c>
      <c r="D5" s="28" t="s">
        <v>1</v>
      </c>
      <c r="E5" s="28" t="s">
        <v>2</v>
      </c>
      <c r="F5" s="29" t="s">
        <v>29</v>
      </c>
    </row>
    <row r="6" spans="3:6" x14ac:dyDescent="0.25">
      <c r="C6" s="3" t="s">
        <v>6</v>
      </c>
      <c r="D6" s="25">
        <v>16780012</v>
      </c>
      <c r="E6" s="25"/>
      <c r="F6" s="25">
        <f>+D6+E6</f>
        <v>16780012</v>
      </c>
    </row>
    <row r="7" spans="3:6" x14ac:dyDescent="0.25">
      <c r="C7" s="3" t="s">
        <v>7</v>
      </c>
      <c r="D7" s="25">
        <v>2337204</v>
      </c>
      <c r="E7" s="25"/>
      <c r="F7" s="25">
        <f t="shared" ref="F7:F11" si="0">+D7+E7</f>
        <v>2337204</v>
      </c>
    </row>
    <row r="8" spans="3:6" ht="38.25" x14ac:dyDescent="0.25">
      <c r="C8" s="4" t="s">
        <v>31</v>
      </c>
      <c r="D8" s="25">
        <v>57073378</v>
      </c>
      <c r="E8" s="25">
        <v>11492164</v>
      </c>
      <c r="F8" s="25">
        <f t="shared" si="0"/>
        <v>68565542</v>
      </c>
    </row>
    <row r="9" spans="3:6" x14ac:dyDescent="0.25">
      <c r="C9" s="3" t="s">
        <v>8</v>
      </c>
      <c r="D9" s="25">
        <v>100000</v>
      </c>
      <c r="E9" s="25"/>
      <c r="F9" s="25">
        <f t="shared" si="0"/>
        <v>100000</v>
      </c>
    </row>
    <row r="10" spans="3:6" ht="25.5" x14ac:dyDescent="0.25">
      <c r="C10" s="4" t="s">
        <v>30</v>
      </c>
      <c r="D10" s="25">
        <v>55363491</v>
      </c>
      <c r="E10" s="25">
        <v>17000000</v>
      </c>
      <c r="F10" s="25">
        <f t="shared" si="0"/>
        <v>72363491</v>
      </c>
    </row>
    <row r="11" spans="3:6" x14ac:dyDescent="0.25">
      <c r="C11" s="3" t="s">
        <v>13</v>
      </c>
      <c r="D11" s="25">
        <v>6461000</v>
      </c>
      <c r="E11" s="25">
        <v>19899974</v>
      </c>
      <c r="F11" s="25">
        <f t="shared" si="0"/>
        <v>26360974</v>
      </c>
    </row>
    <row r="12" spans="3:6" x14ac:dyDescent="0.25">
      <c r="C12" s="26" t="s">
        <v>20</v>
      </c>
      <c r="D12" s="24">
        <f>SUM(D6:D11)</f>
        <v>138115085</v>
      </c>
      <c r="E12" s="24">
        <f>SUM(E6:E11)</f>
        <v>48392138</v>
      </c>
      <c r="F12" s="24">
        <f>SUM(F6:F11)</f>
        <v>186507223</v>
      </c>
    </row>
    <row r="13" spans="3:6" x14ac:dyDescent="0.25">
      <c r="C13" s="2"/>
      <c r="D13" s="2"/>
      <c r="E13" s="2"/>
      <c r="F13" s="2"/>
    </row>
    <row r="14" spans="3:6" x14ac:dyDescent="0.25">
      <c r="C14" s="2"/>
      <c r="D14" s="2"/>
      <c r="E14" s="2"/>
      <c r="F14" s="2"/>
    </row>
    <row r="15" spans="3:6" x14ac:dyDescent="0.25">
      <c r="C15" s="2"/>
      <c r="D15" s="2"/>
      <c r="E15" s="2"/>
      <c r="F15" s="2"/>
    </row>
    <row r="16" spans="3:6" x14ac:dyDescent="0.25">
      <c r="C16" s="2"/>
      <c r="D16" s="2"/>
      <c r="E16" s="2"/>
      <c r="F16" s="2"/>
    </row>
    <row r="17" spans="3:6" x14ac:dyDescent="0.25">
      <c r="C17" s="2"/>
      <c r="D17" s="2"/>
      <c r="E17" s="2"/>
      <c r="F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jrosales</dc:creator>
  <cp:lastModifiedBy>ddavila</cp:lastModifiedBy>
  <dcterms:created xsi:type="dcterms:W3CDTF">2018-08-30T02:30:28Z</dcterms:created>
  <dcterms:modified xsi:type="dcterms:W3CDTF">2023-05-05T19:59:51Z</dcterms:modified>
</cp:coreProperties>
</file>