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temporal\ANUARIO WEB\"/>
    </mc:Choice>
  </mc:AlternateContent>
  <bookViews>
    <workbookView xWindow="-120" yWindow="-120" windowWidth="29040" windowHeight="15840" tabRatio="856"/>
  </bookViews>
  <sheets>
    <sheet name="Contenido" sheetId="175" r:id="rId1"/>
    <sheet name="PBI" sheetId="240" r:id="rId2"/>
    <sheet name="Macro" sheetId="241" r:id="rId3"/>
    <sheet name="Catastro " sheetId="116" r:id="rId4"/>
    <sheet name="Actividad Minera " sheetId="115" r:id="rId5"/>
    <sheet name="Restringidas " sheetId="117" r:id="rId6"/>
    <sheet name="Participantes PIM " sheetId="118" r:id="rId7"/>
    <sheet name="Pasantías " sheetId="237" r:id="rId8"/>
    <sheet name="Ránking" sheetId="242" r:id="rId9"/>
    <sheet name="Producción" sheetId="243" r:id="rId10"/>
    <sheet name="Variación" sheetId="244" r:id="rId11"/>
    <sheet name="Reservas" sheetId="245" r:id="rId12"/>
    <sheet name="Reservas nacionales" sheetId="247" r:id="rId13"/>
    <sheet name="Reservas mundiales " sheetId="246" r:id="rId14"/>
    <sheet name="Exportaciones" sheetId="233" r:id="rId15"/>
    <sheet name="Destino export" sheetId="234" r:id="rId16"/>
    <sheet name="Export Min" sheetId="235" r:id="rId17"/>
    <sheet name="Precios" sheetId="236" r:id="rId18"/>
    <sheet name="Cu-Países" sheetId="178" r:id="rId19"/>
    <sheet name="Cu-Empresas" sheetId="179" r:id="rId20"/>
    <sheet name="Cu-Departamento" sheetId="180" r:id="rId21"/>
    <sheet name="Cu-Estrato" sheetId="181" r:id="rId22"/>
    <sheet name="Cu-Export" sheetId="182" r:id="rId23"/>
    <sheet name="Cu-Destino" sheetId="183" r:id="rId24"/>
    <sheet name="Au-Países" sheetId="214" r:id="rId25"/>
    <sheet name="Au-Empresas" sheetId="215" r:id="rId26"/>
    <sheet name="Au-Departamento" sheetId="216" r:id="rId27"/>
    <sheet name="Au-Estrato" sheetId="217" r:id="rId28"/>
    <sheet name="Au-Export" sheetId="218" r:id="rId29"/>
    <sheet name="Au-Destino" sheetId="219" r:id="rId30"/>
    <sheet name="Ag-Países" sheetId="196" r:id="rId31"/>
    <sheet name="Ag-Empresas" sheetId="197" r:id="rId32"/>
    <sheet name="Ag-Departamento" sheetId="198" r:id="rId33"/>
    <sheet name="Ag-Estrato" sheetId="199" r:id="rId34"/>
    <sheet name="Ag-Export" sheetId="200" r:id="rId35"/>
    <sheet name="Ag-Destino" sheetId="201" r:id="rId36"/>
    <sheet name="Zn-Países" sheetId="202" r:id="rId37"/>
    <sheet name="Zn-Empresas" sheetId="203" r:id="rId38"/>
    <sheet name="Zn-Departamento" sheetId="204" r:id="rId39"/>
    <sheet name="Zn-Estrato" sheetId="205" r:id="rId40"/>
    <sheet name="Zn-Export" sheetId="206" r:id="rId41"/>
    <sheet name="Zn-Destino" sheetId="207" r:id="rId42"/>
    <sheet name="Pb-Países" sheetId="208" r:id="rId43"/>
    <sheet name="Pb-Empresas" sheetId="209" r:id="rId44"/>
    <sheet name="Pb-Departamento" sheetId="210" r:id="rId45"/>
    <sheet name="Pb-Estrato" sheetId="211" r:id="rId46"/>
    <sheet name="Pb-Export" sheetId="212" r:id="rId47"/>
    <sheet name="Pb-Destino" sheetId="213" r:id="rId48"/>
    <sheet name="Fe-Producción " sheetId="188" r:id="rId49"/>
    <sheet name="Fe-Export " sheetId="189" r:id="rId50"/>
    <sheet name="Fe-Destino" sheetId="190" r:id="rId51"/>
    <sheet name="Sn-Países" sheetId="184" r:id="rId52"/>
    <sheet name="Sn-Producción " sheetId="185" r:id="rId53"/>
    <sheet name="Sn-Export" sheetId="186" r:id="rId54"/>
    <sheet name="Sn-Destino" sheetId="187" r:id="rId55"/>
    <sheet name="Mo-Países" sheetId="191" r:id="rId56"/>
    <sheet name="Mo-Empresas" sheetId="192" r:id="rId57"/>
    <sheet name="Mo-Departamento " sheetId="193" r:id="rId58"/>
    <sheet name="Mo-Export" sheetId="194" r:id="rId59"/>
    <sheet name="Mo-Destino" sheetId="195" r:id="rId60"/>
    <sheet name="No Metálico" sheetId="225" r:id="rId61"/>
    <sheet name="NM-Export" sheetId="226" r:id="rId62"/>
    <sheet name="NM-Departamento" sheetId="227" r:id="rId63"/>
    <sheet name="Inversión Minera" sheetId="220" r:id="rId64"/>
    <sheet name="Inversión-Empresas" sheetId="221" r:id="rId65"/>
    <sheet name="Inversión-Rubros" sheetId="222" r:id="rId66"/>
    <sheet name="Inversión-Departamentos" sheetId="223" r:id="rId67"/>
    <sheet name="Inversión-Departamentos2" sheetId="224" r:id="rId68"/>
    <sheet name="Empleo" sheetId="228" r:id="rId69"/>
    <sheet name="Empleo-Género" sheetId="229" r:id="rId70"/>
    <sheet name="Empleo-Departamentos" sheetId="230" r:id="rId71"/>
    <sheet name="Empleo-Procedencia" sheetId="231" r:id="rId72"/>
    <sheet name="Fatales" sheetId="232" r:id="rId73"/>
    <sheet name="Transferencias" sheetId="176" r:id="rId74"/>
    <sheet name="Tranferencias2" sheetId="177" r:id="rId75"/>
    <sheet name="Reg.Fiscal" sheetId="238" r:id="rId76"/>
  </sheets>
  <definedNames>
    <definedName name="_xlnm._FilterDatabase" localSheetId="20" hidden="1">'Cu-Departamento'!$A$7:$L$7</definedName>
    <definedName name="_xlnm._FilterDatabase" localSheetId="18" hidden="1">'Cu-Países'!$A$7:$K$7</definedName>
    <definedName name="_xlnm._FilterDatabase" localSheetId="57" hidden="1">'Mo-Países'!#REF!</definedName>
    <definedName name="_xlnm._FilterDatabase" localSheetId="60" hidden="1">'No Metálico'!$A$5:$J$39</definedName>
    <definedName name="_xlnm._FilterDatabase" localSheetId="13" hidden="1">'Reservas mundiales '!$A$3:$E$14</definedName>
    <definedName name="Diario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B41" i="225" l="1"/>
  <c r="C41" i="225"/>
  <c r="D41" i="225"/>
  <c r="E41" i="225"/>
  <c r="F41" i="225"/>
  <c r="G41" i="225"/>
  <c r="H41" i="225"/>
  <c r="I41" i="225"/>
  <c r="J41" i="225"/>
  <c r="B21" i="207" l="1"/>
  <c r="C17" i="207" s="1"/>
  <c r="K17" i="205"/>
  <c r="J17" i="205"/>
  <c r="I17" i="205"/>
  <c r="H17" i="205"/>
  <c r="G17" i="205"/>
  <c r="F17" i="205"/>
  <c r="E17" i="205"/>
  <c r="D17" i="205"/>
  <c r="C17" i="205"/>
  <c r="B17" i="205"/>
  <c r="K4" i="205"/>
  <c r="J4" i="205"/>
  <c r="I4" i="205"/>
  <c r="H4" i="205"/>
  <c r="G4" i="205"/>
  <c r="F4" i="205"/>
  <c r="E4" i="205"/>
  <c r="D4" i="205"/>
  <c r="C4" i="205"/>
  <c r="B4" i="205"/>
  <c r="K6" i="204"/>
  <c r="J6" i="204"/>
  <c r="I6" i="204"/>
  <c r="H6" i="204"/>
  <c r="G6" i="204"/>
  <c r="F6" i="204"/>
  <c r="E6" i="204"/>
  <c r="D6" i="204"/>
  <c r="C6" i="204"/>
  <c r="B6" i="204"/>
  <c r="K6" i="203"/>
  <c r="J6" i="203"/>
  <c r="I6" i="203"/>
  <c r="H6" i="203"/>
  <c r="G6" i="203"/>
  <c r="F6" i="203"/>
  <c r="E6" i="203"/>
  <c r="D6" i="203"/>
  <c r="C6" i="203"/>
  <c r="B6" i="203"/>
  <c r="K6" i="202"/>
  <c r="J6" i="202"/>
  <c r="I6" i="202"/>
  <c r="H6" i="202"/>
  <c r="G6" i="202"/>
  <c r="F6" i="202"/>
  <c r="E6" i="202"/>
  <c r="D6" i="202"/>
  <c r="C6" i="202"/>
  <c r="B6" i="202"/>
  <c r="C10" i="207" l="1"/>
  <c r="C12" i="207"/>
  <c r="C13" i="207"/>
  <c r="C14" i="207"/>
  <c r="C18" i="207"/>
  <c r="C11" i="207"/>
  <c r="C15" i="207"/>
  <c r="C8" i="207"/>
  <c r="C16" i="207"/>
  <c r="C9" i="207"/>
  <c r="C21" i="207" l="1"/>
  <c r="C131" i="247"/>
  <c r="B131" i="247"/>
  <c r="D130" i="247"/>
  <c r="D129" i="247"/>
  <c r="D128" i="247"/>
  <c r="D127" i="247"/>
  <c r="D126" i="247"/>
  <c r="D125" i="247"/>
  <c r="D124" i="247"/>
  <c r="D123" i="247"/>
  <c r="C118" i="247"/>
  <c r="B118" i="247"/>
  <c r="D117" i="247"/>
  <c r="D116" i="247"/>
  <c r="D115" i="247"/>
  <c r="D114" i="247"/>
  <c r="D113" i="247"/>
  <c r="D112" i="247"/>
  <c r="C107" i="247"/>
  <c r="B107" i="247"/>
  <c r="D106" i="247"/>
  <c r="D107" i="247" s="1"/>
  <c r="C101" i="247"/>
  <c r="B101" i="247"/>
  <c r="D100" i="247"/>
  <c r="D99" i="247"/>
  <c r="D98" i="247"/>
  <c r="D97" i="247"/>
  <c r="D96" i="247"/>
  <c r="D95" i="247"/>
  <c r="D94" i="247"/>
  <c r="D93" i="247"/>
  <c r="D92" i="247"/>
  <c r="D91" i="247"/>
  <c r="D90" i="247"/>
  <c r="D89" i="247"/>
  <c r="D88" i="247"/>
  <c r="C83" i="247"/>
  <c r="B83" i="247"/>
  <c r="D82" i="247"/>
  <c r="D81" i="247"/>
  <c r="D80" i="247"/>
  <c r="D79" i="247"/>
  <c r="D78" i="247"/>
  <c r="D77" i="247"/>
  <c r="D76" i="247"/>
  <c r="D75" i="247"/>
  <c r="D74" i="247"/>
  <c r="D73" i="247"/>
  <c r="D72" i="247"/>
  <c r="D71" i="247"/>
  <c r="D70" i="247"/>
  <c r="D69" i="247"/>
  <c r="D68" i="247"/>
  <c r="D67" i="247"/>
  <c r="D66" i="247"/>
  <c r="C61" i="247"/>
  <c r="B61" i="247"/>
  <c r="D60" i="247"/>
  <c r="D59" i="247"/>
  <c r="D58" i="247"/>
  <c r="D57" i="247"/>
  <c r="D56" i="247"/>
  <c r="D55" i="247"/>
  <c r="D54" i="247"/>
  <c r="D53" i="247"/>
  <c r="D52" i="247"/>
  <c r="D51" i="247"/>
  <c r="D50" i="247"/>
  <c r="D49" i="247"/>
  <c r="D48" i="247"/>
  <c r="C43" i="247"/>
  <c r="B43" i="247"/>
  <c r="D42" i="247"/>
  <c r="D41" i="247"/>
  <c r="D40" i="247"/>
  <c r="D39" i="247"/>
  <c r="D38" i="247"/>
  <c r="D37" i="247"/>
  <c r="D36" i="247"/>
  <c r="D35" i="247"/>
  <c r="D34" i="247"/>
  <c r="D33" i="247"/>
  <c r="D32" i="247"/>
  <c r="D31" i="247"/>
  <c r="D30" i="247"/>
  <c r="D29" i="247"/>
  <c r="D28" i="247"/>
  <c r="D27" i="247"/>
  <c r="D26" i="247"/>
  <c r="C21" i="247"/>
  <c r="B21" i="247"/>
  <c r="D20" i="247"/>
  <c r="D19" i="247"/>
  <c r="D18" i="247"/>
  <c r="D17" i="247"/>
  <c r="D16" i="247"/>
  <c r="D15" i="247"/>
  <c r="D14" i="247"/>
  <c r="D13" i="247"/>
  <c r="D12" i="247"/>
  <c r="D11" i="247"/>
  <c r="D10" i="247"/>
  <c r="D9" i="247"/>
  <c r="D8" i="247"/>
  <c r="D7" i="247"/>
  <c r="D6" i="247"/>
  <c r="D5" i="247"/>
  <c r="E132" i="246"/>
  <c r="D131" i="246"/>
  <c r="E130" i="246"/>
  <c r="D130" i="246"/>
  <c r="E129" i="246"/>
  <c r="D129" i="246"/>
  <c r="E128" i="246"/>
  <c r="D128" i="246"/>
  <c r="E127" i="246"/>
  <c r="D127" i="246"/>
  <c r="E126" i="246"/>
  <c r="D126" i="246"/>
  <c r="E125" i="246"/>
  <c r="D125" i="246"/>
  <c r="E124" i="246"/>
  <c r="D124" i="246"/>
  <c r="E123" i="246"/>
  <c r="D123" i="246"/>
  <c r="E122" i="246"/>
  <c r="D122" i="246"/>
  <c r="E121" i="246"/>
  <c r="D121" i="246"/>
  <c r="E120" i="246"/>
  <c r="D120" i="246"/>
  <c r="E119" i="246"/>
  <c r="D119" i="246"/>
  <c r="E113" i="246"/>
  <c r="E112" i="246"/>
  <c r="D112" i="246"/>
  <c r="E110" i="246"/>
  <c r="D110" i="246"/>
  <c r="E109" i="246"/>
  <c r="D109" i="246"/>
  <c r="E108" i="246"/>
  <c r="D108" i="246"/>
  <c r="E107" i="246"/>
  <c r="D107" i="246"/>
  <c r="E106" i="246"/>
  <c r="D106" i="246"/>
  <c r="E105" i="246"/>
  <c r="D105" i="246"/>
  <c r="E104" i="246"/>
  <c r="D104" i="246"/>
  <c r="E103" i="246"/>
  <c r="D103" i="246"/>
  <c r="E102" i="246"/>
  <c r="D102" i="246"/>
  <c r="E101" i="246"/>
  <c r="D101" i="246"/>
  <c r="E95" i="246"/>
  <c r="E94" i="246"/>
  <c r="D94" i="246"/>
  <c r="E92" i="246"/>
  <c r="D92" i="246"/>
  <c r="E91" i="246"/>
  <c r="D91" i="246"/>
  <c r="E90" i="246"/>
  <c r="D90" i="246"/>
  <c r="D89" i="246"/>
  <c r="E88" i="246"/>
  <c r="D88" i="246"/>
  <c r="E87" i="246"/>
  <c r="D87" i="246"/>
  <c r="E86" i="246"/>
  <c r="D86" i="246"/>
  <c r="E85" i="246"/>
  <c r="D85" i="246"/>
  <c r="E84" i="246"/>
  <c r="D84" i="246"/>
  <c r="E83" i="246"/>
  <c r="D83" i="246"/>
  <c r="E82" i="246"/>
  <c r="D82" i="246"/>
  <c r="E76" i="246"/>
  <c r="E75" i="246"/>
  <c r="D75" i="246"/>
  <c r="D74" i="246"/>
  <c r="D73" i="246"/>
  <c r="E72" i="246"/>
  <c r="D72" i="246"/>
  <c r="E71" i="246"/>
  <c r="D71" i="246"/>
  <c r="E70" i="246"/>
  <c r="D70" i="246"/>
  <c r="E69" i="246"/>
  <c r="D69" i="246"/>
  <c r="E68" i="246"/>
  <c r="D68" i="246"/>
  <c r="E67" i="246"/>
  <c r="D67" i="246"/>
  <c r="E66" i="246"/>
  <c r="D66" i="246"/>
  <c r="E65" i="246"/>
  <c r="D65" i="246"/>
  <c r="E64" i="246"/>
  <c r="D64" i="246"/>
  <c r="E58" i="246"/>
  <c r="E57" i="246"/>
  <c r="D57" i="246"/>
  <c r="E55" i="246"/>
  <c r="D55" i="246"/>
  <c r="E54" i="246"/>
  <c r="D54" i="246"/>
  <c r="E53" i="246"/>
  <c r="D53" i="246"/>
  <c r="E52" i="246"/>
  <c r="D52" i="246"/>
  <c r="E51" i="246"/>
  <c r="D51" i="246"/>
  <c r="E50" i="246"/>
  <c r="D50" i="246"/>
  <c r="E49" i="246"/>
  <c r="D49" i="246"/>
  <c r="E48" i="246"/>
  <c r="D48" i="246"/>
  <c r="E47" i="246"/>
  <c r="D47" i="246"/>
  <c r="E46" i="246"/>
  <c r="D46" i="246"/>
  <c r="E40" i="246"/>
  <c r="E39" i="246"/>
  <c r="D39" i="246"/>
  <c r="D38" i="246"/>
  <c r="E37" i="246"/>
  <c r="D37" i="246"/>
  <c r="E36" i="246"/>
  <c r="D36" i="246"/>
  <c r="E35" i="246"/>
  <c r="D35" i="246"/>
  <c r="E34" i="246"/>
  <c r="D34" i="246"/>
  <c r="E33" i="246"/>
  <c r="D33" i="246"/>
  <c r="E32" i="246"/>
  <c r="D32" i="246"/>
  <c r="E31" i="246"/>
  <c r="D31" i="246"/>
  <c r="E30" i="246"/>
  <c r="D30" i="246"/>
  <c r="E29" i="246"/>
  <c r="D29" i="246"/>
  <c r="E28" i="246"/>
  <c r="D28" i="246"/>
  <c r="E27" i="246"/>
  <c r="D27" i="246"/>
  <c r="E26" i="246"/>
  <c r="D26" i="246"/>
  <c r="E25" i="246"/>
  <c r="D25" i="246"/>
  <c r="E24" i="246"/>
  <c r="D24" i="246"/>
  <c r="E18" i="246"/>
  <c r="E17" i="246"/>
  <c r="D17" i="246"/>
  <c r="E16" i="246"/>
  <c r="D16" i="246"/>
  <c r="E15" i="246"/>
  <c r="D15" i="246"/>
  <c r="E14" i="246"/>
  <c r="D14" i="246"/>
  <c r="E13" i="246"/>
  <c r="D13" i="246"/>
  <c r="E12" i="246"/>
  <c r="D12" i="246"/>
  <c r="E11" i="246"/>
  <c r="D11" i="246"/>
  <c r="E10" i="246"/>
  <c r="D10" i="246"/>
  <c r="E9" i="246"/>
  <c r="D9" i="246"/>
  <c r="E8" i="246"/>
  <c r="D8" i="246"/>
  <c r="E7" i="246"/>
  <c r="D7" i="246"/>
  <c r="E6" i="246"/>
  <c r="D6" i="246"/>
  <c r="E5" i="246"/>
  <c r="D5" i="246"/>
  <c r="E4" i="246"/>
  <c r="D4" i="246"/>
  <c r="E106" i="247" l="1"/>
  <c r="E107" i="247" s="1"/>
  <c r="D21" i="247"/>
  <c r="E9" i="247" s="1"/>
  <c r="D131" i="247"/>
  <c r="E129" i="247" s="1"/>
  <c r="D83" i="247"/>
  <c r="E76" i="247" s="1"/>
  <c r="E80" i="247"/>
  <c r="E82" i="247"/>
  <c r="E19" i="247"/>
  <c r="E12" i="247"/>
  <c r="E20" i="247"/>
  <c r="E18" i="247"/>
  <c r="E14" i="247"/>
  <c r="E6" i="247"/>
  <c r="E7" i="247"/>
  <c r="E15" i="247"/>
  <c r="E8" i="247"/>
  <c r="E16" i="247"/>
  <c r="E73" i="247"/>
  <c r="D61" i="247"/>
  <c r="E51" i="247" s="1"/>
  <c r="D43" i="247"/>
  <c r="E35" i="247" s="1"/>
  <c r="D118" i="247"/>
  <c r="E114" i="247" s="1"/>
  <c r="D101" i="247"/>
  <c r="E100" i="247" s="1"/>
  <c r="E11" i="247" l="1"/>
  <c r="E5" i="247"/>
  <c r="E128" i="247"/>
  <c r="E17" i="247"/>
  <c r="E13" i="247"/>
  <c r="E130" i="247"/>
  <c r="E125" i="247"/>
  <c r="E126" i="247"/>
  <c r="E124" i="247"/>
  <c r="E116" i="247"/>
  <c r="E123" i="247"/>
  <c r="E127" i="247"/>
  <c r="E10" i="247"/>
  <c r="E21" i="247" s="1"/>
  <c r="E67" i="247"/>
  <c r="E57" i="247"/>
  <c r="E75" i="247"/>
  <c r="E79" i="247"/>
  <c r="E54" i="247"/>
  <c r="E77" i="247"/>
  <c r="E70" i="247"/>
  <c r="E68" i="247"/>
  <c r="E71" i="247"/>
  <c r="E66" i="247"/>
  <c r="E59" i="247"/>
  <c r="E69" i="247"/>
  <c r="E74" i="247"/>
  <c r="E72" i="247"/>
  <c r="E81" i="247"/>
  <c r="E50" i="247"/>
  <c r="E78" i="247"/>
  <c r="E34" i="247"/>
  <c r="E99" i="247"/>
  <c r="E95" i="247"/>
  <c r="E91" i="247"/>
  <c r="E97" i="247"/>
  <c r="E93" i="247"/>
  <c r="E89" i="247"/>
  <c r="E40" i="247"/>
  <c r="E26" i="247"/>
  <c r="E36" i="247"/>
  <c r="E39" i="247"/>
  <c r="E32" i="247"/>
  <c r="E31" i="247"/>
  <c r="E27" i="247"/>
  <c r="E96" i="247"/>
  <c r="E117" i="247"/>
  <c r="E113" i="247"/>
  <c r="E115" i="247"/>
  <c r="E112" i="247"/>
  <c r="E55" i="247"/>
  <c r="E88" i="247"/>
  <c r="E94" i="247"/>
  <c r="E41" i="247"/>
  <c r="E37" i="247"/>
  <c r="E33" i="247"/>
  <c r="E29" i="247"/>
  <c r="E60" i="247"/>
  <c r="E56" i="247"/>
  <c r="E52" i="247"/>
  <c r="E48" i="247"/>
  <c r="E92" i="247"/>
  <c r="E98" i="247"/>
  <c r="E53" i="247"/>
  <c r="E49" i="247"/>
  <c r="E28" i="247"/>
  <c r="E90" i="247"/>
  <c r="E42" i="247"/>
  <c r="E58" i="247"/>
  <c r="E38" i="247"/>
  <c r="E30" i="247"/>
  <c r="E131" i="247" l="1"/>
  <c r="E83" i="247"/>
  <c r="E118" i="247"/>
  <c r="E101" i="247"/>
  <c r="E43" i="247"/>
  <c r="E61" i="247"/>
  <c r="G134" i="238" l="1"/>
  <c r="F134" i="238"/>
  <c r="E134" i="238"/>
  <c r="D134" i="238"/>
  <c r="C134" i="238"/>
  <c r="H133" i="238"/>
  <c r="H132" i="238"/>
  <c r="H131" i="238"/>
  <c r="H130" i="238"/>
  <c r="H129" i="238"/>
  <c r="H128" i="238"/>
  <c r="H127" i="238"/>
  <c r="H126" i="238"/>
  <c r="H125" i="238"/>
  <c r="H124" i="238"/>
  <c r="H123" i="238"/>
  <c r="H122" i="238"/>
  <c r="G121" i="238"/>
  <c r="F121" i="238"/>
  <c r="E121" i="238"/>
  <c r="D121" i="238"/>
  <c r="C121" i="238"/>
  <c r="H120" i="238"/>
  <c r="H119" i="238"/>
  <c r="H118" i="238"/>
  <c r="H117" i="238"/>
  <c r="H116" i="238"/>
  <c r="H115" i="238"/>
  <c r="H114" i="238"/>
  <c r="H113" i="238"/>
  <c r="H112" i="238"/>
  <c r="H111" i="238"/>
  <c r="H110" i="238"/>
  <c r="H109" i="238"/>
  <c r="G108" i="238"/>
  <c r="F108" i="238"/>
  <c r="E108" i="238"/>
  <c r="D108" i="238"/>
  <c r="C108" i="238"/>
  <c r="H107" i="238"/>
  <c r="H106" i="238"/>
  <c r="H105" i="238"/>
  <c r="H104" i="238"/>
  <c r="H103" i="238"/>
  <c r="H102" i="238"/>
  <c r="H101" i="238"/>
  <c r="H100" i="238"/>
  <c r="H99" i="238"/>
  <c r="H98" i="238"/>
  <c r="H97" i="238"/>
  <c r="H96" i="238"/>
  <c r="G95" i="238"/>
  <c r="F95" i="238"/>
  <c r="E95" i="238"/>
  <c r="D95" i="238"/>
  <c r="C95" i="238"/>
  <c r="H94" i="238"/>
  <c r="H93" i="238"/>
  <c r="H92" i="238"/>
  <c r="H91" i="238"/>
  <c r="H90" i="238"/>
  <c r="H89" i="238"/>
  <c r="H88" i="238"/>
  <c r="H87" i="238"/>
  <c r="H86" i="238"/>
  <c r="H85" i="238"/>
  <c r="H84" i="238"/>
  <c r="H83" i="238"/>
  <c r="G82" i="238"/>
  <c r="F82" i="238"/>
  <c r="E82" i="238"/>
  <c r="D82" i="238"/>
  <c r="C82" i="238"/>
  <c r="H81" i="238"/>
  <c r="H80" i="238"/>
  <c r="H79" i="238"/>
  <c r="H78" i="238"/>
  <c r="H77" i="238"/>
  <c r="H76" i="238"/>
  <c r="H75" i="238"/>
  <c r="H74" i="238"/>
  <c r="H73" i="238"/>
  <c r="H72" i="238"/>
  <c r="H71" i="238"/>
  <c r="H70" i="238"/>
  <c r="G69" i="238"/>
  <c r="F69" i="238"/>
  <c r="E69" i="238"/>
  <c r="D69" i="238"/>
  <c r="C69" i="238"/>
  <c r="H68" i="238"/>
  <c r="H67" i="238"/>
  <c r="H66" i="238"/>
  <c r="H65" i="238"/>
  <c r="H64" i="238"/>
  <c r="H63" i="238"/>
  <c r="H62" i="238"/>
  <c r="H61" i="238"/>
  <c r="H60" i="238"/>
  <c r="H59" i="238"/>
  <c r="H58" i="238"/>
  <c r="H57" i="238"/>
  <c r="G56" i="238"/>
  <c r="F56" i="238"/>
  <c r="E56" i="238"/>
  <c r="D56" i="238"/>
  <c r="C56" i="238"/>
  <c r="H55" i="238"/>
  <c r="H54" i="238"/>
  <c r="H53" i="238"/>
  <c r="H52" i="238"/>
  <c r="H51" i="238"/>
  <c r="H50" i="238"/>
  <c r="H49" i="238"/>
  <c r="H48" i="238"/>
  <c r="H47" i="238"/>
  <c r="H46" i="238"/>
  <c r="H45" i="238"/>
  <c r="H44" i="238"/>
  <c r="G43" i="238"/>
  <c r="F43" i="238"/>
  <c r="E43" i="238"/>
  <c r="D43" i="238"/>
  <c r="C43" i="238"/>
  <c r="H42" i="238"/>
  <c r="H41" i="238"/>
  <c r="H40" i="238"/>
  <c r="H39" i="238"/>
  <c r="H38" i="238"/>
  <c r="H37" i="238"/>
  <c r="H36" i="238"/>
  <c r="H35" i="238"/>
  <c r="H34" i="238"/>
  <c r="H33" i="238"/>
  <c r="H32" i="238"/>
  <c r="H31" i="238"/>
  <c r="G30" i="238"/>
  <c r="F30" i="238"/>
  <c r="E30" i="238"/>
  <c r="D30" i="238"/>
  <c r="C30" i="238"/>
  <c r="H29" i="238"/>
  <c r="H28" i="238"/>
  <c r="H27" i="238"/>
  <c r="H26" i="238"/>
  <c r="H25" i="238"/>
  <c r="H24" i="238"/>
  <c r="H23" i="238"/>
  <c r="H22" i="238"/>
  <c r="H21" i="238"/>
  <c r="H20" i="238"/>
  <c r="H19" i="238"/>
  <c r="H18" i="238"/>
  <c r="G17" i="238"/>
  <c r="G135" i="238" s="1"/>
  <c r="F17" i="238"/>
  <c r="E17" i="238"/>
  <c r="D17" i="238"/>
  <c r="C17" i="238"/>
  <c r="H16" i="238"/>
  <c r="H15" i="238"/>
  <c r="H14" i="238"/>
  <c r="H13" i="238"/>
  <c r="H12" i="238"/>
  <c r="H11" i="238"/>
  <c r="H10" i="238"/>
  <c r="H9" i="238"/>
  <c r="H8" i="238"/>
  <c r="H7" i="238"/>
  <c r="H6" i="238"/>
  <c r="H5" i="238"/>
  <c r="D15" i="237"/>
  <c r="D16" i="118"/>
  <c r="H121" i="238" l="1"/>
  <c r="H56" i="238"/>
  <c r="C135" i="238"/>
  <c r="D135" i="238"/>
  <c r="H69" i="238"/>
  <c r="H82" i="238"/>
  <c r="H17" i="238"/>
  <c r="H134" i="238"/>
  <c r="E135" i="238"/>
  <c r="H30" i="238"/>
  <c r="H43" i="238"/>
  <c r="F135" i="238"/>
  <c r="H95" i="238"/>
  <c r="H108" i="238"/>
  <c r="H135" i="238" l="1"/>
  <c r="L15" i="235"/>
  <c r="K15" i="235"/>
  <c r="J15" i="235"/>
  <c r="I15" i="235"/>
  <c r="H15" i="235"/>
  <c r="G15" i="235"/>
  <c r="F15" i="235"/>
  <c r="E15" i="235"/>
  <c r="D15" i="235"/>
  <c r="C15" i="235"/>
  <c r="C28" i="234"/>
  <c r="K27" i="233"/>
  <c r="J27" i="233"/>
  <c r="C27" i="233"/>
  <c r="K23" i="233"/>
  <c r="K24" i="233" s="1"/>
  <c r="K28" i="233" s="1"/>
  <c r="J23" i="233"/>
  <c r="J24" i="233" s="1"/>
  <c r="J28" i="233" s="1"/>
  <c r="I23" i="233"/>
  <c r="I27" i="233" s="1"/>
  <c r="H23" i="233"/>
  <c r="H27" i="233" s="1"/>
  <c r="G23" i="233"/>
  <c r="G27" i="233" s="1"/>
  <c r="F23" i="233"/>
  <c r="F27" i="233" s="1"/>
  <c r="E23" i="233"/>
  <c r="E27" i="233" s="1"/>
  <c r="D23" i="233"/>
  <c r="D27" i="233" s="1"/>
  <c r="C23" i="233"/>
  <c r="C24" i="233" s="1"/>
  <c r="C28" i="233" s="1"/>
  <c r="B23" i="233"/>
  <c r="B24" i="233" s="1"/>
  <c r="B28" i="233" s="1"/>
  <c r="D15" i="234" l="1"/>
  <c r="D17" i="234"/>
  <c r="D18" i="234"/>
  <c r="D19" i="234"/>
  <c r="D20" i="234"/>
  <c r="D21" i="234"/>
  <c r="D22" i="234"/>
  <c r="D7" i="234"/>
  <c r="D23" i="234"/>
  <c r="D8" i="234"/>
  <c r="D24" i="234"/>
  <c r="D9" i="234"/>
  <c r="D25" i="234"/>
  <c r="D10" i="234"/>
  <c r="D26" i="234"/>
  <c r="D11" i="234"/>
  <c r="D6" i="234"/>
  <c r="D12" i="234"/>
  <c r="D13" i="234"/>
  <c r="D14" i="234"/>
  <c r="D16" i="234"/>
  <c r="B27" i="233"/>
  <c r="D24" i="233"/>
  <c r="D28" i="233" s="1"/>
  <c r="E24" i="233"/>
  <c r="E28" i="233" s="1"/>
  <c r="F24" i="233"/>
  <c r="F28" i="233" s="1"/>
  <c r="G24" i="233"/>
  <c r="G28" i="233" s="1"/>
  <c r="H24" i="233"/>
  <c r="H28" i="233" s="1"/>
  <c r="I24" i="233"/>
  <c r="I28" i="233" s="1"/>
  <c r="D28" i="234" l="1"/>
  <c r="N16" i="232"/>
  <c r="N15" i="232"/>
  <c r="N14" i="232"/>
  <c r="N13" i="232"/>
  <c r="N12" i="232"/>
  <c r="N11" i="232"/>
  <c r="N10" i="232"/>
  <c r="N9" i="232"/>
  <c r="N8" i="232"/>
  <c r="N7" i="232"/>
  <c r="B31" i="230"/>
  <c r="C31" i="230" s="1"/>
  <c r="K8" i="229"/>
  <c r="J8" i="229"/>
  <c r="I8" i="229"/>
  <c r="H8" i="229"/>
  <c r="G8" i="229"/>
  <c r="F8" i="229"/>
  <c r="E8" i="229"/>
  <c r="D8" i="229"/>
  <c r="C8" i="229"/>
  <c r="B8" i="229"/>
  <c r="B11" i="229" s="1"/>
  <c r="K5" i="229"/>
  <c r="J5" i="229"/>
  <c r="I5" i="229"/>
  <c r="H5" i="229"/>
  <c r="G5" i="229"/>
  <c r="F5" i="229"/>
  <c r="E5" i="229"/>
  <c r="D5" i="229"/>
  <c r="C5" i="229"/>
  <c r="B5" i="229"/>
  <c r="D16" i="228"/>
  <c r="D15" i="228"/>
  <c r="D14" i="228"/>
  <c r="D13" i="228"/>
  <c r="D12" i="228"/>
  <c r="D11" i="228"/>
  <c r="D10" i="228"/>
  <c r="D9" i="228"/>
  <c r="D8" i="228"/>
  <c r="D7" i="228"/>
  <c r="C17" i="230" l="1"/>
  <c r="C18" i="230"/>
  <c r="C25" i="230"/>
  <c r="C11" i="229"/>
  <c r="D11" i="229"/>
  <c r="F11" i="229"/>
  <c r="G11" i="229"/>
  <c r="C26" i="230"/>
  <c r="J11" i="229"/>
  <c r="K11" i="229"/>
  <c r="C7" i="230"/>
  <c r="C15" i="230"/>
  <c r="E11" i="229"/>
  <c r="H11" i="229"/>
  <c r="C9" i="230"/>
  <c r="I11" i="229"/>
  <c r="C10" i="230"/>
  <c r="C11" i="230"/>
  <c r="C19" i="230"/>
  <c r="C27" i="230"/>
  <c r="C12" i="230"/>
  <c r="C20" i="230"/>
  <c r="C28" i="230"/>
  <c r="C13" i="230"/>
  <c r="C21" i="230"/>
  <c r="C29" i="230"/>
  <c r="C14" i="230"/>
  <c r="C22" i="230"/>
  <c r="C30" i="230"/>
  <c r="C23" i="230"/>
  <c r="C8" i="230"/>
  <c r="C16" i="230"/>
  <c r="C24" i="230"/>
  <c r="X41" i="227" l="1"/>
  <c r="W41" i="227"/>
  <c r="V41" i="227"/>
  <c r="U41" i="227"/>
  <c r="T41" i="227"/>
  <c r="S41" i="227"/>
  <c r="R41" i="227"/>
  <c r="Q41" i="227"/>
  <c r="P41" i="227"/>
  <c r="O41" i="227"/>
  <c r="N41" i="227"/>
  <c r="M41" i="227"/>
  <c r="L41" i="227"/>
  <c r="K41" i="227"/>
  <c r="J41" i="227"/>
  <c r="I41" i="227"/>
  <c r="H41" i="227"/>
  <c r="G41" i="227"/>
  <c r="F41" i="227"/>
  <c r="E41" i="227"/>
  <c r="D41" i="227"/>
  <c r="C41" i="227"/>
  <c r="B41" i="227"/>
  <c r="K41" i="225"/>
  <c r="K30" i="224" l="1"/>
  <c r="J30" i="224"/>
  <c r="I30" i="224"/>
  <c r="H30" i="224"/>
  <c r="G30" i="224"/>
  <c r="F30" i="224"/>
  <c r="E30" i="224"/>
  <c r="D30" i="224"/>
  <c r="C30" i="224"/>
  <c r="B30" i="224"/>
  <c r="C29" i="223"/>
  <c r="B29" i="223"/>
  <c r="D25" i="223"/>
  <c r="D23" i="223"/>
  <c r="D22" i="223"/>
  <c r="D21" i="223"/>
  <c r="D20" i="223"/>
  <c r="D19" i="223"/>
  <c r="D18" i="223"/>
  <c r="D17" i="223"/>
  <c r="D16" i="223"/>
  <c r="D15" i="223"/>
  <c r="D14" i="223"/>
  <c r="D13" i="223"/>
  <c r="D12" i="223"/>
  <c r="D11" i="223"/>
  <c r="D10" i="223"/>
  <c r="D9" i="223"/>
  <c r="D8" i="223"/>
  <c r="D7" i="223"/>
  <c r="D6" i="223"/>
  <c r="D5" i="223"/>
  <c r="C103" i="222"/>
  <c r="B103" i="222"/>
  <c r="D102" i="222"/>
  <c r="D101" i="222"/>
  <c r="D100" i="222"/>
  <c r="D99" i="222"/>
  <c r="D98" i="222"/>
  <c r="D97" i="222"/>
  <c r="D96" i="222"/>
  <c r="D95" i="222"/>
  <c r="D93" i="222"/>
  <c r="D92" i="222"/>
  <c r="C86" i="222"/>
  <c r="B86" i="222"/>
  <c r="D85" i="222"/>
  <c r="D84" i="222"/>
  <c r="D83" i="222"/>
  <c r="D82" i="222"/>
  <c r="D81" i="222"/>
  <c r="D80" i="222"/>
  <c r="D79" i="222"/>
  <c r="D78" i="222"/>
  <c r="D77" i="222"/>
  <c r="D76" i="222"/>
  <c r="D75" i="222"/>
  <c r="C69" i="222"/>
  <c r="B69" i="222"/>
  <c r="D68" i="222"/>
  <c r="D67" i="222"/>
  <c r="D66" i="222"/>
  <c r="D65" i="222"/>
  <c r="D64" i="222"/>
  <c r="D63" i="222"/>
  <c r="D62" i="222"/>
  <c r="D61" i="222"/>
  <c r="D60" i="222"/>
  <c r="D59" i="222"/>
  <c r="D58" i="222"/>
  <c r="C52" i="222"/>
  <c r="B52" i="222"/>
  <c r="D51" i="222"/>
  <c r="D50" i="222"/>
  <c r="D49" i="222"/>
  <c r="D48" i="222"/>
  <c r="D47" i="222"/>
  <c r="D46" i="222"/>
  <c r="D45" i="222"/>
  <c r="D43" i="222"/>
  <c r="D42" i="222"/>
  <c r="D41" i="222"/>
  <c r="C35" i="222"/>
  <c r="D35" i="222" s="1"/>
  <c r="B35" i="222"/>
  <c r="D34" i="222"/>
  <c r="D33" i="222"/>
  <c r="D32" i="222"/>
  <c r="D31" i="222"/>
  <c r="D30" i="222"/>
  <c r="D29" i="222"/>
  <c r="D28" i="222"/>
  <c r="D27" i="222"/>
  <c r="D26" i="222"/>
  <c r="D25" i="222"/>
  <c r="D24" i="222"/>
  <c r="C18" i="222"/>
  <c r="D18" i="222" s="1"/>
  <c r="B18" i="222"/>
  <c r="D17" i="222"/>
  <c r="D15" i="222"/>
  <c r="D14" i="222"/>
  <c r="D13" i="222"/>
  <c r="D12" i="222"/>
  <c r="D11" i="222"/>
  <c r="D10" i="222"/>
  <c r="D9" i="222"/>
  <c r="D8" i="222"/>
  <c r="D7" i="222"/>
  <c r="D57" i="221"/>
  <c r="C57" i="221"/>
  <c r="E55" i="221"/>
  <c r="E54" i="221"/>
  <c r="E53" i="221"/>
  <c r="E52" i="221"/>
  <c r="E51" i="221"/>
  <c r="E50" i="221"/>
  <c r="E49" i="221"/>
  <c r="E48" i="221"/>
  <c r="E47" i="221"/>
  <c r="E46" i="221"/>
  <c r="E45" i="221"/>
  <c r="E44" i="221"/>
  <c r="E43" i="221"/>
  <c r="E42" i="221"/>
  <c r="E41" i="221"/>
  <c r="E40" i="221"/>
  <c r="E39" i="221"/>
  <c r="E38" i="221"/>
  <c r="E37" i="221"/>
  <c r="E36" i="221"/>
  <c r="E35" i="221"/>
  <c r="E34" i="221"/>
  <c r="E33" i="221"/>
  <c r="E32" i="221"/>
  <c r="E31" i="221"/>
  <c r="E30" i="221"/>
  <c r="E29" i="221"/>
  <c r="E28" i="221"/>
  <c r="E27" i="221"/>
  <c r="E26" i="221"/>
  <c r="E25" i="221"/>
  <c r="E24" i="221"/>
  <c r="E23" i="221"/>
  <c r="E22" i="221"/>
  <c r="E21" i="221"/>
  <c r="E20" i="221"/>
  <c r="E19" i="221"/>
  <c r="E18" i="221"/>
  <c r="E17" i="221"/>
  <c r="E16" i="221"/>
  <c r="E15" i="221"/>
  <c r="E14" i="221"/>
  <c r="E13" i="221"/>
  <c r="E12" i="221"/>
  <c r="E11" i="221"/>
  <c r="E10" i="221"/>
  <c r="E9" i="221"/>
  <c r="E8" i="221"/>
  <c r="E7" i="221"/>
  <c r="E6" i="221"/>
  <c r="E5" i="221"/>
  <c r="K11" i="220"/>
  <c r="J11" i="220"/>
  <c r="I11" i="220"/>
  <c r="H11" i="220"/>
  <c r="G11" i="220"/>
  <c r="F11" i="220"/>
  <c r="E11" i="220"/>
  <c r="D11" i="220"/>
  <c r="C11" i="220"/>
  <c r="B11" i="220"/>
  <c r="D86" i="222" l="1"/>
  <c r="D69" i="222"/>
  <c r="D52" i="222"/>
  <c r="E57" i="221"/>
  <c r="D29" i="223"/>
  <c r="D103" i="222"/>
  <c r="B20" i="219"/>
  <c r="C12" i="219" s="1"/>
  <c r="K22" i="217"/>
  <c r="J22" i="217"/>
  <c r="I22" i="217"/>
  <c r="H22" i="217"/>
  <c r="G22" i="217"/>
  <c r="F22" i="217"/>
  <c r="E22" i="217"/>
  <c r="D22" i="217"/>
  <c r="C22" i="217"/>
  <c r="B22" i="217"/>
  <c r="K5" i="217"/>
  <c r="J5" i="217"/>
  <c r="I5" i="217"/>
  <c r="H5" i="217"/>
  <c r="G5" i="217"/>
  <c r="F5" i="217"/>
  <c r="E5" i="217"/>
  <c r="D5" i="217"/>
  <c r="C5" i="217"/>
  <c r="B5" i="217"/>
  <c r="K6" i="216"/>
  <c r="J6" i="216"/>
  <c r="I6" i="216"/>
  <c r="H6" i="216"/>
  <c r="G6" i="216"/>
  <c r="F6" i="216"/>
  <c r="E6" i="216"/>
  <c r="D6" i="216"/>
  <c r="C6" i="216"/>
  <c r="B6" i="216"/>
  <c r="K30" i="215"/>
  <c r="K6" i="215" s="1"/>
  <c r="J30" i="215"/>
  <c r="J6" i="215" s="1"/>
  <c r="I30" i="215"/>
  <c r="I6" i="215" s="1"/>
  <c r="H30" i="215"/>
  <c r="H6" i="215" s="1"/>
  <c r="G30" i="215"/>
  <c r="G6" i="215" s="1"/>
  <c r="F30" i="215"/>
  <c r="F6" i="215" s="1"/>
  <c r="E30" i="215"/>
  <c r="E6" i="215" s="1"/>
  <c r="D30" i="215"/>
  <c r="D6" i="215" s="1"/>
  <c r="C30" i="215"/>
  <c r="C6" i="215" s="1"/>
  <c r="B30" i="215"/>
  <c r="B6" i="215" s="1"/>
  <c r="K6" i="214"/>
  <c r="J6" i="214"/>
  <c r="I6" i="214"/>
  <c r="H6" i="214"/>
  <c r="G6" i="214"/>
  <c r="F6" i="214"/>
  <c r="E6" i="214"/>
  <c r="D6" i="214"/>
  <c r="C6" i="214"/>
  <c r="B6" i="214"/>
  <c r="C11" i="219" l="1"/>
  <c r="C13" i="219"/>
  <c r="C16" i="219"/>
  <c r="C18" i="219"/>
  <c r="C8" i="219"/>
  <c r="C10" i="219"/>
  <c r="C14" i="219"/>
  <c r="C15" i="219"/>
  <c r="C9" i="219"/>
  <c r="C17" i="219"/>
  <c r="C20" i="219" l="1"/>
  <c r="B16" i="213"/>
  <c r="C13" i="213" s="1"/>
  <c r="K17" i="211"/>
  <c r="J17" i="211"/>
  <c r="I17" i="211"/>
  <c r="H17" i="211"/>
  <c r="G17" i="211"/>
  <c r="F17" i="211"/>
  <c r="E17" i="211"/>
  <c r="D17" i="211"/>
  <c r="C17" i="211"/>
  <c r="B17" i="211"/>
  <c r="K4" i="211"/>
  <c r="J4" i="211"/>
  <c r="I4" i="211"/>
  <c r="H4" i="211"/>
  <c r="G4" i="211"/>
  <c r="F4" i="211"/>
  <c r="E4" i="211"/>
  <c r="D4" i="211"/>
  <c r="C4" i="211"/>
  <c r="B4" i="211"/>
  <c r="K6" i="210"/>
  <c r="J6" i="210"/>
  <c r="I6" i="210"/>
  <c r="H6" i="210"/>
  <c r="G6" i="210"/>
  <c r="F6" i="210"/>
  <c r="E6" i="210"/>
  <c r="D6" i="210"/>
  <c r="C6" i="210"/>
  <c r="B6" i="210"/>
  <c r="K6" i="209"/>
  <c r="J6" i="209"/>
  <c r="I6" i="209"/>
  <c r="H6" i="209"/>
  <c r="G6" i="209"/>
  <c r="F6" i="209"/>
  <c r="E6" i="209"/>
  <c r="D6" i="209"/>
  <c r="C6" i="209"/>
  <c r="B6" i="209"/>
  <c r="K6" i="208"/>
  <c r="J6" i="208"/>
  <c r="I6" i="208"/>
  <c r="H6" i="208"/>
  <c r="G6" i="208"/>
  <c r="F6" i="208"/>
  <c r="E6" i="208"/>
  <c r="D6" i="208"/>
  <c r="C6" i="208"/>
  <c r="B6" i="208"/>
  <c r="C8" i="213" l="1"/>
  <c r="C10" i="213"/>
  <c r="C9" i="213"/>
  <c r="C11" i="213"/>
  <c r="C12" i="213"/>
  <c r="C14" i="213"/>
  <c r="B17" i="201"/>
  <c r="C11" i="201" s="1"/>
  <c r="C12" i="201"/>
  <c r="K18" i="199"/>
  <c r="J18" i="199"/>
  <c r="I18" i="199"/>
  <c r="H18" i="199"/>
  <c r="G18" i="199"/>
  <c r="F18" i="199"/>
  <c r="E18" i="199"/>
  <c r="D18" i="199"/>
  <c r="C18" i="199"/>
  <c r="B18" i="199"/>
  <c r="K4" i="199"/>
  <c r="J4" i="199"/>
  <c r="I4" i="199"/>
  <c r="H4" i="199"/>
  <c r="G4" i="199"/>
  <c r="F4" i="199"/>
  <c r="E4" i="199"/>
  <c r="D4" i="199"/>
  <c r="C4" i="199"/>
  <c r="B4" i="199"/>
  <c r="K6" i="198"/>
  <c r="J6" i="198"/>
  <c r="I6" i="198"/>
  <c r="H6" i="198"/>
  <c r="G6" i="198"/>
  <c r="F6" i="198"/>
  <c r="E6" i="198"/>
  <c r="D6" i="198"/>
  <c r="C6" i="198"/>
  <c r="B6" i="198"/>
  <c r="K6" i="197"/>
  <c r="J6" i="197"/>
  <c r="I6" i="197"/>
  <c r="H6" i="197"/>
  <c r="G6" i="197"/>
  <c r="F6" i="197"/>
  <c r="E6" i="197"/>
  <c r="D6" i="197"/>
  <c r="C6" i="197"/>
  <c r="B6" i="197"/>
  <c r="K6" i="196"/>
  <c r="J6" i="196"/>
  <c r="I6" i="196"/>
  <c r="H6" i="196"/>
  <c r="G6" i="196"/>
  <c r="F6" i="196"/>
  <c r="E6" i="196"/>
  <c r="D6" i="196"/>
  <c r="C6" i="196"/>
  <c r="B6" i="196"/>
  <c r="C14" i="201" l="1"/>
  <c r="C16" i="213"/>
  <c r="C13" i="201"/>
  <c r="C8" i="201"/>
  <c r="C9" i="201"/>
  <c r="C10" i="201"/>
  <c r="B15" i="195"/>
  <c r="K6" i="193"/>
  <c r="J6" i="193"/>
  <c r="I6" i="193"/>
  <c r="H6" i="193"/>
  <c r="G6" i="193"/>
  <c r="F6" i="193"/>
  <c r="E6" i="193"/>
  <c r="D6" i="193"/>
  <c r="C6" i="193"/>
  <c r="B6" i="193"/>
  <c r="K6" i="192"/>
  <c r="J6" i="192"/>
  <c r="I6" i="192"/>
  <c r="H6" i="192"/>
  <c r="G6" i="192"/>
  <c r="F6" i="192"/>
  <c r="E6" i="192"/>
  <c r="D6" i="192"/>
  <c r="C6" i="192"/>
  <c r="B6" i="192"/>
  <c r="K6" i="191"/>
  <c r="J6" i="191"/>
  <c r="I6" i="191"/>
  <c r="H6" i="191"/>
  <c r="G6" i="191"/>
  <c r="F6" i="191"/>
  <c r="E6" i="191"/>
  <c r="D6" i="191"/>
  <c r="C6" i="191"/>
  <c r="B6" i="191"/>
  <c r="C13" i="195" l="1"/>
  <c r="C9" i="195"/>
  <c r="C12" i="195"/>
  <c r="C11" i="195"/>
  <c r="C8" i="195"/>
  <c r="C10" i="195"/>
  <c r="C17" i="201"/>
  <c r="B13" i="190"/>
  <c r="C11" i="190" s="1"/>
  <c r="K6" i="188"/>
  <c r="J6" i="188"/>
  <c r="I6" i="188"/>
  <c r="H6" i="188"/>
  <c r="G6" i="188"/>
  <c r="F6" i="188"/>
  <c r="E6" i="188"/>
  <c r="D6" i="188"/>
  <c r="C6" i="188"/>
  <c r="B6" i="188"/>
  <c r="C9" i="190" l="1"/>
  <c r="C13" i="190" s="1"/>
  <c r="C8" i="190"/>
  <c r="C15" i="195"/>
  <c r="C10" i="190"/>
  <c r="B20" i="187"/>
  <c r="C18" i="187" s="1"/>
  <c r="C12" i="187"/>
  <c r="C11" i="187"/>
  <c r="C10" i="187"/>
  <c r="C9" i="187"/>
  <c r="K6" i="185"/>
  <c r="J6" i="185"/>
  <c r="I6" i="185"/>
  <c r="H6" i="185"/>
  <c r="G6" i="185"/>
  <c r="F6" i="185"/>
  <c r="E6" i="185"/>
  <c r="D6" i="185"/>
  <c r="C6" i="185"/>
  <c r="B6" i="185"/>
  <c r="K6" i="184"/>
  <c r="J6" i="184"/>
  <c r="I6" i="184"/>
  <c r="H6" i="184"/>
  <c r="G6" i="184"/>
  <c r="F6" i="184"/>
  <c r="E6" i="184"/>
  <c r="D6" i="184"/>
  <c r="C6" i="184"/>
  <c r="B6" i="184"/>
  <c r="B21" i="183"/>
  <c r="C18" i="183" s="1"/>
  <c r="K17" i="181"/>
  <c r="J17" i="181"/>
  <c r="I17" i="181"/>
  <c r="H17" i="181"/>
  <c r="G17" i="181"/>
  <c r="F17" i="181"/>
  <c r="E17" i="181"/>
  <c r="D17" i="181"/>
  <c r="C17" i="181"/>
  <c r="B17" i="181"/>
  <c r="K4" i="181"/>
  <c r="J4" i="181"/>
  <c r="I4" i="181"/>
  <c r="H4" i="181"/>
  <c r="G4" i="181"/>
  <c r="F4" i="181"/>
  <c r="E4" i="181"/>
  <c r="D4" i="181"/>
  <c r="C4" i="181"/>
  <c r="B4" i="181"/>
  <c r="K6" i="180"/>
  <c r="J6" i="180"/>
  <c r="I6" i="180"/>
  <c r="H6" i="180"/>
  <c r="G6" i="180"/>
  <c r="F6" i="180"/>
  <c r="E6" i="180"/>
  <c r="D6" i="180"/>
  <c r="C6" i="180"/>
  <c r="B6" i="180"/>
  <c r="K6" i="179"/>
  <c r="J6" i="179"/>
  <c r="I6" i="179"/>
  <c r="H6" i="179"/>
  <c r="G6" i="179"/>
  <c r="F6" i="179"/>
  <c r="E6" i="179"/>
  <c r="D6" i="179"/>
  <c r="C6" i="179"/>
  <c r="B6" i="179"/>
  <c r="K6" i="178"/>
  <c r="J6" i="178"/>
  <c r="I6" i="178"/>
  <c r="H6" i="178"/>
  <c r="G6" i="178"/>
  <c r="F6" i="178"/>
  <c r="E6" i="178"/>
  <c r="D6" i="178"/>
  <c r="C6" i="178"/>
  <c r="B6" i="178"/>
  <c r="C13" i="187" l="1"/>
  <c r="C14" i="187"/>
  <c r="C15" i="187"/>
  <c r="C12" i="183"/>
  <c r="C11" i="183"/>
  <c r="C13" i="183"/>
  <c r="C14" i="183"/>
  <c r="C10" i="183"/>
  <c r="C15" i="183"/>
  <c r="C8" i="187"/>
  <c r="C17" i="187"/>
  <c r="C8" i="183"/>
  <c r="C16" i="183"/>
  <c r="C9" i="183"/>
  <c r="C17" i="183"/>
  <c r="C16" i="187"/>
  <c r="C20" i="187" l="1"/>
  <c r="C21" i="183"/>
  <c r="K58" i="177"/>
  <c r="J58" i="177"/>
  <c r="I58" i="177"/>
  <c r="H58" i="177"/>
  <c r="G58" i="177"/>
  <c r="F58" i="177"/>
  <c r="E58" i="177"/>
  <c r="D58" i="177"/>
  <c r="C58" i="177"/>
  <c r="B58" i="177"/>
  <c r="K32" i="177"/>
  <c r="J32" i="177"/>
  <c r="I32" i="177"/>
  <c r="H32" i="177"/>
  <c r="G32" i="177"/>
  <c r="F32" i="177"/>
  <c r="E32" i="177"/>
  <c r="D32" i="177"/>
  <c r="C32" i="177"/>
  <c r="B32" i="177"/>
  <c r="K6" i="177"/>
  <c r="J6" i="177"/>
  <c r="I6" i="177"/>
  <c r="H6" i="177"/>
  <c r="G6" i="177"/>
  <c r="F6" i="177"/>
  <c r="E6" i="177"/>
  <c r="D6" i="177"/>
  <c r="C6" i="177"/>
  <c r="B6" i="177"/>
  <c r="D25" i="117" l="1"/>
  <c r="C25" i="117"/>
  <c r="E23" i="117"/>
  <c r="E22" i="117"/>
  <c r="E21" i="117"/>
  <c r="E20" i="117"/>
  <c r="E19" i="117"/>
  <c r="E18" i="117"/>
  <c r="E17" i="117"/>
  <c r="E16" i="117"/>
  <c r="E15" i="117"/>
  <c r="E14" i="117"/>
  <c r="E13" i="117"/>
  <c r="E12" i="117"/>
  <c r="E11" i="117"/>
  <c r="E10" i="117"/>
  <c r="E9" i="117"/>
  <c r="E8" i="117"/>
  <c r="E7" i="117"/>
  <c r="E6" i="117"/>
  <c r="E25" i="117" l="1"/>
  <c r="C20" i="115"/>
  <c r="A20" i="115"/>
  <c r="C18" i="115"/>
  <c r="A18" i="115"/>
  <c r="A22" i="115" s="1"/>
  <c r="E13" i="115"/>
  <c r="E12" i="115"/>
  <c r="E11" i="115"/>
  <c r="E10" i="115"/>
  <c r="E9" i="115"/>
  <c r="E8" i="115"/>
  <c r="E7" i="115"/>
  <c r="E20" i="115" s="1"/>
  <c r="E6" i="115"/>
  <c r="E18" i="115" s="1"/>
  <c r="C22" i="115" l="1"/>
  <c r="E22" i="115"/>
  <c r="C9" i="116" l="1"/>
  <c r="B9" i="116"/>
  <c r="D7" i="116"/>
  <c r="D6" i="116"/>
  <c r="D9" i="116" l="1"/>
</calcChain>
</file>

<file path=xl/sharedStrings.xml><?xml version="1.0" encoding="utf-8"?>
<sst xmlns="http://schemas.openxmlformats.org/spreadsheetml/2006/main" count="2541" uniqueCount="1007">
  <si>
    <t xml:space="preserve"> </t>
  </si>
  <si>
    <t>MINING ACTIVITY THROUGHOUT THE COUNTRY*</t>
  </si>
  <si>
    <t>CANT.</t>
  </si>
  <si>
    <t>UNIDADES MINERAS</t>
  </si>
  <si>
    <t>EXTENSIÓN</t>
  </si>
  <si>
    <t>% DEL PERÚ</t>
  </si>
  <si>
    <t>EXPLOTACIÓN</t>
  </si>
  <si>
    <t>ha</t>
  </si>
  <si>
    <t>EXPLORACIÓN</t>
  </si>
  <si>
    <t>CATEO Y PROSPECCIÓN</t>
  </si>
  <si>
    <t>BENEFICIO</t>
  </si>
  <si>
    <t>MINING UNITS</t>
  </si>
  <si>
    <t>EXTENSION</t>
  </si>
  <si>
    <t xml:space="preserve">% OF PERU </t>
  </si>
  <si>
    <t>UNIDADES EN PRODUCCIÓN MINERA</t>
  </si>
  <si>
    <t>UNITS IN MINING PRODUCTION</t>
  </si>
  <si>
    <t>UNIDADES EN EXPLORACIÓN MINERA</t>
  </si>
  <si>
    <t xml:space="preserve">UNITS IN MINING EXPLORATION </t>
  </si>
  <si>
    <t>TOTAL DE UNIDADES EN ACTIVIDAD MINERA</t>
  </si>
  <si>
    <t xml:space="preserve">TOTAL OF UNITS IN MINING ACTIVITY </t>
  </si>
  <si>
    <t xml:space="preserve">MINING RIGHTS </t>
  </si>
  <si>
    <t>DESCRIPCIÓN</t>
  </si>
  <si>
    <t xml:space="preserve">CANTIDAD </t>
  </si>
  <si>
    <t>EXTENSIÓN (Ha)</t>
  </si>
  <si>
    <t>%</t>
  </si>
  <si>
    <t>Derechos mineros titulados</t>
  </si>
  <si>
    <t>Derechos mineros en trámite</t>
  </si>
  <si>
    <t>TOTAL</t>
  </si>
  <si>
    <t xml:space="preserve">AREAS RESTRICTED FROM MINING ACTIVITY </t>
  </si>
  <si>
    <t>TIPO DE ÁREAS RESTRINGIDAS</t>
  </si>
  <si>
    <t xml:space="preserve"> CANTIDAD</t>
  </si>
  <si>
    <t>Ha</t>
  </si>
  <si>
    <t>ZONA URBANA</t>
  </si>
  <si>
    <t>PUERTO Y/O AEROPUERTO</t>
  </si>
  <si>
    <t>RED VIAL NACIONAL</t>
  </si>
  <si>
    <t>PAISAJE CULTURAL</t>
  </si>
  <si>
    <t>COBRE</t>
  </si>
  <si>
    <t>ORO</t>
  </si>
  <si>
    <t>ZINC</t>
  </si>
  <si>
    <t>PLATA</t>
  </si>
  <si>
    <t>PLOMO</t>
  </si>
  <si>
    <t>HIERRO</t>
  </si>
  <si>
    <t>ESTAÑO</t>
  </si>
  <si>
    <t>MOLIBDENO</t>
  </si>
  <si>
    <t>MOQUEGUA</t>
  </si>
  <si>
    <t>AREQUIPA</t>
  </si>
  <si>
    <t>TACNA</t>
  </si>
  <si>
    <t>CUSCO</t>
  </si>
  <si>
    <t>ICA</t>
  </si>
  <si>
    <t>HUANCAVELICA</t>
  </si>
  <si>
    <t>PASCO</t>
  </si>
  <si>
    <t>LIMA</t>
  </si>
  <si>
    <t>CAJAMARCA</t>
  </si>
  <si>
    <t>LA LIBERTAD</t>
  </si>
  <si>
    <t>PUNO</t>
  </si>
  <si>
    <t>AYACUCHO</t>
  </si>
  <si>
    <t>PIURA</t>
  </si>
  <si>
    <t>ÁNCASH</t>
  </si>
  <si>
    <t>JUNÍN</t>
  </si>
  <si>
    <t>APURÍMAC</t>
  </si>
  <si>
    <t>HUÁNUCO</t>
  </si>
  <si>
    <t>1/ Datos preliminares</t>
  </si>
  <si>
    <t>ELABORACIÓN: Ministerio de Energía y Minas</t>
  </si>
  <si>
    <t>PAÍS / COUNTRY</t>
  </si>
  <si>
    <t>FUENTE: Sistema Integrado de Información de Comercio Exterior (SIICEX)</t>
  </si>
  <si>
    <t>1/ Cifras estimadas.</t>
  </si>
  <si>
    <t>Fuente: U.S. Geological Survey (USGS), Mineral Commodity Summaries. En el caso de Perú, las cifras corresponden a la Declaración Estadística Mensual (ESTAMIN) que las empresas mineras realizan ante el Ministerio de Energía y Minas.</t>
  </si>
  <si>
    <t>COPPER DOMESTIC PRODUCTION BY COMPANY (FMT)</t>
  </si>
  <si>
    <t>EMPRESA / COMPANY</t>
  </si>
  <si>
    <t>SOCIEDAD MINERA CERRO VERDE S.A.A.</t>
  </si>
  <si>
    <t>SOCIEDAD MINERA EL BROCAL S.A.A.</t>
  </si>
  <si>
    <t>GOLD FIELDS LA CIMA S.A.</t>
  </si>
  <si>
    <t>SOCIEDAD MINERA CORONA S.A.</t>
  </si>
  <si>
    <t>EMPRESA MINERA LOS QUENUALES S.A.</t>
  </si>
  <si>
    <t>PAN AMERICAN SILVER HUARON S.A.</t>
  </si>
  <si>
    <t>MINERA COLQUISIRI S.A.</t>
  </si>
  <si>
    <t>VOLCAN COMPAÑÍA MINERA S.A.A.</t>
  </si>
  <si>
    <t>OTROS</t>
  </si>
  <si>
    <t>1/ Datos preliminares.</t>
  </si>
  <si>
    <t>3/ En diciembre de 2015, Minera Las Bambas reportó su primera producción de cobre.</t>
  </si>
  <si>
    <t>ESTRATO / LAYER</t>
  </si>
  <si>
    <t>PROCESO / PROCESS</t>
  </si>
  <si>
    <t>ANNUAL EVOLUTION OF COPPER EXPORTS</t>
  </si>
  <si>
    <t>COBRE / COPPER</t>
  </si>
  <si>
    <t>Fuente: Banco Central de Reserva del Perú (BCRP)/ Central Reserve Bank of Peru (BCRP).</t>
  </si>
  <si>
    <t>Elaborado por Ministerio de Energía y Minas / Elaborate by Ministry of Energy and Mines.</t>
  </si>
  <si>
    <t>DESTINATION OF DOMESTIC EXPORTS OF COPPER</t>
  </si>
  <si>
    <t>PAÍS</t>
  </si>
  <si>
    <t>US$ MILLONES</t>
  </si>
  <si>
    <t>COMPAÑÍA MINERA ARES S.A.C.</t>
  </si>
  <si>
    <t>COMPAÑÍA MINERA ANTAPACCAY S.A.</t>
  </si>
  <si>
    <t>COMPAÑÍA DE MINAS BUENAVENTURA S.A.A.</t>
  </si>
  <si>
    <t>MINSUR S.A.</t>
  </si>
  <si>
    <t>WORLD SILVER PRODUCTION BY COUNTRY (FMT)</t>
  </si>
  <si>
    <t>SILVER DOMESTIC PRODUCTION BY COMPANY (kg)</t>
  </si>
  <si>
    <t>OXIDOS DE PASCO S.A.C.</t>
  </si>
  <si>
    <t>2/ En 2018, Compañía Minera Milpo S.A.A. cambió de razón social y empezó a declarar bajo el nombre de Nexa Resources Perú S.A.A.</t>
  </si>
  <si>
    <t>3/ En 2018, Milpo Andina Perú S.A.C. cambió de razón social y empezó a declarar bajo el nombre de Nexa Resources El Porvenir S.A.C.</t>
  </si>
  <si>
    <t>4/ En 2018, Compañía Minera Casapalca S.A. cambió de razón social y empezó a declarar bajo el nombre de Alpayana S.A.</t>
  </si>
  <si>
    <t>ANNUAL EVOLUTION OF SILVER EXPORTS</t>
  </si>
  <si>
    <t>PLATA  / SILVER</t>
  </si>
  <si>
    <t>DESTINATION OF DOMESTIC EXPORTS OF SILVER</t>
  </si>
  <si>
    <t>ZINC DOMESTIC PRODUCTION BY COMPANY (FMT)</t>
  </si>
  <si>
    <t>CATALINA HUANCA SOCIEDAD MINERA S.A.C.</t>
  </si>
  <si>
    <t>MINERA BATEAS S.A.C.</t>
  </si>
  <si>
    <t>EMPRESA ADMINISTRADORA CERRO S.A.C.</t>
  </si>
  <si>
    <t>ANNUAL EVOLUTION OF ZINC EXPORTS</t>
  </si>
  <si>
    <t>ZINC / ZINC</t>
  </si>
  <si>
    <t>DESTINATION OF DOMESTIC EXPORTS OF ZINC</t>
  </si>
  <si>
    <t>WORLD LEAD PRODUCTION BY COUNTRY (THOUSANDS OF FTM)</t>
  </si>
  <si>
    <t>LEAD DOMESTIC PRODUCTION BY COMPANY (FMT)</t>
  </si>
  <si>
    <t>4/ En 2018, Compañía Minera Atacocha S.A.A cambió de razón social y empezó a declarar bajo el nombre de Nexa Resources Atacocha S.A.A.</t>
  </si>
  <si>
    <t>5/ En 2018, Compañía Minera Casapalca S.A. cambió de razón social y empezó a declarar bajo el nombre de Alpayana S.A.</t>
  </si>
  <si>
    <t>ANNUAL EVOLUTION OF LEAD EXPORTS</t>
  </si>
  <si>
    <t>PLOMO / LEAD</t>
  </si>
  <si>
    <t>DESTINATION OF DOMESTIC EXPORTS OF LEAD</t>
  </si>
  <si>
    <t>IRON DOMESTIC PRODUCTION (FTM)</t>
  </si>
  <si>
    <t>ANNUAL EVOLUTION OF IRON EXPORTS</t>
  </si>
  <si>
    <t>DESTINATION OF DOMESTIC EXPORTS OF IRON</t>
  </si>
  <si>
    <t>WORLD TIN PRODUCTION BY COUNTRY (FTM)</t>
  </si>
  <si>
    <t>TIN DOMESTIC PRODUCTION (FTM)</t>
  </si>
  <si>
    <t>ANNUAL EVOLUTION OF TIN EXPORTS</t>
  </si>
  <si>
    <t>DESTINATION OF DOMESTIC EXPORTS OF TIN</t>
  </si>
  <si>
    <t>WORLD MOLYBDENUM PRODUCTION BY COUNTRY (FTM)</t>
  </si>
  <si>
    <t>MOLYBDENUM DOMESTIC PRODUCTION BY COMPANY (FTM)</t>
  </si>
  <si>
    <t>MINERA LAS BAMBAS S.A.</t>
  </si>
  <si>
    <t>Datos preliminares.</t>
  </si>
  <si>
    <t>ANNUAL EVOLUTION OF MOLYBDENUM EXPORTS</t>
  </si>
  <si>
    <t>MOLIBDENO  / MOLYBDENUM</t>
  </si>
  <si>
    <t>DESTINATION OF DOMESTIC EXPORTS OF MOLYBDENUM</t>
  </si>
  <si>
    <t xml:space="preserve">  AMAZONAS</t>
  </si>
  <si>
    <t xml:space="preserve">  ÁNCASH</t>
  </si>
  <si>
    <t xml:space="preserve">  APURÍMAC</t>
  </si>
  <si>
    <t xml:space="preserve">  AREQUIPA</t>
  </si>
  <si>
    <t xml:space="preserve">  AYACUCHO</t>
  </si>
  <si>
    <t xml:space="preserve">  CAJAMARCA</t>
  </si>
  <si>
    <t xml:space="preserve">  CALLAO</t>
  </si>
  <si>
    <t xml:space="preserve">  CUSCO</t>
  </si>
  <si>
    <t xml:space="preserve">  HUANCAVELICA</t>
  </si>
  <si>
    <t xml:space="preserve">  HUÁNUCO</t>
  </si>
  <si>
    <t xml:space="preserve">  ICA</t>
  </si>
  <si>
    <t xml:space="preserve">  JUNÍN</t>
  </si>
  <si>
    <t xml:space="preserve">  LA LIBERTAD</t>
  </si>
  <si>
    <t xml:space="preserve">  LAMBAYEQUE</t>
  </si>
  <si>
    <t xml:space="preserve">  LIMA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</si>
  <si>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</si>
  <si>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</si>
  <si>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</si>
  <si>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</si>
  <si>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</si>
  <si>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</si>
  <si>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</si>
  <si>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</si>
  <si>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</si>
  <si>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</si>
  <si>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 xml:space="preserve">  TOTAL</t>
  </si>
  <si>
    <t>Datos preliminares. Incluye Canon Minero, Canon Regional para Cajamarca (minero), Regalía Minera, Derecho de Vigencia y Penalidad, y Regalía Contractual Minera.</t>
  </si>
  <si>
    <t>Fuente: Ministerio de Economía y Finanzas (MEF); Instituto Geológico, Minero y Metalúrgico (INGEMMET)</t>
  </si>
  <si>
    <t>DERECHO DE VIGENCIA Y PENALIDAD</t>
  </si>
  <si>
    <t>1/ Incluye Canon Regional para Cajamarca (minero).</t>
  </si>
  <si>
    <t>2/ Incluye Regalías Contractuales Mineras.</t>
  </si>
  <si>
    <t>(US$ M)</t>
  </si>
  <si>
    <r>
      <rPr>
        <sz val="9"/>
        <color rgb="FF000000"/>
        <rFont val="Calibri"/>
        <family val="2"/>
      </rPr>
      <t xml:space="preserve">Fuente: Banco Central de Reserva del Perú (BCRP)/ </t>
    </r>
    <r>
      <rPr>
        <i/>
        <sz val="9"/>
        <color rgb="FF000000"/>
        <rFont val="Calibri"/>
        <family val="2"/>
      </rPr>
      <t>Central Reserve Bank of Peru (BCRP).</t>
    </r>
  </si>
  <si>
    <r>
      <rPr>
        <sz val="9"/>
        <color rgb="FF000000"/>
        <rFont val="Calibri"/>
        <family val="2"/>
      </rPr>
      <t>Elaborado por Ministerio de Energía y Minas /</t>
    </r>
    <r>
      <rPr>
        <i/>
        <sz val="9"/>
        <color rgb="FF000000"/>
        <rFont val="Calibri"/>
        <family val="2"/>
      </rPr>
      <t xml:space="preserve"> Elaborate by Ministry of Energy and Mines.</t>
    </r>
  </si>
  <si>
    <r>
      <rPr>
        <b/>
        <sz val="9"/>
        <color rgb="FF000000"/>
        <rFont val="Calibri"/>
        <family val="2"/>
      </rPr>
      <t>CANON MINERO</t>
    </r>
    <r>
      <rPr>
        <b/>
        <vertAlign val="superscript"/>
        <sz val="9"/>
        <color rgb="FF000000"/>
        <rFont val="Calibri"/>
        <family val="2"/>
      </rPr>
      <t>1</t>
    </r>
  </si>
  <si>
    <t>CIERRE PROGRESIVO*</t>
  </si>
  <si>
    <t>CIERRE POST-CIERRE (DEFINITIVO)</t>
  </si>
  <si>
    <t>CIERRE FINAL*</t>
  </si>
  <si>
    <t>PREPARACIÓN Y DESARROLLO*</t>
  </si>
  <si>
    <t>ZONA DE RIESGO NO MITIGABLE (alto riesgo de habitabilidad - ley 30556)</t>
  </si>
  <si>
    <t>RESERVA TERRITORIAL</t>
  </si>
  <si>
    <t>PROYECTO ESPECIAL - HIDRAULICOS</t>
  </si>
  <si>
    <t>SITIO RAMSAR (humedales de importancia internacional)</t>
  </si>
  <si>
    <t>NA</t>
  </si>
  <si>
    <t>COMPAÑÍA MINERA CONDESTABLE S.A.</t>
  </si>
  <si>
    <r>
      <rPr>
        <sz val="9"/>
        <color rgb="FF000000"/>
        <rFont val="Calibri"/>
        <family val="2"/>
      </rPr>
      <t>MINERA CHINALCO PERÚ S.A.</t>
    </r>
    <r>
      <rPr>
        <vertAlign val="superscript"/>
        <sz val="9"/>
        <color rgb="FF000000"/>
        <rFont val="Calibri"/>
        <family val="2"/>
      </rPr>
      <t>4</t>
    </r>
  </si>
  <si>
    <r>
      <rPr>
        <sz val="9"/>
        <color rgb="FF000000"/>
        <rFont val="Calibri"/>
        <family val="2"/>
      </rPr>
      <t>MINERA LAS BAMBAS S.A.</t>
    </r>
    <r>
      <rPr>
        <vertAlign val="superscript"/>
        <sz val="9"/>
        <color rgb="FF000000"/>
        <rFont val="Calibri"/>
        <family val="2"/>
      </rPr>
      <t>3</t>
    </r>
  </si>
  <si>
    <r>
      <rPr>
        <sz val="9"/>
        <color rgb="FF000000"/>
        <rFont val="Calibri"/>
        <family val="2"/>
      </rPr>
      <t>SOUTHERN PERÚ COPPER CORPORATION SUCURSAL DEL PERÚ</t>
    </r>
    <r>
      <rPr>
        <vertAlign val="superscript"/>
        <sz val="9"/>
        <color rgb="FF000000"/>
        <rFont val="Calibri"/>
        <family val="2"/>
      </rPr>
      <t>2</t>
    </r>
  </si>
  <si>
    <t>COMPAÑÍA MINERA ANTAMINA S.A.</t>
  </si>
  <si>
    <t>HUDBAY PERÚ S.A.C.</t>
  </si>
  <si>
    <t>COMPAÑÍA MINERA KOLPA S.A.</t>
  </si>
  <si>
    <t>COMPAÑÍA MINERA LINCUNA S.A.</t>
  </si>
  <si>
    <r>
      <t>ALPAYANA S.A.</t>
    </r>
    <r>
      <rPr>
        <vertAlign val="superscript"/>
        <sz val="9"/>
        <color rgb="FF000000"/>
        <rFont val="Calibri"/>
        <family val="2"/>
      </rPr>
      <t>4</t>
    </r>
  </si>
  <si>
    <t>COMPAÑÍA MINERA CHUNGAR S.A.C.</t>
  </si>
  <si>
    <t>SOUTHERN PERÚ COPPER CORPORATION SUCURSAL DEL PERÚ</t>
  </si>
  <si>
    <t>MINERA CHINALCO PERÚ S.A.</t>
  </si>
  <si>
    <r>
      <t xml:space="preserve">2022 </t>
    </r>
    <r>
      <rPr>
        <b/>
        <vertAlign val="superscript"/>
        <sz val="9"/>
        <color rgb="FFFFFFFF"/>
        <rFont val="Calibri"/>
        <family val="2"/>
      </rPr>
      <t>1</t>
    </r>
  </si>
  <si>
    <t>COMPAÑÍA MINERA SAN IGNACIO DE MOROCOCHA S.A.A.</t>
  </si>
  <si>
    <t>COMPAÑÍA MINERA SANTA LUISA S.A.</t>
  </si>
  <si>
    <t>CERRO DE PASCO RESOURCES SUBSIDIARIA DEL PERÚ S.A.C.</t>
  </si>
  <si>
    <t>MINERA SHOUXIN PERÚ S.A.</t>
  </si>
  <si>
    <r>
      <t>NEXA RESOURCES EL PORVENIR S.A.C.</t>
    </r>
    <r>
      <rPr>
        <vertAlign val="superscript"/>
        <sz val="9"/>
        <color rgb="FF000000"/>
        <rFont val="Calibri"/>
        <family val="2"/>
      </rPr>
      <t>3</t>
    </r>
  </si>
  <si>
    <t>Anuario Minero 2022</t>
  </si>
  <si>
    <t>2022: DERECHOS MINEROS*</t>
  </si>
  <si>
    <t>* Datos al 31 de diciembre de 2022.</t>
  </si>
  <si>
    <t>2022: ACTIVIDAD MINERA A NIVEL NACIONAL*</t>
  </si>
  <si>
    <r>
      <t xml:space="preserve">* Datos a diciembre de 2022. Fuente: MINISTERIO DE ENERGIA Y MINAS / </t>
    </r>
    <r>
      <rPr>
        <i/>
        <sz val="9"/>
        <color rgb="FF000000"/>
        <rFont val="Calibri"/>
        <family val="2"/>
      </rPr>
      <t>SOURCE: MINISTRY OF ENERGY AND MINES.
(**) Mediante R.D. N°0043-2020-MINEM/DGM, se reemplazó la situación "Construcción" al nombre de "Preparación y Desarrollo", asimismo se añadieron las situaciones "Cierre Final" y "Cierre Progresivo". De esta manera, las situaciones reportadas se encuentran alineadas a la Ley General de Minería y los procedimientos de autorizaciones mineras de la Dirección General de Minería."</t>
    </r>
  </si>
  <si>
    <t>2022: ÁREAS RESTRINGIDAS A LA ACTIVIDAD MINERA*</t>
  </si>
  <si>
    <t>ÁREA NATURAL - USO INDIRECTO</t>
  </si>
  <si>
    <t>CLASIFICACIÓN DIVERSA (gasoductos, oleoductos,  otros)</t>
  </si>
  <si>
    <t>ECOSISTEMAS FRÁGILES</t>
  </si>
  <si>
    <t>ÁREA DE DEFENSA NACIONAL</t>
  </si>
  <si>
    <t>RESERVA INDÍGENA</t>
  </si>
  <si>
    <t>CONCESIÓN FORESTAL CON FINES MADERABLES</t>
  </si>
  <si>
    <t>ZONA ARQUEOLÓGICA</t>
  </si>
  <si>
    <t xml:space="preserve">ÁREA DE NO ADMISIÓN DE PETITORIOS </t>
  </si>
  <si>
    <t>ÁREA DE NO ADMISIÓN DE PETITORIOS INGEMMET</t>
  </si>
  <si>
    <t>SITIO HISTÓRICO DE BATALLA</t>
  </si>
  <si>
    <t>Edición 2023</t>
  </si>
  <si>
    <t>PANORAMA MACROECONÓMICO</t>
  </si>
  <si>
    <t>MINERÍA PERUANA</t>
  </si>
  <si>
    <t>CATASTRO MINERO</t>
  </si>
  <si>
    <t>ÁREAS RESTRINGIDAS A LA ACTIVIDAD MINERA</t>
  </si>
  <si>
    <t>PRODUCCIÓN, RESERVAS Y EXPORTACIONES</t>
  </si>
  <si>
    <t>COTIZACIONES</t>
  </si>
  <si>
    <t>EXPORTACIONES MINERAS</t>
  </si>
  <si>
    <t>ESTADÍSTICA DE LOS PRINCIPALES PRODUCTOS</t>
  </si>
  <si>
    <t>INVERSIONES Y PROYECTOS MINEROS</t>
  </si>
  <si>
    <t>INVERSIÓN MINERA</t>
  </si>
  <si>
    <t>EMPLEO, SEGURIDAD Y SALUD OCUPACIONAL EN MINERÍA</t>
  </si>
  <si>
    <t>APORTE ECONÓMICO-SOCIAL DE LA MINERÍA</t>
  </si>
  <si>
    <t>ACTIVIDAD MINERA</t>
  </si>
  <si>
    <t>CATASTRO</t>
  </si>
  <si>
    <t>2013-2022: TRANSFERENCIA A LOS DEPARTAMENTOS POR CONCEPTO DE CANON MINERO, REGALÍAS MINERAS, Y DERECHO DE VIGENCIA Y PENALIDAD (SOLES)*</t>
  </si>
  <si>
    <t>TRANSFER TO DEPARTMENTS (MINING CANON, MINING ROYALTIES, AND GOOD STANDING FEE AND PENALTY) ( SOLES )</t>
  </si>
  <si>
    <t>DEPARTAMENTOS</t>
  </si>
  <si>
    <t>*Se considera las transferencias a los gobiernos locales, regionales y nacionales (universidades públicas).</t>
  </si>
  <si>
    <r>
      <t>REGALÍAS MINERAS</t>
    </r>
    <r>
      <rPr>
        <b/>
        <vertAlign val="superscript"/>
        <sz val="9"/>
        <color rgb="FF000000"/>
        <rFont val="Calibri"/>
        <family val="2"/>
      </rPr>
      <t xml:space="preserve"> 2</t>
    </r>
  </si>
  <si>
    <t>2013-2022: PRODUCCIÓN MUNDIAL DE COBRE POR PAÍS (MILLONES DE TMF)</t>
  </si>
  <si>
    <t>CHILE</t>
  </si>
  <si>
    <t>PERÚ</t>
  </si>
  <si>
    <t>CONGO - KINSHASA</t>
  </si>
  <si>
    <t>CHINA</t>
  </si>
  <si>
    <t>ESTADOS UNIDOS</t>
  </si>
  <si>
    <t>RUSIA</t>
  </si>
  <si>
    <t>INDONESIA</t>
  </si>
  <si>
    <t>AUSTRALIA</t>
  </si>
  <si>
    <t>ZAMBIA</t>
  </si>
  <si>
    <t>MÉXICO</t>
  </si>
  <si>
    <t>NA: Not available / No Disponible</t>
  </si>
  <si>
    <t>2013-2022: PRODUCCIÓN NACIONAL DE COBRE POR EMPRESA (TMF)</t>
  </si>
  <si>
    <r>
      <t>2022</t>
    </r>
    <r>
      <rPr>
        <b/>
        <vertAlign val="superscript"/>
        <sz val="9"/>
        <color rgb="FFFFFFFF"/>
        <rFont val="Calibri"/>
        <family val="2"/>
      </rPr>
      <t xml:space="preserve"> 1</t>
    </r>
  </si>
  <si>
    <r>
      <t>COMPAÑÍA MINERA ANTAPACCAY S.A.</t>
    </r>
    <r>
      <rPr>
        <vertAlign val="superscript"/>
        <sz val="9"/>
        <color rgb="FF000000"/>
        <rFont val="Calibri"/>
        <family val="2"/>
      </rPr>
      <t>5</t>
    </r>
  </si>
  <si>
    <r>
      <t>MARCOBRE S.A.C.</t>
    </r>
    <r>
      <rPr>
        <vertAlign val="superscript"/>
        <sz val="9"/>
        <color rgb="FF000000"/>
        <rFont val="Calibri"/>
        <family val="2"/>
      </rPr>
      <t>6</t>
    </r>
  </si>
  <si>
    <r>
      <t>ANGLO AMERICAN QUELLAVECO S.A.</t>
    </r>
    <r>
      <rPr>
        <vertAlign val="superscript"/>
        <sz val="9"/>
        <color rgb="FF000000"/>
        <rFont val="Calibri"/>
        <family val="2"/>
      </rPr>
      <t>7</t>
    </r>
  </si>
  <si>
    <r>
      <t>HUDBAY PERÚ S.A.C.</t>
    </r>
    <r>
      <rPr>
        <vertAlign val="superscript"/>
        <sz val="9"/>
        <color rgb="FF000000"/>
        <rFont val="Calibri"/>
        <family val="2"/>
      </rPr>
      <t>8</t>
    </r>
  </si>
  <si>
    <r>
      <t>NEXA RESOURCES PERÚ S.A.A.</t>
    </r>
    <r>
      <rPr>
        <vertAlign val="superscript"/>
        <sz val="9"/>
        <color rgb="FF000000"/>
        <rFont val="Calibri"/>
        <family val="2"/>
      </rPr>
      <t>9</t>
    </r>
  </si>
  <si>
    <r>
      <t>MINERA SHOUXIN PERÚ S.A.</t>
    </r>
    <r>
      <rPr>
        <vertAlign val="superscript"/>
        <sz val="9"/>
        <color rgb="FF000000"/>
        <rFont val="Calibri"/>
        <family val="2"/>
      </rPr>
      <t>10</t>
    </r>
  </si>
  <si>
    <r>
      <t>ALPAYANA S.A.</t>
    </r>
    <r>
      <rPr>
        <vertAlign val="superscript"/>
        <sz val="9"/>
        <rFont val="Calibri"/>
        <family val="2"/>
      </rPr>
      <t>11</t>
    </r>
  </si>
  <si>
    <t>2/ En el cuarto trimestre de 2018, Southern inició producción el proyecto minero "Ampliación Toquepala" ubicado en el departamento Tacna. La producción plena se alcanzó en el segundo trimestre de 2019.</t>
  </si>
  <si>
    <t>4/ Inició producción el proyecto minero "Toromocho" ubicado en el departamento Junín.</t>
  </si>
  <si>
    <t>5/ Inició producción el proyecto minero "Antapaccay" ubicado en el departamento Cusco.</t>
  </si>
  <si>
    <t>6/ En julio de 2021, el proyecto minero "Mina Justa" reportó su primera producción de cobre.</t>
  </si>
  <si>
    <t>7/ En setiembre de 2022, el proyecto minero "Quellaveco" reportó su primera producción de cobre, en el departamento de Moquegua.</t>
  </si>
  <si>
    <t>8/ Inició producción comercial el proyecto "Constancia" en el departamento Cusco.</t>
  </si>
  <si>
    <t>9/ En 2018, Compañía Minera Milpo S.A.A. cambió de razón social y empezó a declarar bajo el nombre de Nexa Resources Perú S.A.A.</t>
  </si>
  <si>
    <t>10/ Inició producción comercial el proyecto "Relaves de Shouxin" en el departamento Ica.</t>
  </si>
  <si>
    <t>11/ En 2018, Compañía Minera Casapalca S.A. cambió de razón social y empezó a declarar bajo el nombre de Alpayana S.A.</t>
  </si>
  <si>
    <t>FUENTE: Dirección General de Minería - Dirección de Gestión Minera - Ministerio de Energía y Minas.</t>
  </si>
  <si>
    <t>2013-2022: PRODUCCIÓN NACIONAL DE COBRE POR DEPARTAMENTO (TMF)</t>
  </si>
  <si>
    <t>COPPER DOMESTIC PRODUCTOR BY DEPARMENT (FMT)</t>
  </si>
  <si>
    <t>DEPARTAMENTO</t>
  </si>
  <si>
    <r>
      <t>APURÍMAC</t>
    </r>
    <r>
      <rPr>
        <vertAlign val="superscript"/>
        <sz val="9"/>
        <color theme="1"/>
        <rFont val="Calibri"/>
        <family val="2"/>
      </rPr>
      <t>2</t>
    </r>
  </si>
  <si>
    <r>
      <t>MOQUEGUA</t>
    </r>
    <r>
      <rPr>
        <vertAlign val="superscript"/>
        <sz val="9"/>
        <color theme="1"/>
        <rFont val="Calibri"/>
        <family val="2"/>
      </rPr>
      <t>3</t>
    </r>
  </si>
  <si>
    <r>
      <t>ICA</t>
    </r>
    <r>
      <rPr>
        <vertAlign val="superscript"/>
        <sz val="9"/>
        <color theme="1"/>
        <rFont val="Calibri"/>
        <family val="2"/>
      </rPr>
      <t>4</t>
    </r>
  </si>
  <si>
    <t>2/ En diciembre de 2015 reportó su primera producción el proyecto minero "Las Bambas" en el departamento de Apurímac.</t>
  </si>
  <si>
    <t>3/ En setiembre de 2022, reportó su primera producción el proyecto minero "Quellaveco" en el departamento de Moquegua.</t>
  </si>
  <si>
    <t>4/ En julio de 2021, el proyecto minero "Mina Justa" reportó su primera producción de cobre.</t>
  </si>
  <si>
    <t>2013-2022: PRODUCCIÓN NACIONAL DE COBRE SEGÚN ESTRATOS DE LA MINERÍA (TMF)</t>
  </si>
  <si>
    <t>RÉGIMEN GENERAL</t>
  </si>
  <si>
    <t>PEQUEÑO PRODUCTOR MINERO</t>
  </si>
  <si>
    <t>PRODUCTOR MINERO ARTESANAL</t>
  </si>
  <si>
    <t>2013-2022: PRODUCCIÓN NACIONAL DE COBRE SEGÚN MÉTODO DE BENEFICIO EMPLEADO (TMF)</t>
  </si>
  <si>
    <t>FLOTACIÓN</t>
  </si>
  <si>
    <t>LIXIVIACIÓN</t>
  </si>
  <si>
    <t>GRAVIMETRÍA</t>
  </si>
  <si>
    <t>2013-2022: EVOLUCIÓN ANUAL DE LAS EXPORTACIONES DE COBRE</t>
  </si>
  <si>
    <t>VALOR / VALUE</t>
  </si>
  <si>
    <t>VOLUMEN / VOLUME</t>
  </si>
  <si>
    <t>(MILES TM)</t>
  </si>
  <si>
    <r>
      <t>2022: DESTINO DE LAS EXPORTACIONES NACIONALES DE COBRE</t>
    </r>
    <r>
      <rPr>
        <b/>
        <vertAlign val="superscript"/>
        <sz val="9"/>
        <color rgb="FF000000"/>
        <rFont val="Calibri"/>
        <family val="2"/>
      </rPr>
      <t>1</t>
    </r>
  </si>
  <si>
    <t>COUNTRY</t>
  </si>
  <si>
    <t/>
  </si>
  <si>
    <t>JAPÓN</t>
  </si>
  <si>
    <t>COREA DEL SUR</t>
  </si>
  <si>
    <t>BRASIL</t>
  </si>
  <si>
    <t>ALEMANIA</t>
  </si>
  <si>
    <t>INDIA</t>
  </si>
  <si>
    <t>ESPAÑA</t>
  </si>
  <si>
    <t>ITALIA</t>
  </si>
  <si>
    <t>BULGARIA</t>
  </si>
  <si>
    <t>PRODUCCIÓN MUNDIAL DE COBRE POR PAÍS</t>
  </si>
  <si>
    <t>PRODUCCIÓN NACIONAL DE COBRE POR EMPRESA</t>
  </si>
  <si>
    <t>PRODUCCIÓN NACIONAL DE COBRE POR DEPARTAMENTO</t>
  </si>
  <si>
    <t>EVOLUCIÓN ANUAL DE LAS EXPORTACIONES DE COBRE</t>
  </si>
  <si>
    <t>DESTINO DE LAS EXPORTACIONES NACIONALES DE COBRE</t>
  </si>
  <si>
    <t>PROD COBRE POR DEPARTAMENTO</t>
  </si>
  <si>
    <t>PROD COBRE POR EMPRESAS</t>
  </si>
  <si>
    <t>PROD COBRE POR PAÍS</t>
  </si>
  <si>
    <t>PROD COBRE POR ESTRATO</t>
  </si>
  <si>
    <t>EXPORTACIÓN COBRE</t>
  </si>
  <si>
    <t>DESTINO EXPORTACIONES DE COBRE</t>
  </si>
  <si>
    <t>2013-2022: PRODUCCIÓN MUNDIAL DE ESTAÑO POR PAÍS (TMF)</t>
  </si>
  <si>
    <t>BIRMANIA</t>
  </si>
  <si>
    <t>CONGO (KINSHASA)</t>
  </si>
  <si>
    <t>BOLIVIA</t>
  </si>
  <si>
    <t>VIETNAM</t>
  </si>
  <si>
    <t>MALASIA</t>
  </si>
  <si>
    <t>RUANDA</t>
  </si>
  <si>
    <t>LAOS</t>
  </si>
  <si>
    <t>2013-2022: PRODUCCIÓN NACIONAL DE ESTAÑO (TMF)</t>
  </si>
  <si>
    <t>TOTAL (DEPARTAMENTO PUNO)</t>
  </si>
  <si>
    <t>2013-2022: EVOLUCIÓN ANUAL DE LAS EXPORTACIONES DE ESTAÑO</t>
  </si>
  <si>
    <t>CANTIDAD / VOLUME</t>
  </si>
  <si>
    <t>(MILES TM.)</t>
  </si>
  <si>
    <r>
      <t>2022: DESTINO DE LAS EXPORTACIONES NACIONALES DE ESTAÑO</t>
    </r>
    <r>
      <rPr>
        <b/>
        <vertAlign val="superscript"/>
        <sz val="9"/>
        <color rgb="FF000000"/>
        <rFont val="Calibri"/>
        <family val="2"/>
      </rPr>
      <t>1</t>
    </r>
  </si>
  <si>
    <t>US$ MILLION</t>
  </si>
  <si>
    <t>PAÍSES BAJOS (HOLANDA)</t>
  </si>
  <si>
    <t>REINO UNIDO</t>
  </si>
  <si>
    <t>TURQUÍA</t>
  </si>
  <si>
    <t>CANADÁ</t>
  </si>
  <si>
    <t>2013-2022: PRODUCCIÓN NACIONAL DE HIERRO (TMF)</t>
  </si>
  <si>
    <r>
      <t>TOTAL (ICA)</t>
    </r>
    <r>
      <rPr>
        <b/>
        <vertAlign val="superscript"/>
        <sz val="9"/>
        <color rgb="FF000000"/>
        <rFont val="Calibri"/>
        <family val="2"/>
      </rPr>
      <t>2</t>
    </r>
  </si>
  <si>
    <t>SHOUGANG HIERRO PERÚ S.A.A.</t>
  </si>
  <si>
    <t>2/ El único departamento donde se produce hierro es Ica.</t>
  </si>
  <si>
    <t>Fuente: Dirección General de Minería - Dirección de Gestión Minera - Ministerio de Energía y Minas.</t>
  </si>
  <si>
    <t>2013-2022: EVOLUCIÓN ANUAL DE LAS EXPORTACIONES DE HIERRO</t>
  </si>
  <si>
    <t>HIERRO / IRON</t>
  </si>
  <si>
    <r>
      <t>2022</t>
    </r>
    <r>
      <rPr>
        <sz val="11"/>
        <color rgb="FF000000"/>
        <rFont val="Calibri"/>
        <family val="2"/>
      </rPr>
      <t xml:space="preserve"> </t>
    </r>
    <r>
      <rPr>
        <b/>
        <vertAlign val="superscript"/>
        <sz val="9"/>
        <color rgb="FFFFFFFF"/>
        <rFont val="Calibri"/>
        <family val="2"/>
      </rPr>
      <t>1</t>
    </r>
  </si>
  <si>
    <t>(MILLONES TM.)</t>
  </si>
  <si>
    <r>
      <t>2022: DESTINO DE LAS EXPORTACIONES NACIONALES DE HIERRO</t>
    </r>
    <r>
      <rPr>
        <b/>
        <vertAlign val="superscript"/>
        <sz val="9"/>
        <color rgb="FF000000"/>
        <rFont val="Calibri"/>
        <family val="2"/>
      </rPr>
      <t>1</t>
    </r>
  </si>
  <si>
    <t>Fuente: Sistema Integrado de Información de Comercio Exterior (SIICEX)</t>
  </si>
  <si>
    <t>Elaboración: Ministerio de Energía y Minas</t>
  </si>
  <si>
    <t>2013-2022: PRODUCCIÓN MUNDIAL DE MOLIBDENO POR PAÍS (TMF)</t>
  </si>
  <si>
    <t>ARMENIA</t>
  </si>
  <si>
    <t>IRÁN</t>
  </si>
  <si>
    <t>MONGOLIA</t>
  </si>
  <si>
    <t>UZBEKISTÁN</t>
  </si>
  <si>
    <t>2013-2022: PRODUCCIÓN NACIONAL DE MOLIBDENO POR EMPRESA (TMF)</t>
  </si>
  <si>
    <t>2013-2022: PRODUCCIÓN NACIONAL DE MOLIBDENO SEGÚN DEPARTAMENTO (TMF)</t>
  </si>
  <si>
    <t>MOLYBDENUM DOMESTIC PRODUCTION BY DEPARTMENT (FTM)</t>
  </si>
  <si>
    <t>2013-2022: EVOLUCIÓN ANUAL DE LAS EXPORTACIONES DE MOLIBDENO</t>
  </si>
  <si>
    <r>
      <t>2022: DESTINO DE LAS EXPORTACIONES NACIONALES DE MOLIBDENO</t>
    </r>
    <r>
      <rPr>
        <b/>
        <vertAlign val="superscript"/>
        <sz val="9"/>
        <color rgb="FF000000"/>
        <rFont val="Calibri"/>
        <family val="2"/>
      </rPr>
      <t>1</t>
    </r>
  </si>
  <si>
    <t>2013-2022: PRODUCCIÓN MUNDIAL DE PLATA POR PAÍS (TMF)</t>
  </si>
  <si>
    <t>POLONIA</t>
  </si>
  <si>
    <t>ARGENTINA</t>
  </si>
  <si>
    <t>2013-2022: PRODUCCIÓN NACIONAL DE PLATA POR EMPRESA (kg finos)</t>
  </si>
  <si>
    <r>
      <t>NEXA RESOURCES EL PORVENIR S.A.C.</t>
    </r>
    <r>
      <rPr>
        <vertAlign val="superscript"/>
        <sz val="9"/>
        <color rgb="FF000000"/>
        <rFont val="Calibri"/>
        <family val="2"/>
      </rPr>
      <t>2</t>
    </r>
  </si>
  <si>
    <r>
      <t>NEXA RESOURCES PERÚ S.A.A.</t>
    </r>
    <r>
      <rPr>
        <vertAlign val="superscript"/>
        <sz val="9"/>
        <color rgb="FF000000"/>
        <rFont val="Calibri"/>
        <family val="2"/>
      </rPr>
      <t>3</t>
    </r>
  </si>
  <si>
    <r>
      <t>MARCOBRE S.A.C.</t>
    </r>
    <r>
      <rPr>
        <vertAlign val="superscript"/>
        <sz val="9"/>
        <color rgb="FF000000"/>
        <rFont val="Calibri"/>
        <family val="2"/>
      </rPr>
      <t>5</t>
    </r>
  </si>
  <si>
    <t>2/ En 2018, Milpo Andina Perú S.A.C. cambió de razón social y empezó a declarar bajo el nombre de Nexa Resources El Porvenir S.A.C.</t>
  </si>
  <si>
    <t>3/ En 2018, Compañía Minera Milpo S.A.A. cambió de razón social y empezó a declarar bajo el nombre de Nexa Resources Perú S.A.A.</t>
  </si>
  <si>
    <t>5/ En julio de 2021, el proyecto minero "Mina Justa" reportó su primera producción de cobre, ubicado en el departamento de Ica.</t>
  </si>
  <si>
    <t>2013-2022: PRODUCCIÓN NACIONAL DE PLATA POR DEPARTAMENTO (kg finos)</t>
  </si>
  <si>
    <t>SILVER DOMESTIC PRODUCTOR BY DEPARTMENT (kg)</t>
  </si>
  <si>
    <t>2013-2022: PRODUCCIÓN NACIONAL DE PLATA SEGÚN ESTRATOS DE LA MINERÍA (kg finos)</t>
  </si>
  <si>
    <t>GRAN Y MEDIANA MINERÍA</t>
  </si>
  <si>
    <t>2013-2022: PRODUCCIÓN NACIONAL DE PLATA SEGÚN MÉTODO DE BENEFICIO EMPLEADO (kg finos)</t>
  </si>
  <si>
    <t>2013-2022: EVOLUCIÓN ANUAL DE LAS EXPORTACIONES DE PLATA</t>
  </si>
  <si>
    <t>(MILLONES OZ. TR.)</t>
  </si>
  <si>
    <r>
      <t>2022: DESTINO DE LAS EXPORTACIONES NACIONALES DE PLATA</t>
    </r>
    <r>
      <rPr>
        <b/>
        <vertAlign val="superscript"/>
        <sz val="9"/>
        <color rgb="FF000000"/>
        <rFont val="Calibri"/>
        <family val="2"/>
      </rPr>
      <t>1</t>
    </r>
  </si>
  <si>
    <t>COLOMBIA</t>
  </si>
  <si>
    <t>2013-2022: PRODUCCIÓN NACIONAL DE ZINC POR EMPRESA (TMF)</t>
  </si>
  <si>
    <r>
      <t>NEXA RESOURCES PERÚ S.A.A.</t>
    </r>
    <r>
      <rPr>
        <vertAlign val="superscript"/>
        <sz val="9"/>
        <color rgb="FF000000"/>
        <rFont val="Calibri"/>
        <family val="2"/>
      </rPr>
      <t>2</t>
    </r>
  </si>
  <si>
    <r>
      <t>ALPAYANA S.A.</t>
    </r>
    <r>
      <rPr>
        <vertAlign val="superscript"/>
        <sz val="9"/>
        <rFont val="Calibri"/>
        <family val="2"/>
      </rPr>
      <t>4</t>
    </r>
  </si>
  <si>
    <t>COMPAÑÍA MINERA RAURA S.A.</t>
  </si>
  <si>
    <t>2013-2022: PRODUCCIÓN NACIONAL DE ZINC POR DEPARTAMENTO (TMF)</t>
  </si>
  <si>
    <t>ZINC DOMESTIC PRODUCTOR BY DEPARMENT (FMT)</t>
  </si>
  <si>
    <t>2013-2022: PRODUCCIÓN NACIONAL DE ZINC SEGÚN ESTRATOS DE LA MINERÍA (TMF)</t>
  </si>
  <si>
    <t>2013-2022: PRODUCCIÓN NACIONAL DE ZINC SEGÚN MÉTODO DE BENEFICIO EMPLEADO (TMF)</t>
  </si>
  <si>
    <t>2013-2022: EVOLUCIÓN ANUAL DE LAS EXPORTACIONES DE ZINC</t>
  </si>
  <si>
    <r>
      <t>2022: DESTINO DE LAS EXPORTACIONES NACIONALES DE ZINC</t>
    </r>
    <r>
      <rPr>
        <b/>
        <vertAlign val="superscript"/>
        <sz val="9"/>
        <color rgb="FF000000"/>
        <rFont val="Calibri"/>
        <family val="2"/>
      </rPr>
      <t>1</t>
    </r>
  </si>
  <si>
    <t>BÉLGICA</t>
  </si>
  <si>
    <t>PRODUCCIÓN NACIONAL DE PLATA POR EMPRESA</t>
  </si>
  <si>
    <t>PRODUCCIÓN NACIONAL DE PLATA POR DEPARTAMENTO</t>
  </si>
  <si>
    <t>EVOLUCIÓN ANUAL DE LAS EXPORTACIONES DE PLATA</t>
  </si>
  <si>
    <t>DESTINO DE LAS EXPORTACIONES NACIONALES DE PLATA</t>
  </si>
  <si>
    <t>PRODUCCIÓN MUNDIAL DE PLATA POR PAÍS</t>
  </si>
  <si>
    <t>PRODUCCIÓN MUNDIAL DE ORO POR PAÍS</t>
  </si>
  <si>
    <t>PRODUCCIÓN NACIONAL DE ORO POR EMPRESA</t>
  </si>
  <si>
    <t>PRODUCCIÓN NACIONAL DE ORO POR DEPARTAMENTO</t>
  </si>
  <si>
    <t>EVOLUCIÓN ANUAL DE LAS EXPORTACIONES DE ORO</t>
  </si>
  <si>
    <t>DESTINO DE LAS EXPORTACIONES NACIONALES DE ORO</t>
  </si>
  <si>
    <t>PRODUCCIÓN MUNDIAL DE ZINC POR PAÍS</t>
  </si>
  <si>
    <t>PRODUCCIÓN NACIONAL DE ZINC POR EMPRESA</t>
  </si>
  <si>
    <t>PRODUCCIÓN NACIONAL DE ZINC POR DEPARTAMENTO</t>
  </si>
  <si>
    <t>EVOLUCIÓN ANUAL DE LAS EXPORTACIONES DE ZINC</t>
  </si>
  <si>
    <t>DESTINO DE LAS EXPORTACIONES NACIONALES DE ZINC</t>
  </si>
  <si>
    <t>PRODUCCIÓN MUNDIAL DE PLOMO POR PAÍS</t>
  </si>
  <si>
    <t>PRODUCCIÓN NACIONAL DE PLOMO POR EMPRESA</t>
  </si>
  <si>
    <t>PRODUCCIÓN NACIONAL DE PLOMO POR DEPARTAMENTO</t>
  </si>
  <si>
    <t>EVOLUCIÓN ANUAL DE LAS EXPORTACIONES DE PLOMO</t>
  </si>
  <si>
    <t>DESTINO DE LAS EXPORTACIONES NACIONALES DE PLOMO</t>
  </si>
  <si>
    <t>PRODUCCIÓN NACIONAL DE HIERRO POR EMPRESA</t>
  </si>
  <si>
    <t>EVOLUCIÓN ANUAL DE LAS EXPORTACIONES DE HIERRO</t>
  </si>
  <si>
    <t>DESTINO DE LAS EXPORTACIONES NACIONALES DE HIERRO</t>
  </si>
  <si>
    <t>PRODUCCIÓN MUNDIAL DE ESTAÑO POR PAÍS</t>
  </si>
  <si>
    <t>PRODUCCIÓN NACIONAL DE ESTAÑO POR EMPRESA</t>
  </si>
  <si>
    <t>EVOLUCIÓN ANUAL DE LAS EXPORTACIONES DE ESTAÑO</t>
  </si>
  <si>
    <t>DESTINO DE LAS EXPORTACIONES NACIONALES DE ESTAÑO</t>
  </si>
  <si>
    <t>PRODUCCIÓN MUNDIAL DE MOLIBDENO POR PAÍS</t>
  </si>
  <si>
    <t>PRODUCCIÓN NACIONAL DE MOLIBDENO POR EMPRESA</t>
  </si>
  <si>
    <t>PRODUCCIÓN NACIONAL DE MOLIBDENO POR DEPARTAMENTO</t>
  </si>
  <si>
    <t>EVOLUCIÓN ANUAL DE LAS EXPORTACIONES DE MOLIBDENO</t>
  </si>
  <si>
    <t>DESTINO DE LAS EXPORTACIONES NACIONALES DE MOLIBDENO</t>
  </si>
  <si>
    <t>PROD PLATA POR PAÍS</t>
  </si>
  <si>
    <t>PROD PLATA POR EMPRESAS</t>
  </si>
  <si>
    <t>PROD PLATA POR DEPARTAMENTO</t>
  </si>
  <si>
    <t>PROD PLATA POR ESTRATO</t>
  </si>
  <si>
    <t>EXPORTACIÓN PLATA</t>
  </si>
  <si>
    <t>DESTINO EXPORTACIONES DE PLATA</t>
  </si>
  <si>
    <t>2013-2022: PRODUCCIÓN MUNDIAL DE PLOMO POR PAÍS (MILES DE TMF)</t>
  </si>
  <si>
    <t>SUECIA</t>
  </si>
  <si>
    <t>2013-2022: PRODUCCIÓN NACIONAL DE PLOMO POR EMPRESA (TMF)</t>
  </si>
  <si>
    <r>
      <t>NEXA RESOURCES ATACOCHA S.A.A.</t>
    </r>
    <r>
      <rPr>
        <vertAlign val="superscript"/>
        <sz val="9"/>
        <color rgb="FF000000"/>
        <rFont val="Calibri"/>
        <family val="2"/>
      </rPr>
      <t>4</t>
    </r>
  </si>
  <si>
    <r>
      <t>ALPAYANA S.A.</t>
    </r>
    <r>
      <rPr>
        <vertAlign val="superscript"/>
        <sz val="9"/>
        <color rgb="FF000000"/>
        <rFont val="Calibri"/>
        <family val="2"/>
      </rPr>
      <t>5</t>
    </r>
  </si>
  <si>
    <t>CONSORCIO DE INGENIEROS EJECUTORES MINEROS S.A.</t>
  </si>
  <si>
    <t>2013-2022: PRODUCCIÓN NACIONAL DE PLOMO POR DEPARTAMENTO (TMF)</t>
  </si>
  <si>
    <t>LEAD DOMESTIC PRODUCTOR BY DEPARMENT (FMT)</t>
  </si>
  <si>
    <t>2013-2022: PRODUCCIÓN NACIONAL DE PLOMO SEGÚN ESTRATOS DE LA MINERÍA (TMF)</t>
  </si>
  <si>
    <t>2013-2022: PRODUCCIÓN NACIONAL DE PLOMO SEGÚN MÉTODO DE BENEFICIO EMPLEADO (TMF)</t>
  </si>
  <si>
    <t>2013-2022: EVOLUCIÓN ANUAL DE LAS EXPORTACIONES DE PLOMO</t>
  </si>
  <si>
    <r>
      <t>2022: DESTINO DE LAS EXPORTACIONES NACIONALES DE PLOMO</t>
    </r>
    <r>
      <rPr>
        <b/>
        <vertAlign val="superscript"/>
        <sz val="9"/>
        <color rgb="FF000000"/>
        <rFont val="Calibri"/>
        <family val="2"/>
      </rPr>
      <t>1</t>
    </r>
  </si>
  <si>
    <t>LETONIA</t>
  </si>
  <si>
    <t>PARTICIPANTES DEL PROGRAMA DE INTEGRACIÓN MINERA</t>
  </si>
  <si>
    <t>PRODUCCIÓN ANUAL</t>
  </si>
  <si>
    <t>PRODUCCIÓN MINERA METÁLICA</t>
  </si>
  <si>
    <t>RESERVAS METÁLICAS</t>
  </si>
  <si>
    <t>RESERVAS NACIONALES</t>
  </si>
  <si>
    <t>RESERVAS MUNDIALES</t>
  </si>
  <si>
    <t>INVERSIÓN POR EMPRESAS</t>
  </si>
  <si>
    <t>INVERSIÓN POR DEPARTAMENTO</t>
  </si>
  <si>
    <t>2013-2022: PRODUCCIÓN MUNDIAL DE ORO POR PAÍS (TMF)</t>
  </si>
  <si>
    <t>GOLD PRODUCTION BY COUNTRY (FMT)</t>
  </si>
  <si>
    <t>KAZAJISTÁN</t>
  </si>
  <si>
    <t>SUDÁFRICA</t>
  </si>
  <si>
    <t>GHANA</t>
  </si>
  <si>
    <t>BURKINA FASO</t>
  </si>
  <si>
    <r>
      <t>2013-2022: PRODUCCIÓN NACIONAL DE ORO POR EMPRESA (GRAMOS FINOS)</t>
    </r>
    <r>
      <rPr>
        <b/>
        <vertAlign val="superscript"/>
        <sz val="9"/>
        <color rgb="FF000000"/>
        <rFont val="Calibri"/>
        <family val="2"/>
      </rPr>
      <t>1</t>
    </r>
  </si>
  <si>
    <t>GOLD DOMESTIC PRODUCTION BY COMPANY (FINE GRAMS)</t>
  </si>
  <si>
    <r>
      <t xml:space="preserve">2022 </t>
    </r>
    <r>
      <rPr>
        <b/>
        <vertAlign val="superscript"/>
        <sz val="9"/>
        <color rgb="FFFFFFFF"/>
        <rFont val="Calibri"/>
        <family val="2"/>
      </rPr>
      <t>2</t>
    </r>
  </si>
  <si>
    <t>COMPAÑÍA MINERA PODEROSA S.A.</t>
  </si>
  <si>
    <t>MINERA YANACOCHA S.R.L.</t>
  </si>
  <si>
    <t>MINERA AURIFERA RETAMAS S.A.</t>
  </si>
  <si>
    <t>CONSORCIO MINERO HORIZONTE S.R.L.</t>
  </si>
  <si>
    <t>SHAHUINDO S.A.C.</t>
  </si>
  <si>
    <t>MINERA VETA DORADA S.A.C.</t>
  </si>
  <si>
    <t>MINERA BOROO MISQUICHILCA S.A.</t>
  </si>
  <si>
    <t>LA ARENA S.A.</t>
  </si>
  <si>
    <t>COMPAÑÍA MINERA COIMOLACHE S.A.</t>
  </si>
  <si>
    <t>SUMMA GOLD CORPORATION S.A.C.</t>
  </si>
  <si>
    <t>MINERA LAYTARUMA S.A.</t>
  </si>
  <si>
    <t>MINERA PARAISO S.A.C.</t>
  </si>
  <si>
    <t>COMPAÑÍA MINERA CARAVELI S.A.C.</t>
  </si>
  <si>
    <t>CORI PUNO S.A.C.</t>
  </si>
  <si>
    <t>ESTIMADO DE MINEROS ARTESANALES</t>
  </si>
  <si>
    <t>MADRE DE DIOS</t>
  </si>
  <si>
    <t>1/ Incluye producción estimada de los mineros artesanales de Madre de Dios.</t>
  </si>
  <si>
    <t>En el año 2016, se incorporó la información estimada de la producción artesanal de Piura, Puno y Arequipa.</t>
  </si>
  <si>
    <t>2/ Datos preliminares.</t>
  </si>
  <si>
    <r>
      <t xml:space="preserve">2013-2022: PRODUCCIÓN NACIONAL DE ORO POR DEPARTAMENTOS (GRAMOS FINOS) </t>
    </r>
    <r>
      <rPr>
        <b/>
        <vertAlign val="superscript"/>
        <sz val="9"/>
        <rFont val="Calibri"/>
        <family val="2"/>
      </rPr>
      <t>1</t>
    </r>
  </si>
  <si>
    <t>GOLD DOMESTIC PRODUCTOR BY DEPARMENT (FINE GRAMS)</t>
  </si>
  <si>
    <t>DEPARTAMENTO / DEPARMENT</t>
  </si>
  <si>
    <t>LAMBAYEQUE</t>
  </si>
  <si>
    <t>En el año 2014, inició producción el proyecto aurífero "Anama" ubicado en el departamento de Apurímac.</t>
  </si>
  <si>
    <t>En el año 2016, se incorporó la información estimada de la producción artesanal de Piura, Puno y Arequipa</t>
  </si>
  <si>
    <r>
      <t>2013-2022: PRODUCCIÓN NACIONAL DE ORO SEGÚN ESTRATOS DE LA MINERÍA (GRAMOS FINOS)</t>
    </r>
    <r>
      <rPr>
        <b/>
        <vertAlign val="superscript"/>
        <sz val="9"/>
        <color rgb="FF000000"/>
        <rFont val="Calibri"/>
        <family val="2"/>
      </rPr>
      <t xml:space="preserve"> 1</t>
    </r>
  </si>
  <si>
    <t>NATIONAL GOLD PRODUCTION BY MINING STRATA (FINE GRAMS)</t>
  </si>
  <si>
    <t>Total</t>
  </si>
  <si>
    <t>PRODUCCIÓN ESTIMADA DE MINEROS ARTESANALES</t>
  </si>
  <si>
    <t>FUENTE: Dirección General de Minería - Dirección de Gestión Minera; Producción estimada de mineros artesanales - Ministerio de Energía y Minas.</t>
  </si>
  <si>
    <r>
      <t xml:space="preserve">2013-2022: PRODUCCIÓN NACIONAL DE ORO SEGÚN MÉTODO DE BENEFICIO EMPLEADO (GRAMOS FINOS) </t>
    </r>
    <r>
      <rPr>
        <b/>
        <vertAlign val="superscript"/>
        <sz val="9"/>
        <color rgb="FF000000"/>
        <rFont val="Calibri"/>
        <family val="2"/>
      </rPr>
      <t>1</t>
    </r>
  </si>
  <si>
    <t>NATIONAL GOLD PRODUCTION BY BENEFICIATION METHOD USED (FINE GRAMS)</t>
  </si>
  <si>
    <t>2013-2022: EVOLUCIÓN ANUAL DE LAS EXPORTACIONES DE ORO</t>
  </si>
  <si>
    <t>ANNUAL EVOLUTION OF GOLD EXPORTS</t>
  </si>
  <si>
    <t>ORO / GOLD</t>
  </si>
  <si>
    <t>(MILES OZ. TR.)</t>
  </si>
  <si>
    <r>
      <t>2022: DESTINO DE LAS EXPORTACIONES NACIONALES DE ORO</t>
    </r>
    <r>
      <rPr>
        <b/>
        <vertAlign val="superscript"/>
        <sz val="9"/>
        <color rgb="FF000000"/>
        <rFont val="Calibri"/>
        <family val="2"/>
      </rPr>
      <t>1</t>
    </r>
  </si>
  <si>
    <t>DESTINATION OF DOMESTIC EXPORTS OF GOLD</t>
  </si>
  <si>
    <t>SUIZA</t>
  </si>
  <si>
    <t>EMIRATOS ÁRABES UNIDOS</t>
  </si>
  <si>
    <t>FRANCIA</t>
  </si>
  <si>
    <t>HONG KONG</t>
  </si>
  <si>
    <t>2013-2022: INVERSIÓN MINERA POR RUBROS (US$ Millones)</t>
  </si>
  <si>
    <t xml:space="preserve">RUBRO </t>
  </si>
  <si>
    <t>ITEM</t>
  </si>
  <si>
    <t>PLANTA BENEFICIO</t>
  </si>
  <si>
    <t>ORE/MINERAL PROCESSING PLANT</t>
  </si>
  <si>
    <t>EQUIPAMIENTO MINERO</t>
  </si>
  <si>
    <t>MINING EQUIPMENT</t>
  </si>
  <si>
    <t>EXPLORATION</t>
  </si>
  <si>
    <t>INFRAESTRUCTURA</t>
  </si>
  <si>
    <t>INFRASTRUCTURE</t>
  </si>
  <si>
    <t>DESARROLLO Y PREPARACIÓN</t>
  </si>
  <si>
    <t>DEVELOPMENT AND PREPARATION</t>
  </si>
  <si>
    <t>OTHER</t>
  </si>
  <si>
    <r>
      <rPr>
        <b/>
        <sz val="9"/>
        <color rgb="FF000000"/>
        <rFont val="Calibri"/>
        <family val="2"/>
      </rPr>
      <t xml:space="preserve">TOTAL </t>
    </r>
    <r>
      <rPr>
        <b/>
        <vertAlign val="superscript"/>
        <sz val="9"/>
        <color rgb="FF000000"/>
        <rFont val="Calibri"/>
        <family val="2"/>
      </rPr>
      <t>2</t>
    </r>
  </si>
  <si>
    <t xml:space="preserve">GRAND TOTAL </t>
  </si>
  <si>
    <t>2/ Incluye inversión en los rubros de planta beneficio, equipamiento minero, desarrollo y preparación, infraestructura, exploración, y otros.</t>
  </si>
  <si>
    <t>FUENTE: Dirección General de Minería - Ministerio de Energía y Minas.</t>
  </si>
  <si>
    <t>2021-2022: RÁNKING DE INVERSIÓN MINERA POR EMPRESA (US$)</t>
  </si>
  <si>
    <t>RANKING OF COMPANIES FOR MINING INVESTMENT (US$)</t>
  </si>
  <si>
    <t>VAR. %</t>
  </si>
  <si>
    <t xml:space="preserve">1° </t>
  </si>
  <si>
    <t>ANGLO AMERICAN QUELLAVECO S.A.</t>
  </si>
  <si>
    <t>2°</t>
  </si>
  <si>
    <t>COMPAÑIA MINERA ANTAMINA S.A.</t>
  </si>
  <si>
    <t>3°</t>
  </si>
  <si>
    <t>4°</t>
  </si>
  <si>
    <t>SOUTHERN PERU COPPER CORPORATION SUCURSAL DEL PERU</t>
  </si>
  <si>
    <t>5°</t>
  </si>
  <si>
    <t>6°</t>
  </si>
  <si>
    <t>7°</t>
  </si>
  <si>
    <t>8°</t>
  </si>
  <si>
    <t>MINERA CHINALCO PERU S.A.</t>
  </si>
  <si>
    <t>9°</t>
  </si>
  <si>
    <t>SHOUGANG HIERRO PERU S.A.A.</t>
  </si>
  <si>
    <t>10°</t>
  </si>
  <si>
    <t>MARCOBRE S.A.C.</t>
  </si>
  <si>
    <t>11°</t>
  </si>
  <si>
    <t>VOLCAN COMPAÑIA MINERA S.A.A.</t>
  </si>
  <si>
    <t>12°</t>
  </si>
  <si>
    <t>COMPAÑIA MINERA ANTAPACCAY S.A.</t>
  </si>
  <si>
    <t>13°</t>
  </si>
  <si>
    <t>COMPAÑIA DE MINAS BUENAVENTURA S.A.A.</t>
  </si>
  <si>
    <t>14°</t>
  </si>
  <si>
    <t>COMPAÑIA MINERA PODEROSA S.A.</t>
  </si>
  <si>
    <t>15°</t>
  </si>
  <si>
    <t>HUDBAY PERU S.A.C.</t>
  </si>
  <si>
    <t>16°</t>
  </si>
  <si>
    <t>COMPAÑIA MINERA ARES S.A.C.</t>
  </si>
  <si>
    <t>17°</t>
  </si>
  <si>
    <t>CERRO DE PASCO RESOURCES SUBSIDIARIA DEL PERU S.A.C.</t>
  </si>
  <si>
    <t>18°</t>
  </si>
  <si>
    <t>COMPAÑIA MINERA CHUNGAR S.A.C.</t>
  </si>
  <si>
    <t>19°</t>
  </si>
  <si>
    <t>MINERA SHOUXIN PERU S.A.</t>
  </si>
  <si>
    <t>20°</t>
  </si>
  <si>
    <t>NEXA RESOURCES PERU S.A.A.</t>
  </si>
  <si>
    <t>21°</t>
  </si>
  <si>
    <t>22°</t>
  </si>
  <si>
    <t>23°</t>
  </si>
  <si>
    <t>24°</t>
  </si>
  <si>
    <t>NEXA RESOURCES EL PORVENIR S.A.C.</t>
  </si>
  <si>
    <t>25°</t>
  </si>
  <si>
    <t>ALPAYANA S.A.</t>
  </si>
  <si>
    <t>26°</t>
  </si>
  <si>
    <t>COMPAÑIA MINERA RAURA S.A.</t>
  </si>
  <si>
    <t>27°</t>
  </si>
  <si>
    <t>28°</t>
  </si>
  <si>
    <t>29°</t>
  </si>
  <si>
    <t>30°</t>
  </si>
  <si>
    <t>COMPAÑIA MINERA KOLPA S.A.</t>
  </si>
  <si>
    <t>31°</t>
  </si>
  <si>
    <t>COMPAÑIA MINERA CONDESTABLE S.A.</t>
  </si>
  <si>
    <t>32°</t>
  </si>
  <si>
    <t>33°</t>
  </si>
  <si>
    <t>COMPAÑIA MINERA SAN IGNACIO DE MOROCOCHA S.A.A.</t>
  </si>
  <si>
    <t>34°</t>
  </si>
  <si>
    <t>JINZHAO MINING PERU S.A.</t>
  </si>
  <si>
    <t>35°</t>
  </si>
  <si>
    <t>COMPAÑIA MINERA COIMOLACHE S.A.</t>
  </si>
  <si>
    <t>36°</t>
  </si>
  <si>
    <t>COMPAÑIA MINERA LINCUNA S.A.</t>
  </si>
  <si>
    <t>37°</t>
  </si>
  <si>
    <t>38°</t>
  </si>
  <si>
    <t>COMPAÑIA MINERA MISKI MAYO S.R.L.</t>
  </si>
  <si>
    <t>39°</t>
  </si>
  <si>
    <t>40°</t>
  </si>
  <si>
    <t>41°</t>
  </si>
  <si>
    <t>42°</t>
  </si>
  <si>
    <t>43°</t>
  </si>
  <si>
    <t>COMPAÑIA MINERA ZAFRANAL S.A.C.</t>
  </si>
  <si>
    <t>44°</t>
  </si>
  <si>
    <t>45°</t>
  </si>
  <si>
    <t>EL MOLLE VERDE S.A.C.</t>
  </si>
  <si>
    <t>46°</t>
  </si>
  <si>
    <t>S.M.R.L. SANTA BARBARA DE TRUJILLO</t>
  </si>
  <si>
    <t>47°</t>
  </si>
  <si>
    <t>48°</t>
  </si>
  <si>
    <t>C3 METALS PERU S.A.C.</t>
  </si>
  <si>
    <t>49°</t>
  </si>
  <si>
    <t>MINERA YANAQUIHUA S.A.C.</t>
  </si>
  <si>
    <t>50°</t>
  </si>
  <si>
    <t>MINERA CORIWAYRA S.A.C.</t>
  </si>
  <si>
    <t>Otras</t>
  </si>
  <si>
    <t>2021-2022: INVERSIÓN MINERA SEGÚN RUBRO Y EMPRESA (US$)</t>
  </si>
  <si>
    <t xml:space="preserve">MINING INVESTMENT BY CATEGORY AND COMPANY (US$) </t>
  </si>
  <si>
    <t>(US$)</t>
  </si>
  <si>
    <t>EMPRESA</t>
  </si>
  <si>
    <t>VAR%</t>
  </si>
  <si>
    <t>+</t>
  </si>
  <si>
    <t xml:space="preserve">2021-2022: INVERSIÓN MINERA POR DEPARTAMENTO (US$) </t>
  </si>
  <si>
    <t xml:space="preserve">MINING INVESTMENT BY DEPARTMENT  (US$) </t>
  </si>
  <si>
    <t>DEPARTAMENTO / DEPARTMENT</t>
  </si>
  <si>
    <t>AMAZONAS</t>
  </si>
  <si>
    <t>SAN MARTÍN</t>
  </si>
  <si>
    <t>-</t>
  </si>
  <si>
    <t>UCAYALI</t>
  </si>
  <si>
    <t>TUMBES</t>
  </si>
  <si>
    <t>CALLAO</t>
  </si>
  <si>
    <t>2013-2022: EVOLUCIÓN HISTÓRICA DE LAS INVERSIONES MINERAS SEGÚN DEPARTAMENTO (US$ MILLONES)</t>
  </si>
  <si>
    <t>LORETO</t>
  </si>
  <si>
    <t>2013-2022: EXTRACCIÓN MINERA NO METÁLICA - PRINCIPALES PRODUCTOS (TM)</t>
  </si>
  <si>
    <t>NON-METALLIC MINING EXTRACTION - MAIN PRODUCTS (MT)</t>
  </si>
  <si>
    <t>PRODUCTO / PRODUCT</t>
  </si>
  <si>
    <t>CALIZA / DOLOMITA</t>
  </si>
  <si>
    <t>FOSFATOS</t>
  </si>
  <si>
    <t>HORMIGÓN</t>
  </si>
  <si>
    <t>PIEDRA (CONSTRUCCIÓN)</t>
  </si>
  <si>
    <t>CALCITA</t>
  </si>
  <si>
    <t>CONCHUELAS</t>
  </si>
  <si>
    <t>ARENA (GRUESA/FINA)</t>
  </si>
  <si>
    <t>ARCILLAS</t>
  </si>
  <si>
    <t>PUZOLANA</t>
  </si>
  <si>
    <t>SAL</t>
  </si>
  <si>
    <t>MINERAL ANDALUCITA</t>
  </si>
  <si>
    <t>SÍLICE</t>
  </si>
  <si>
    <t>YESO</t>
  </si>
  <si>
    <t>BORATOS / ULEXITA</t>
  </si>
  <si>
    <t>TRAVERTINO</t>
  </si>
  <si>
    <t>DIATOMITAS</t>
  </si>
  <si>
    <t>ARENISCA / CUARCITA</t>
  </si>
  <si>
    <t>BARITINA</t>
  </si>
  <si>
    <t>PIROFILITA</t>
  </si>
  <si>
    <t>ANDESITA</t>
  </si>
  <si>
    <t>FELDESPATOS</t>
  </si>
  <si>
    <t>PIZARRA</t>
  </si>
  <si>
    <t>TALCO</t>
  </si>
  <si>
    <t>BENTONITA</t>
  </si>
  <si>
    <t>GRANITO</t>
  </si>
  <si>
    <t>CAOLÍN</t>
  </si>
  <si>
    <t>DOLOMITA</t>
  </si>
  <si>
    <t>ARAGONITO</t>
  </si>
  <si>
    <t>PIEDRA LAJA</t>
  </si>
  <si>
    <t>GRANODIORITA ORNAMENTAL</t>
  </si>
  <si>
    <t>MÁRMOL</t>
  </si>
  <si>
    <t>SULFATOS</t>
  </si>
  <si>
    <t>2013-2022: EVOLUCIÓN ANUAL DE LAS EXPORTACIONES DE PRODUCTOS MINERO NO METÁLICOS</t>
  </si>
  <si>
    <t xml:space="preserve">ANNUAL EVOLUTION OF NON METALLIC EXPORTS </t>
  </si>
  <si>
    <t>NO METÁLICOS / NON METALLIC</t>
  </si>
  <si>
    <t>2022: EXTRACCIÓN MINERA NO METÁLICA - PRINCIPALES PRODUCTOS POR DEPARTAMENTO (TM)</t>
  </si>
  <si>
    <t>PRODUCTO</t>
  </si>
  <si>
    <t>ANDALUCITA</t>
  </si>
  <si>
    <t>MICA</t>
  </si>
  <si>
    <t>ÓNIX</t>
  </si>
  <si>
    <t>NON-METALLIC MINING EXTRACTION BY DEPARMENT - MAIN PRODUCTS (MT)</t>
  </si>
  <si>
    <t>ANNUAL MINING INVESTMENT BY CATEGORIES (US$ Million)</t>
  </si>
  <si>
    <t>HISTORICAL EVOLUTION OF MINING INVESTMENTS BY DEPARTMENT (US$ million)</t>
  </si>
  <si>
    <t>2013-2022: EMPLEO DIRECTO EN MINERÍA SEGÚN TIPO DE EMPLEADOR</t>
  </si>
  <si>
    <t>DIRECT EMPLOYMENT BY TYPE OF EMPLOYER</t>
  </si>
  <si>
    <t>AÑO</t>
  </si>
  <si>
    <t>COMPAÑÍA</t>
  </si>
  <si>
    <t>CONTRATISTA</t>
  </si>
  <si>
    <t>CANT. TRABAJADORES</t>
  </si>
  <si>
    <t>Year</t>
  </si>
  <si>
    <t>Company</t>
  </si>
  <si>
    <t>Contractor</t>
  </si>
  <si>
    <t>Datos preliminares</t>
  </si>
  <si>
    <t>Fuente: Dirección General de Minería - Ministerio de Energía y Minas.</t>
  </si>
  <si>
    <t>2013-2019: Declaración Anual Consolidada (DAC)</t>
  </si>
  <si>
    <t>2020-2022: Declaración Estadística Mensual (ESTAMIN)</t>
  </si>
  <si>
    <t>2013-2022: EMPLEO DIRECTO EN MINERÍA SEGÚN GÉNERO Y TIPO DE EMPLEADOR</t>
  </si>
  <si>
    <t>DIRECT EMPLOYMENT BY GENDER AND TYPE OF EMPLOYER</t>
  </si>
  <si>
    <t>Empleador/Género</t>
  </si>
  <si>
    <t>Compañía / Company</t>
  </si>
  <si>
    <t>Varones  / Men</t>
  </si>
  <si>
    <t>Mujeres  / Women</t>
  </si>
  <si>
    <t>Contratista / Contractor</t>
  </si>
  <si>
    <t>Varones / Men</t>
  </si>
  <si>
    <t>2022: EMPLEO DIRECTO EN MINERÍA POR DEPARTAMENTOS</t>
  </si>
  <si>
    <t>DIRECT EMPLOYMENT IN MINING BY DEPARTMENT</t>
  </si>
  <si>
    <t>PART. %</t>
  </si>
  <si>
    <t>Department</t>
  </si>
  <si>
    <t>Workers</t>
  </si>
  <si>
    <t>2022: PARTICIPACIÓN DEL EMPLEO DIRECTO EN MINERÍA SEGÚN PROCEDENCIA DEL TRABAJADOR</t>
  </si>
  <si>
    <t xml:space="preserve">MINING WORKER ORIGIN </t>
  </si>
  <si>
    <t>% REGIONAL</t>
  </si>
  <si>
    <t>% FORÁNEO</t>
  </si>
  <si>
    <t>2013-2022: ESTADÍSTICA DE VÍCTIMAS MORTALES EN MINERÍA</t>
  </si>
  <si>
    <t>FATAL ACCIDENTS STATISTICS</t>
  </si>
  <si>
    <t xml:space="preserve">AÑOS </t>
  </si>
  <si>
    <t>MESES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</si>
  <si>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</si>
  <si>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</si>
  <si>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</si>
  <si>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</si>
  <si>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</si>
  <si>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</si>
  <si>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</si>
  <si>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</si>
  <si>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</si>
  <si>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</si>
  <si>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</si>
  <si>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</si>
  <si>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2013-2022: EXPORTACIONES NACIONALES (MILLONES DE US$)</t>
  </si>
  <si>
    <r>
      <t>2022</t>
    </r>
    <r>
      <rPr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9"/>
        <color rgb="FFFFFFFF"/>
        <rFont val="Calibri"/>
        <family val="2"/>
      </rPr>
      <t>1</t>
    </r>
  </si>
  <si>
    <t xml:space="preserve">TOTAL </t>
  </si>
  <si>
    <t>VALOR US$ MILLONES</t>
  </si>
  <si>
    <r>
      <rPr>
        <sz val="9"/>
        <color rgb="FF000000"/>
        <rFont val="Calibri"/>
        <family val="2"/>
      </rPr>
      <t xml:space="preserve">EXPORTACIONES MINERAS </t>
    </r>
    <r>
      <rPr>
        <vertAlign val="superscript"/>
        <sz val="9"/>
        <color rgb="FF000000"/>
        <rFont val="Calibri"/>
        <family val="2"/>
      </rPr>
      <t>2</t>
    </r>
  </si>
  <si>
    <t>RESTO DE EXPORTACIONES</t>
  </si>
  <si>
    <t>PARTICIPACIÓN %</t>
  </si>
  <si>
    <t>2/ Incluye exportaciones de productos minero metálicos (tradicionales) y no metálicos (no tradicionales)</t>
  </si>
  <si>
    <t>FUENTE: Banco Central de Reserva del Perú</t>
  </si>
  <si>
    <t>SOURCE: BCRP (CENTRAL RESERVE BANK OF PERU)</t>
  </si>
  <si>
    <t>PREPARED BY: MINEM (MINISTRY OF ENERGY AND MINES)</t>
  </si>
  <si>
    <r>
      <t>2022: PRINCIPALES DESTINOS DE EXPORTACIÓN MINERA</t>
    </r>
    <r>
      <rPr>
        <b/>
        <vertAlign val="superscript"/>
        <sz val="9"/>
        <color rgb="FF000000"/>
        <rFont val="Calibri"/>
        <family val="2"/>
      </rPr>
      <t>1</t>
    </r>
  </si>
  <si>
    <t>MAIN EXPORT DESTINATIONS IN MINING</t>
  </si>
  <si>
    <t>PRODUCTOS / PRODUCTS</t>
  </si>
  <si>
    <t>US$ M</t>
  </si>
  <si>
    <t>2013-2022: EXPORTACIÓN DE PRINCIPALES PRODUCTOS METÁLICOS (MILLONES DE US$)</t>
  </si>
  <si>
    <t>2013-2022: EXPORTACIÓN DE PRINCIPALES PRODUCTOS METÁLICOS (VOLUMEN)</t>
  </si>
  <si>
    <t>EXPORT OF THE MAIN METALLIC PRODUCTS (VOLUME)</t>
  </si>
  <si>
    <t>UNIDAD</t>
  </si>
  <si>
    <t>MINERO METÁLICOS</t>
  </si>
  <si>
    <t>MINERALES NO METÁLICOS</t>
  </si>
  <si>
    <t>SIDERO-METALÚRGICOS Y JOYERÍA</t>
  </si>
  <si>
    <t>METAL-MECÁNICOS</t>
  </si>
  <si>
    <t>PETRÓLEO Y GAS NATURAL</t>
  </si>
  <si>
    <t>PESQUEROS (EXPORT. TRAD.)</t>
  </si>
  <si>
    <t>AGRÍCOLAS</t>
  </si>
  <si>
    <t>AGROPECUARIOS</t>
  </si>
  <si>
    <t>PESQUEROS (EXPORT. NO TRAD.)</t>
  </si>
  <si>
    <t>TEXTILES</t>
  </si>
  <si>
    <t>MADERAS Y PAPELES</t>
  </si>
  <si>
    <t xml:space="preserve">QUÍMICOS </t>
  </si>
  <si>
    <t>COBRE, ESTAÑO, HIERRO, MOLIBDENO, ORO, PLOMO, ZINC, OTROS</t>
  </si>
  <si>
    <t>COBRE, ESTAÑO, HIERRO, MOLIBDENO, ORO, PLATA, PLOMO, ZINC, OTROS</t>
  </si>
  <si>
    <t>COBRE, ORO, PLATA, PLOMO, OTROS</t>
  </si>
  <si>
    <t>COBRE, ESTAÑO, ORO, PLATA, PLOMO, ZINC, OTROS</t>
  </si>
  <si>
    <t>ORO, PLATA, OTROS</t>
  </si>
  <si>
    <t>COBRE, ESTAÑO, HIERRO, ORO, PLOMO, ZINC, OTROS</t>
  </si>
  <si>
    <t>COBRE, ESTAÑO, MOLIBDENO, ORO, PLOMO, ZINC, OTROS</t>
  </si>
  <si>
    <t>COBRE, PLATA, PLOMO, ZINC, OTROS</t>
  </si>
  <si>
    <t>ORO, PLATA, ZINC, OTROS</t>
  </si>
  <si>
    <t>COBRE, ESTAÑO, ZINC, OTROS</t>
  </si>
  <si>
    <t>COBRE, PLOMO, ZINC, OTROS</t>
  </si>
  <si>
    <t>COBRE, ESTAÑO, MOLIBDENO, ZINC, OTROS</t>
  </si>
  <si>
    <t>TAIWÁN</t>
  </si>
  <si>
    <t>COBRE, ORO, PLOMO, ZINC, OTROS</t>
  </si>
  <si>
    <t>ESTAÑO, ORO, ZINC, OTROS</t>
  </si>
  <si>
    <t>COBRE, ZINC, OTROS</t>
  </si>
  <si>
    <t>COBRE, ESTAÑO, ORO, PLOMO, ZINC, OTROS</t>
  </si>
  <si>
    <t>NAMIBIA</t>
  </si>
  <si>
    <t>VARIOS</t>
  </si>
  <si>
    <t>PLATA / SILVER</t>
  </si>
  <si>
    <t>ESTAÑO / TIN</t>
  </si>
  <si>
    <t>MOLIBDENO / MOLYBDENUM</t>
  </si>
  <si>
    <t>OTROS / OTHER</t>
  </si>
  <si>
    <t>2013-2022: COTIZACIÓN DIARIA DE PRINCIPALES PRODUCTOS MINEROS (PROMEDIO ANUAL)</t>
  </si>
  <si>
    <t xml:space="preserve">COBRE </t>
  </si>
  <si>
    <t xml:space="preserve">ORO </t>
  </si>
  <si>
    <t xml:space="preserve">ZINC </t>
  </si>
  <si>
    <t xml:space="preserve">PLATA </t>
  </si>
  <si>
    <t xml:space="preserve">PLOMO </t>
  </si>
  <si>
    <t xml:space="preserve">ESTAÑO </t>
  </si>
  <si>
    <t xml:space="preserve">MOLIBDENO </t>
  </si>
  <si>
    <t>Ctvs.US$/lb</t>
  </si>
  <si>
    <t>US$/Oz.tr.</t>
  </si>
  <si>
    <t>US$/lb</t>
  </si>
  <si>
    <t>LME</t>
  </si>
  <si>
    <t>LMBA</t>
  </si>
  <si>
    <t>London Fix</t>
  </si>
  <si>
    <t>TSI</t>
  </si>
  <si>
    <r>
      <t>2022</t>
    </r>
    <r>
      <rPr>
        <b/>
        <vertAlign val="superscript"/>
        <sz val="9"/>
        <color rgb="FF000000"/>
        <rFont val="Calibri"/>
        <family val="2"/>
      </rPr>
      <t>1</t>
    </r>
    <r>
      <rPr>
        <b/>
        <sz val="9"/>
        <color rgb="FF000000"/>
        <rFont val="Calibri"/>
        <family val="2"/>
      </rPr>
      <t xml:space="preserve"> : COTIZACIÓN DE PRINCIPALES PRODUCTOS MINEROS - PROMEDIO MENSUAL</t>
    </r>
  </si>
  <si>
    <t>Ene.</t>
  </si>
  <si>
    <t>Feb.</t>
  </si>
  <si>
    <t>Mar.</t>
  </si>
  <si>
    <t xml:space="preserve">Abr. </t>
  </si>
  <si>
    <t xml:space="preserve">May. </t>
  </si>
  <si>
    <t xml:space="preserve">Jun. </t>
  </si>
  <si>
    <t xml:space="preserve">Jul. </t>
  </si>
  <si>
    <t>Ago.</t>
  </si>
  <si>
    <t>Set.</t>
  </si>
  <si>
    <t>Oct.</t>
  </si>
  <si>
    <t>Nov.</t>
  </si>
  <si>
    <t>Dic.</t>
  </si>
  <si>
    <t>FUENTE:  LME, LMBA, London Fix, TSI</t>
  </si>
  <si>
    <t>SOURCE: LME, LMBA, London Fix, TSI</t>
  </si>
  <si>
    <t>TALLER PARA UNIVERSITARIOS</t>
  </si>
  <si>
    <t>CANTIDAD PARTICIPANTES</t>
  </si>
  <si>
    <t>NA: Componentes creados en años posteriores.</t>
  </si>
  <si>
    <t>2013-2022: RECAUDACIÓN FISCAL DEL SUBSECTOR MINERO</t>
  </si>
  <si>
    <t>Ingresos recaudados por la SUNAT (Millones de Soles)</t>
  </si>
  <si>
    <t>REGALÍAS
MINERAS</t>
  </si>
  <si>
    <t>NUEVAS REGALÍAS MINERAS
LEY Nº 29788</t>
  </si>
  <si>
    <t>IMPUESTO ESPECIAL A LA MINERÍA (IEM)
LEY Nº 29789</t>
  </si>
  <si>
    <t>GRAVAMEN ESPECIAL A LA MINERÍA (GEM)
LEY Nº 29790</t>
  </si>
  <si>
    <t>IMPUESTO A LA RENTA RÉGIMEN GENERAL*</t>
  </si>
  <si>
    <t>Abr</t>
  </si>
  <si>
    <t>May.</t>
  </si>
  <si>
    <t>Jun.</t>
  </si>
  <si>
    <t>Jul.</t>
  </si>
  <si>
    <t>Ago</t>
  </si>
  <si>
    <t>Sep</t>
  </si>
  <si>
    <t>Oct</t>
  </si>
  <si>
    <t>Dic</t>
  </si>
  <si>
    <t>Abr.</t>
  </si>
  <si>
    <t>Sep.</t>
  </si>
  <si>
    <t>Set</t>
  </si>
  <si>
    <t>TOTAL GENERAL</t>
  </si>
  <si>
    <t>*Incluye regularización del Impuesto a la Renta de Tercera Categoría.</t>
  </si>
  <si>
    <t xml:space="preserve">Datos preliminares. No incluye Regalías Mineras Contractuales. </t>
  </si>
  <si>
    <t>Fecha de consulta: 16 de marzo de 2023.</t>
  </si>
  <si>
    <t>Fuente: Nota Tributaria - Superintendencia Nacional de Aduanas y de Administración Tributaria (SUNAT).</t>
  </si>
  <si>
    <t>DOMESTIC EXPORTS (MILLION OF US$)</t>
  </si>
  <si>
    <t>EXPORT OF THE MAIN METALLIC PRODUCTS (MILLION OF US$)</t>
  </si>
  <si>
    <t>WORLD COPPER PRODUCTION BY COUNTRY (FTM MILLION)</t>
  </si>
  <si>
    <r>
      <t xml:space="preserve">2022: EVOLUCIÓN MENSUAL DEL PBI NACIONAL Y PBI MINERO </t>
    </r>
    <r>
      <rPr>
        <b/>
        <vertAlign val="superscript"/>
        <sz val="9"/>
        <color rgb="FF000000"/>
        <rFont val="Calibri"/>
        <family val="2"/>
      </rPr>
      <t>1</t>
    </r>
    <r>
      <rPr>
        <b/>
        <sz val="9"/>
        <color rgb="FF000000"/>
        <rFont val="Calibri"/>
        <family val="2"/>
      </rPr>
      <t xml:space="preserve"> </t>
    </r>
  </si>
  <si>
    <t xml:space="preserve">  ITEM / ITEM</t>
  </si>
  <si>
    <t>ENE/JAN</t>
  </si>
  <si>
    <t>FEB/FEB</t>
  </si>
  <si>
    <t>MAR/MAR</t>
  </si>
  <si>
    <t>ABR/APR</t>
  </si>
  <si>
    <t>MAY/MAY</t>
  </si>
  <si>
    <t>JUN/JUN</t>
  </si>
  <si>
    <t>JUL/JUL</t>
  </si>
  <si>
    <t>AGO/AUG</t>
  </si>
  <si>
    <t>SET/SEP</t>
  </si>
  <si>
    <t>OCT/OCT</t>
  </si>
  <si>
    <t>NOV/NOV</t>
  </si>
  <si>
    <t>DIC/DEC</t>
  </si>
  <si>
    <t xml:space="preserve">1/ Datos sujetos a ajuste / DATA SUBJECT TO BE ADJUSTED </t>
  </si>
  <si>
    <t>FUENTE: BANCO CENTRAL DE RESERVA DEL PERÚ (BCRP) / SOURCE: CENTRAL RESERVE BANK OF PERU, BCRP.</t>
  </si>
  <si>
    <r>
      <t xml:space="preserve">2013-2022: PRINCIPALES VARIABLES MACROECONÓMICAS  </t>
    </r>
    <r>
      <rPr>
        <b/>
        <vertAlign val="superscript"/>
        <sz val="9"/>
        <color rgb="FF000000"/>
        <rFont val="Calibri"/>
        <family val="2"/>
      </rPr>
      <t>1</t>
    </r>
  </si>
  <si>
    <t>MAIN MACROECONOMIC VARIABLES</t>
  </si>
  <si>
    <r>
      <rPr>
        <sz val="9"/>
        <color rgb="FF000000"/>
        <rFont val="Calibri"/>
        <family val="2"/>
      </rPr>
      <t xml:space="preserve">1/ Datos sujetos a ajuste / </t>
    </r>
    <r>
      <rPr>
        <i/>
        <sz val="9"/>
        <color rgb="FF000000"/>
        <rFont val="Calibri"/>
        <family val="2"/>
      </rPr>
      <t xml:space="preserve">DATA SUBJECT TO BE ADJUSTED </t>
    </r>
  </si>
  <si>
    <r>
      <rPr>
        <sz val="9"/>
        <color rgb="FF000000"/>
        <rFont val="Calibri"/>
        <family val="2"/>
      </rPr>
      <t xml:space="preserve">FUENTE: BANCO CENTRAL DE RESERVA DEL PERÚ (BCRP) / </t>
    </r>
    <r>
      <rPr>
        <i/>
        <sz val="9"/>
        <color rgb="FF000000"/>
        <rFont val="Calibri"/>
        <family val="2"/>
      </rPr>
      <t>SOURCE: CENTRAL RESERVE BANK OF PERU, BCRP.</t>
    </r>
  </si>
  <si>
    <t>PBI (VAR % REAL)</t>
  </si>
  <si>
    <t>GDP (REAL % CHANGE)</t>
  </si>
  <si>
    <t>PBI MINERO (VAR % REAL)</t>
  </si>
  <si>
    <t>INFLACION TASA %</t>
  </si>
  <si>
    <t>INFLATION  (RATE)</t>
  </si>
  <si>
    <t>AVERAGE EXCHANGUE RATE (S/. FOR US$)</t>
  </si>
  <si>
    <t>METALLIC EXPORTS (US$ M)</t>
  </si>
  <si>
    <t>IMPORTACIONES (US$ M)</t>
  </si>
  <si>
    <t>IMPORTS (US$ M)</t>
  </si>
  <si>
    <t>TRADE BALANCE (US$ M)</t>
  </si>
  <si>
    <t>EVOLUCIÓN MENSUAL DEL PBI NACIONAL Y PBI MINERO</t>
  </si>
  <si>
    <t>PRINCIPALES VARIABLES MACROECONÓMICAS</t>
  </si>
  <si>
    <t>PRINCIPALES VARIABLES MACRO</t>
  </si>
  <si>
    <t>EVOLUCIÓN PBI Y PBI MINERO</t>
  </si>
  <si>
    <t>ÁREAS RESTRINGIDAS</t>
  </si>
  <si>
    <t>PROGRAMA DE INTEGRACIÓN MINERA (PIM)</t>
  </si>
  <si>
    <t>PASANTÍAS MINERAS</t>
  </si>
  <si>
    <t>PARTICIPANTES PIM</t>
  </si>
  <si>
    <t>RANKING PROD</t>
  </si>
  <si>
    <t>VARIACIÓN DE PROD</t>
  </si>
  <si>
    <t>RESERVAS METÁLICAS DE PRINCIPALES METALES</t>
  </si>
  <si>
    <t xml:space="preserve">RÁNKING MUNDIAL DE PRODUCCIÓN MINERA </t>
  </si>
  <si>
    <t>VARIACIÓN PORCENTUAL ANUAL DE LA PRODUCCIÓN MINERA METÁLICA</t>
  </si>
  <si>
    <t>RESERVAS MUNDIALES DE PRINCIPALES METALES</t>
  </si>
  <si>
    <t xml:space="preserve">RESERVAS PROBADAS Y PROBABLES SEGÚN DECLARACIÓN ANUAL CONSOLIDADA </t>
  </si>
  <si>
    <t>EXPORTACIONES NACIONALES</t>
  </si>
  <si>
    <t>PRINCIPALES DESTINOS DE EXPORTACIÓN MINERA</t>
  </si>
  <si>
    <t>EXPORTACIÓN DE PRINCIPALES PRODUCTOS METÁLICOS</t>
  </si>
  <si>
    <t>COTIZACIÓN PROMEDIO ANUAL DE PRINCIPALES PRODUCTOS MINEROS</t>
  </si>
  <si>
    <t>PROD ORO POR PAÍS</t>
  </si>
  <si>
    <t>PROD ORO POR EMPRESAS</t>
  </si>
  <si>
    <t>PROD ORO POR DEPARTAMENTO</t>
  </si>
  <si>
    <t>EXPORTACIÓN ORO</t>
  </si>
  <si>
    <t>DESTINO EXPORTACIONES DE ORO</t>
  </si>
  <si>
    <t>PRINCIPALES DESTINOS</t>
  </si>
  <si>
    <t>EXPORTACIONES MINERO METÁLICAS</t>
  </si>
  <si>
    <t>COTIZACIÓN PROMEDIO</t>
  </si>
  <si>
    <t>PROD ZINC POR PAÍS</t>
  </si>
  <si>
    <t>PROD ZINC POR EMPRESAS</t>
  </si>
  <si>
    <t>PROD ZINC POR DEPARTAMENTO</t>
  </si>
  <si>
    <t>PROD ZINC POR ESTRATO</t>
  </si>
  <si>
    <t>EXPORTACIÓN ZINC</t>
  </si>
  <si>
    <t>DESTINO EXPORTACIONES DE ZINC</t>
  </si>
  <si>
    <t>PROD PLOMO POR PAÍS</t>
  </si>
  <si>
    <t>PROD PLOMO POR EMPRESAS</t>
  </si>
  <si>
    <t>PROD PLOMO POR DEPARTAMENTO</t>
  </si>
  <si>
    <t>PROD PLOMO POR ESTRATO</t>
  </si>
  <si>
    <t>EXPORTACIÓN PLOMO</t>
  </si>
  <si>
    <t>DESTINO EXPORTACIONES DE PLOMO</t>
  </si>
  <si>
    <t>PROD HIERRO POR EMPRESAS</t>
  </si>
  <si>
    <t>EXPORTACIÓN HIERRO</t>
  </si>
  <si>
    <t>DESTINO EXPORTACIONES DE HIERRO</t>
  </si>
  <si>
    <t>PROD ESTAÑO POR PAÍS</t>
  </si>
  <si>
    <t>PROD ESTAÑO POR EMPRESAS</t>
  </si>
  <si>
    <t>EXPORTACIÓN ESTAÑO</t>
  </si>
  <si>
    <t>DESTINO EXPORTACIONES DE ESTAÑO</t>
  </si>
  <si>
    <t>PROD MOLIBDENO POR EMPRESAS</t>
  </si>
  <si>
    <t>PROD MOLIBDENO POR PAÍS</t>
  </si>
  <si>
    <t>PROD MOLIBDENO POR DEPARTAMENTO</t>
  </si>
  <si>
    <t>EXPORTACIÓN MOLIBDENO</t>
  </si>
  <si>
    <t>DESTINO EXPORTACIONES DE MOLIBDENO</t>
  </si>
  <si>
    <t>EXTRACCIÓN MINERA NO METÁLICA</t>
  </si>
  <si>
    <t>EVOLUCIÓN ANUAL DE LAS EXPORTACIONES DE PRODUCTOS MINEROS NO METÁLICOS</t>
  </si>
  <si>
    <t>EXTRACCIÓN MINERA NO METÁLICA POR DEPARTAMENTO</t>
  </si>
  <si>
    <t>EXTRACCIÓN NO METÁLICA</t>
  </si>
  <si>
    <t>EXPORTACIÓN DE PRODUCTOS NM</t>
  </si>
  <si>
    <t>EXTRACCIÓN POR DEPARTAMENTO</t>
  </si>
  <si>
    <t>INVERSIÓN MINERA POR RUBROS</t>
  </si>
  <si>
    <t>RÁNKING DE INVERSIÓN MINERA POR EMPRESA</t>
  </si>
  <si>
    <t>INVERSIÓN MINERA POR DEPARTAMENTO</t>
  </si>
  <si>
    <t>INVERSIÓN MINERA SEGÚN RUBRO Y EMPRESA</t>
  </si>
  <si>
    <t>EVOLUCIÓN DE LAS INVERSIONES MINERAS SEGÚN DEPARTAMENTO</t>
  </si>
  <si>
    <t>EMPLEO DIRECTO EN MINERÍA SEGÚN TIPO DE EMPLEADOR</t>
  </si>
  <si>
    <t>EMPLEO DIRECTO EN MINERÍA SEGÚN GÉNERO Y TIPO DE EMPLEADOR</t>
  </si>
  <si>
    <t>EMPLEO DIRECTO EN MINERÍA POR DEPARTAMENTO</t>
  </si>
  <si>
    <t>PARTICIPACIÓN DEL EMPLEO DIRECTO EN MINERÍA SEGÚN PROCEDENCIA DEL TRABAJADOR</t>
  </si>
  <si>
    <t>ESTADÍSTICA DE VÍCTIMAS MORTALES EN MINERÍA</t>
  </si>
  <si>
    <t>INVERSIÓN POR RUBRO</t>
  </si>
  <si>
    <t>EVOLUCIÓN DE LAS INVERSIONES</t>
  </si>
  <si>
    <t>EMPLEO SEGÚN TIPO DE EMPLEADOR</t>
  </si>
  <si>
    <t>EMPLEO SEGÚN GÉNERO</t>
  </si>
  <si>
    <t>EMPLEO POR DEPARTAMENTO</t>
  </si>
  <si>
    <t>EMPLEO SEGÚN PROCEDENCIA</t>
  </si>
  <si>
    <t>FATALES</t>
  </si>
  <si>
    <t>TRANSFERENCIA A LOS DEPARTAMENTOS</t>
  </si>
  <si>
    <t>TRANSFERENCIA A LOS DEPARTAMENTOS SEGÚN TIPO</t>
  </si>
  <si>
    <t>RECAUDACIÓN FISCAL DEL SUBSECTOR MINERO</t>
  </si>
  <si>
    <t>TRANSFERENCIAS</t>
  </si>
  <si>
    <t>TRANSFERENCIAS SEGÚN TIPO</t>
  </si>
  <si>
    <t>RECAUDACIÓN FISCAL</t>
  </si>
  <si>
    <t xml:space="preserve">2022: POSICIÓN DE PERÚ EN EL RÁNKING MUNDIAL DE PRODUCCIÓN MINERA </t>
  </si>
  <si>
    <t>PLACE OF PERU IN THE WORLDWIDE RANKING OF MINING PRODUCTION</t>
  </si>
  <si>
    <t>LATINOAMÉRICA / LATIN AMERICA</t>
  </si>
  <si>
    <t>MUNDO / WORLD</t>
  </si>
  <si>
    <t xml:space="preserve">ZINC / ZINC </t>
  </si>
  <si>
    <t xml:space="preserve">ESTAÑO / TIN </t>
  </si>
  <si>
    <t>CADMIO / CADMIUM</t>
  </si>
  <si>
    <t>ROCA FOSFÓRICA / PHOSPHATE ROCK</t>
  </si>
  <si>
    <t>DIATOMITA / DIATOMITE</t>
  </si>
  <si>
    <t>ANDALUCITA / KYANITE AND RELATED MINERALS</t>
  </si>
  <si>
    <t>SELENIO / SELENIUM</t>
  </si>
  <si>
    <r>
      <t xml:space="preserve">Fuente: </t>
    </r>
    <r>
      <rPr>
        <i/>
        <sz val="9"/>
        <color rgb="FF000000"/>
        <rFont val="Calibri"/>
        <family val="2"/>
      </rPr>
      <t>U.S.Geological Survey (USGS), Mineral Commodity Summaries,</t>
    </r>
    <r>
      <rPr>
        <sz val="9"/>
        <color rgb="FF000000"/>
        <rFont val="Calibri"/>
        <family val="2"/>
      </rPr>
      <t xml:space="preserve"> Enero 2023.</t>
    </r>
  </si>
  <si>
    <t xml:space="preserve">Elaboración: Ministerio de Energía y Minas </t>
  </si>
  <si>
    <t>2022: POSICIÓN DE PERÚ EN EL RÁNKING MUNDIAL DE RESERVAS MINERAS</t>
  </si>
  <si>
    <t>PLACE OF PERU IN THE WORLDWIDE RANKING OF MINING MINERAL RESERVES</t>
  </si>
  <si>
    <t>2013-2022: PRODUCCIÓN MINERA METÁLICA</t>
  </si>
  <si>
    <t>METAL MINING PRODUCTION</t>
  </si>
  <si>
    <t>MILLONES DE TMF</t>
  </si>
  <si>
    <t>TMF</t>
  </si>
  <si>
    <t xml:space="preserve">TMF </t>
  </si>
  <si>
    <r>
      <rPr>
        <sz val="9"/>
        <color rgb="FF000000"/>
        <rFont val="Calibri"/>
        <family val="2"/>
      </rPr>
      <t xml:space="preserve">1/ Datos Preliminares / </t>
    </r>
    <r>
      <rPr>
        <i/>
        <sz val="9"/>
        <color rgb="FF000000"/>
        <rFont val="Calibri"/>
        <family val="2"/>
      </rPr>
      <t>Preliminary Data</t>
    </r>
  </si>
  <si>
    <t>Fuente: Declaración Estadística Mensual - Ministerio de Energía y Minas</t>
  </si>
  <si>
    <t>2013-2022: PRODUCCIÓN MINERO METÁLICA - VARIACIÓN PORCENTUAL ANUAL</t>
  </si>
  <si>
    <t>METAL MINING PRODUCTION - ANNUAL PERCENTAGE CHANGE</t>
  </si>
  <si>
    <r>
      <rPr>
        <sz val="9"/>
        <color rgb="FF000000"/>
        <rFont val="Calibri"/>
        <family val="2"/>
      </rPr>
      <t xml:space="preserve">COBRE / </t>
    </r>
    <r>
      <rPr>
        <i/>
        <sz val="9"/>
        <color rgb="FF000000"/>
        <rFont val="Calibri"/>
        <family val="2"/>
      </rPr>
      <t>COPPER</t>
    </r>
  </si>
  <si>
    <r>
      <rPr>
        <sz val="9"/>
        <color rgb="FF000000"/>
        <rFont val="Calibri"/>
        <family val="2"/>
      </rPr>
      <t xml:space="preserve">ORO / </t>
    </r>
    <r>
      <rPr>
        <i/>
        <sz val="9"/>
        <color rgb="FF000000"/>
        <rFont val="Calibri"/>
        <family val="2"/>
      </rPr>
      <t>GOLD</t>
    </r>
  </si>
  <si>
    <r>
      <rPr>
        <sz val="9"/>
        <color rgb="FF000000"/>
        <rFont val="Calibri"/>
        <family val="2"/>
      </rPr>
      <t xml:space="preserve">ZINC / </t>
    </r>
    <r>
      <rPr>
        <i/>
        <sz val="9"/>
        <color rgb="FF000000"/>
        <rFont val="Calibri"/>
        <family val="2"/>
      </rPr>
      <t>ZINC</t>
    </r>
  </si>
  <si>
    <r>
      <rPr>
        <sz val="9"/>
        <color rgb="FF000000"/>
        <rFont val="Calibri"/>
        <family val="2"/>
      </rPr>
      <t xml:space="preserve">PLATA / </t>
    </r>
    <r>
      <rPr>
        <i/>
        <sz val="9"/>
        <color rgb="FF000000"/>
        <rFont val="Calibri"/>
        <family val="2"/>
      </rPr>
      <t>SILVER</t>
    </r>
  </si>
  <si>
    <r>
      <rPr>
        <sz val="9"/>
        <color rgb="FF000000"/>
        <rFont val="Calibri"/>
        <family val="2"/>
      </rPr>
      <t xml:space="preserve">PLOMO / </t>
    </r>
    <r>
      <rPr>
        <i/>
        <sz val="9"/>
        <color rgb="FF000000"/>
        <rFont val="Calibri"/>
        <family val="2"/>
      </rPr>
      <t>LEAD</t>
    </r>
  </si>
  <si>
    <r>
      <rPr>
        <sz val="9"/>
        <color rgb="FF000000"/>
        <rFont val="Calibri"/>
        <family val="2"/>
      </rPr>
      <t xml:space="preserve">HIERRO / </t>
    </r>
    <r>
      <rPr>
        <i/>
        <sz val="9"/>
        <color rgb="FF000000"/>
        <rFont val="Calibri"/>
        <family val="2"/>
      </rPr>
      <t>IRON</t>
    </r>
  </si>
  <si>
    <r>
      <rPr>
        <sz val="9"/>
        <color rgb="FF000000"/>
        <rFont val="Calibri"/>
        <family val="2"/>
      </rPr>
      <t xml:space="preserve">ESTAÑO / </t>
    </r>
    <r>
      <rPr>
        <i/>
        <sz val="9"/>
        <color rgb="FF000000"/>
        <rFont val="Calibri"/>
        <family val="2"/>
      </rPr>
      <t>TIN</t>
    </r>
  </si>
  <si>
    <r>
      <rPr>
        <sz val="9"/>
        <color rgb="FF000000"/>
        <rFont val="Calibri"/>
        <family val="2"/>
      </rPr>
      <t xml:space="preserve">MOLIBDENO / </t>
    </r>
    <r>
      <rPr>
        <i/>
        <sz val="9"/>
        <color rgb="FF000000"/>
        <rFont val="Calibri"/>
        <family val="2"/>
      </rPr>
      <t>MOLYBDENUM</t>
    </r>
  </si>
  <si>
    <t>1/ Datos Preliminares / Preliminary Data</t>
  </si>
  <si>
    <r>
      <t>2012-2021: RESERVAS METÁLICAS PROBADAS Y PROBABLES SEGÚN DECLARACIÓN ANUAL CONSOLIDADA (DAC)</t>
    </r>
    <r>
      <rPr>
        <b/>
        <vertAlign val="superscript"/>
        <sz val="9"/>
        <color rgb="FF000000"/>
        <rFont val="Calibri"/>
        <family val="2"/>
        <scheme val="minor"/>
      </rPr>
      <t>1</t>
    </r>
  </si>
  <si>
    <t>MILES DE TMF</t>
  </si>
  <si>
    <t>Fuente: Declaración Anual Consolidada (DAC). Reporte realizado por las empresas mineras en el 2022 respecto a sus actividades del 2021.</t>
  </si>
  <si>
    <t>MINISTERIO DE ENERGÍA Y MINAS / MINISTRY OF ENERGY AND MINES</t>
  </si>
  <si>
    <t>2022: RESERVAS MUNDIALES DE PRINCIPALES METALES</t>
  </si>
  <si>
    <t>COBRE (MILES DE TMF)</t>
  </si>
  <si>
    <t>Var.%</t>
  </si>
  <si>
    <t>OTROS PAÍSES</t>
  </si>
  <si>
    <t>TOTAL MUNDIAL (REDONDEADO)</t>
  </si>
  <si>
    <t xml:space="preserve">ORO (TMF) </t>
  </si>
  <si>
    <t>PAPÚA NUEVA GUINEA</t>
  </si>
  <si>
    <t>KAZAKHSTAN</t>
  </si>
  <si>
    <t>MALI</t>
  </si>
  <si>
    <t>ZINC (MILES DE TMF)</t>
  </si>
  <si>
    <t>KAZAJSTÁN</t>
  </si>
  <si>
    <t xml:space="preserve">PLATA (TMF) </t>
  </si>
  <si>
    <t>PLOMO (MILES DE TMF)</t>
  </si>
  <si>
    <t xml:space="preserve">ESTAÑO (MILES DE TMF) </t>
  </si>
  <si>
    <t>MOLIBDENO (MILES DE TMF)</t>
  </si>
  <si>
    <t>COREA</t>
  </si>
  <si>
    <r>
      <t xml:space="preserve">NA: </t>
    </r>
    <r>
      <rPr>
        <i/>
        <sz val="9"/>
        <color rgb="FF000000"/>
        <rFont val="Calibri"/>
        <family val="2"/>
      </rPr>
      <t>Not available</t>
    </r>
    <r>
      <rPr>
        <sz val="9"/>
        <color rgb="FF000000"/>
        <rFont val="Calibri"/>
        <family val="2"/>
      </rPr>
      <t xml:space="preserve"> / No Disponible</t>
    </r>
  </si>
  <si>
    <t>2021: RESERVAS METÁLICAS SEGÚN DECLARACIÓN ANUAL CONSOLIDADA (DAC) POR DEPARTAMENTOS</t>
  </si>
  <si>
    <t>PROBABLES (miles TMF)</t>
  </si>
  <si>
    <t>PROBADAS (miles TMF)</t>
  </si>
  <si>
    <t>TOTAL (miles TMF)</t>
  </si>
  <si>
    <t>PROBABLES (TMF)</t>
  </si>
  <si>
    <t>PROBADAS (TMF)</t>
  </si>
  <si>
    <t>TOTAL (TMF)</t>
  </si>
  <si>
    <t>HIERRO (MILES DE TMF)</t>
  </si>
  <si>
    <t>2013-2022: PRODUCCIÓN MUNDIAL DE ZINC POR PAÍS (MILLONES DE TMF)</t>
  </si>
  <si>
    <t>WORLD ZINC PRODUCTION BY COUNTRY (MILLIONS OF FTM)</t>
  </si>
  <si>
    <t>CATEGORÍAS Y ESTRATOS DE LA MINERÍA</t>
  </si>
  <si>
    <t>RESERVAS METÁLICAS POR DEPARTAMENTO</t>
  </si>
  <si>
    <t>PRODUCCIÓN NACIONAL DE COBRE SEGÚN ESTRATO Y MÉTODO DE BENEFICIO</t>
  </si>
  <si>
    <t>PRODUCCIÓN NACIONAL DE ORO SEGÚN ESTRATO Y MÉTODO DE BENEFICIO</t>
  </si>
  <si>
    <t>PRODUCCIÓN NACIONAL DE PLATA SEGÚN ESTRATO Y MÉTODO DE BENEFICIO</t>
  </si>
  <si>
    <t>PRODUCCIÓN NACIONAL DE ZINC SEGÚN ESTRATO Y MÉTODO DE BENEFICIO</t>
  </si>
  <si>
    <t>PRODUCCIÓN NACIONAL DE PLOMO SEGÚN ESTRATO Y MÉTODO DE BENEFICIO</t>
  </si>
  <si>
    <t>DEPARTAMENTOS / DEPARTMENT</t>
  </si>
  <si>
    <t>MES</t>
  </si>
  <si>
    <r>
      <t>EXPORTACIONES MINERAS (US$ M)</t>
    </r>
    <r>
      <rPr>
        <vertAlign val="superscript"/>
        <sz val="9"/>
        <color rgb="FF000000"/>
        <rFont val="Calibri"/>
        <family val="2"/>
      </rPr>
      <t>2</t>
    </r>
  </si>
  <si>
    <t>BALANZA COMERCIAL (US$ M)</t>
  </si>
  <si>
    <t>TIPO DE CAMBIO PROMEDIO (S/. POR USD $)</t>
  </si>
  <si>
    <t>EXPORTACIONES (US$ M)</t>
  </si>
  <si>
    <t>EXPORTS (US$ M)</t>
  </si>
  <si>
    <t>MUJERES MÁGICAS</t>
  </si>
  <si>
    <t>TALLER INFORMATIVO Y CAPACITACIÓN</t>
  </si>
  <si>
    <t>PASANTÍA MINERA</t>
  </si>
  <si>
    <t>RÉPLICA MINERA</t>
  </si>
  <si>
    <t xml:space="preserve">2011 - 2022: PARTICIPANTES DEL PROGRAMA DE INTEGRACIÓN MINERA (PIM) - MINEM </t>
  </si>
  <si>
    <t>MONTHLY EVOLUTION OF DOMESTIC GDP AND MINING GDP</t>
  </si>
  <si>
    <t>Fuente: Instituto Geológico, Minero y Metalúrgico (INGEMMET)</t>
  </si>
  <si>
    <t>% Regional worker</t>
  </si>
  <si>
    <t>% foreign</t>
  </si>
  <si>
    <t>US$/tm*</t>
  </si>
  <si>
    <t>*tm: Tonelada métrica 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</si>
</sst>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43" formatCode="_-* #,##0.00_-;\-* #,##0.00_-;_-* &quot;-&quot;??_-;_-@_-"/>
    <numFmt numFmtId="164" formatCode="_ * #,##0.0_ ;_ * \-#,##0.0_ ;_ * &quot;-&quot;??_ ;_ @_ "/>
    <numFmt numFmtId="165" formatCode="0.0%"/>
    <numFmt numFmtId="166" formatCode="_ * #,##0.00_ ;_ * \-#,##0.00_ ;_ * &quot;-&quot;??_ ;_ @_ "/>
    <numFmt numFmtId="167" formatCode="_ * #,##0_ ;_ * \-#,##0_ ;_ * &quot;-&quot;??_ ;_ @_ "/>
    <numFmt numFmtId="168" formatCode="0.000%"/>
    <numFmt numFmtId="169" formatCode="_-* #,##0_-;\-* #,##0_-;_-* &quot;-&quot;??_-;_-@"/>
    <numFmt numFmtId="170" formatCode="_-* #,##0.00_-;\-* #,##0.00_-;_-* &quot;-&quot;??_-;_-@"/>
    <numFmt numFmtId="171" formatCode="_ * #,##0.000_ ;_ * \-#,##0.000_ ;_ * &quot;-&quot;??_ ;_ @_ "/>
    <numFmt numFmtId="172" formatCode="_-* #,##0.0000_-;\-* #,##0.0000_-;_-* &quot;-&quot;??_-;_-@"/>
    <numFmt numFmtId="173" formatCode="0_ ;\-0\ "/>
    <numFmt numFmtId="174" formatCode="_ * #,##0.0000_ ;_ * \-#,##0.0000_ ;_ * &quot;-&quot;??_ ;_ @_ "/>
    <numFmt numFmtId="175" formatCode="#,##0.000000000"/>
    <numFmt numFmtId="176" formatCode="0.0"/>
    <numFmt numFmtId="177" formatCode="_-* #,##0_-;\-* #,##0_-;_-* &quot;-&quot;??_-;_-@_-"/>
    <numFmt numFmtId="178" formatCode="_-* #,##0.0_-;\-* #,##0.0_-;_-* &quot;-&quot;??_-;_-@_-"/>
    <numFmt numFmtId="179" formatCode="_-* #,##0.000000_-;\-* #,##0.000000_-;_-* &quot;-&quot;??_-;_-@_-"/>
    <numFmt numFmtId="180" formatCode="_-* #,##0.0000000000_-;\-* #,##0.0000000000_-;_-* &quot;-&quot;??_-;_-@_-"/>
    <numFmt numFmtId="181" formatCode="0.0000%"/>
    <numFmt numFmtId="182" formatCode="#,##0.00000000000"/>
    <numFmt numFmtId="183" formatCode="_-* #,##0.00000000000000000000_-;\-* #,##0.00000000000000000000_-;_-* &quot;-&quot;??_-;_-@_-"/>
    <numFmt numFmtId="184" formatCode="_-* #,##0.000000_-;\-* #,##0.000000_-;_-* &quot;-&quot;??_-;_-@"/>
    <numFmt numFmtId="185" formatCode="_-* #,##0.0000000_-;\-* #,##0.0000000_-;_-* &quot;-&quot;??_-;_-@"/>
    <numFmt numFmtId="186" formatCode="_(* #,##0.00_);_(* \(#,##0.00\);_(* &quot;-&quot;??_);_(@_)"/>
    <numFmt numFmtId="187" formatCode="_-* #,##0.0_-;\-* #,##0.0_-;_-* &quot;-&quot;??_-;_-@"/>
    <numFmt numFmtId="188" formatCode="_-* #,##0.000_-;\-* #,##0.000_-;_-* &quot;-&quot;??_-;_-@"/>
    <numFmt numFmtId="189" formatCode="_-* #,##0.00000_-;\-* #,##0.00000_-;_-* &quot;-&quot;??_-;_-@"/>
    <numFmt numFmtId="190" formatCode="#,##0;[Red]#,##0"/>
    <numFmt numFmtId="191" formatCode="0.000000000"/>
    <numFmt numFmtId="192" formatCode="0.00000000000000000"/>
    <numFmt numFmtId="193" formatCode="0.00000000"/>
    <numFmt numFmtId="194" formatCode="#,##0.00;[Red]#,##0.00"/>
    <numFmt numFmtId="195" formatCode="_-* #,##0.00\ _P_t_s_-;\-* #,##0.00\ _P_t_s_-;_-* &quot;-&quot;??\ _P_t_s_-;_-@"/>
    <numFmt numFmtId="196" formatCode="#,##0.0,,"/>
  </numFmts>
  <fonts count="6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vertAlign val="superscript"/>
      <sz val="9"/>
      <color rgb="FFFFFFFF"/>
      <name val="Calibri"/>
      <family val="2"/>
    </font>
    <font>
      <vertAlign val="superscript"/>
      <sz val="9"/>
      <color rgb="FF000000"/>
      <name val="Calibri"/>
      <family val="2"/>
    </font>
    <font>
      <b/>
      <vertAlign val="superscript"/>
      <sz val="9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b/>
      <i/>
      <sz val="9"/>
      <color rgb="FFFFFFFF"/>
      <name val="Calibri"/>
      <family val="2"/>
    </font>
    <font>
      <sz val="11"/>
      <color rgb="FF000000"/>
      <name val="Calibri"/>
      <family val="2"/>
      <scheme val="minor"/>
    </font>
    <font>
      <sz val="9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vertAlign val="superscript"/>
      <sz val="9"/>
      <name val="Calibri"/>
      <family val="2"/>
    </font>
    <font>
      <sz val="10"/>
      <color rgb="FF000000"/>
      <name val="Arial Narrow"/>
      <family val="2"/>
    </font>
    <font>
      <b/>
      <sz val="18"/>
      <name val="Century Gothic"/>
      <family val="2"/>
    </font>
    <font>
      <sz val="11"/>
      <color theme="1"/>
      <name val="Century Gothic"/>
      <family val="2"/>
    </font>
    <font>
      <sz val="14"/>
      <name val="Century Gothic"/>
      <family val="2"/>
    </font>
    <font>
      <b/>
      <sz val="14"/>
      <color rgb="FF00519E"/>
      <name val="Century Gothic"/>
      <family val="2"/>
    </font>
    <font>
      <u/>
      <sz val="11"/>
      <color theme="10"/>
      <name val="Calibri"/>
      <family val="2"/>
      <scheme val="minor"/>
    </font>
    <font>
      <sz val="9"/>
      <color theme="0"/>
      <name val="Calibri"/>
      <family val="2"/>
    </font>
    <font>
      <b/>
      <sz val="14"/>
      <color rgb="FFC00000"/>
      <name val="Century Gothic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9"/>
      <name val="Calibri"/>
      <family val="2"/>
    </font>
    <font>
      <b/>
      <i/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b/>
      <u/>
      <sz val="9"/>
      <name val="Calibri"/>
      <family val="2"/>
    </font>
    <font>
      <b/>
      <sz val="9"/>
      <color rgb="FF3333FF"/>
      <name val="Calibri"/>
      <family val="2"/>
    </font>
    <font>
      <sz val="9"/>
      <color rgb="FF3333FF"/>
      <name val="Calibri"/>
      <family val="2"/>
    </font>
    <font>
      <sz val="1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1"/>
      <name val="Arial"/>
      <family val="2"/>
    </font>
    <font>
      <b/>
      <sz val="11"/>
      <color rgb="FF000000"/>
      <name val="Calibri"/>
      <family val="2"/>
    </font>
    <font>
      <b/>
      <vertAlign val="superscript"/>
      <sz val="9"/>
      <color rgb="FF000000"/>
      <name val="Calibri"/>
      <family val="2"/>
      <scheme val="minor"/>
    </font>
    <font>
      <b/>
      <sz val="16"/>
      <color rgb="FFC00000"/>
      <name val="Century Gothic"/>
      <family val="2"/>
    </font>
    <font>
      <u/>
      <sz val="11"/>
      <color rgb="FF0070C0"/>
      <name val="Century Gothic"/>
      <family val="2"/>
    </font>
    <font>
      <sz val="11"/>
      <color rgb="FF0070C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C00000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ECECEC"/>
        <bgColor rgb="FFECECEC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rgb="FFFFFFFF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8">
    <xf numFmtId="0" fontId="0" fillId="0" borderId="0"/>
    <xf numFmtId="0" fontId="9" fillId="0" borderId="17"/>
    <xf numFmtId="0" fontId="10" fillId="0" borderId="17"/>
    <xf numFmtId="0" fontId="9" fillId="0" borderId="17"/>
    <xf numFmtId="43" fontId="9" fillId="0" borderId="17" applyFont="0" applyFill="0" applyBorder="0" applyAlignment="0" applyProtection="0"/>
    <xf numFmtId="0" fontId="22" fillId="0" borderId="17"/>
    <xf numFmtId="9" fontId="10" fillId="0" borderId="17" applyFont="0" applyFill="0" applyBorder="0" applyAlignment="0" applyProtection="0"/>
    <xf numFmtId="43" fontId="22" fillId="0" borderId="17" applyFont="0" applyFill="0" applyBorder="0" applyAlignment="0" applyProtection="0"/>
    <xf numFmtId="43" fontId="8" fillId="0" borderId="17" applyFont="0" applyFill="0" applyBorder="0" applyAlignment="0" applyProtection="0"/>
    <xf numFmtId="0" fontId="7" fillId="0" borderId="17"/>
    <xf numFmtId="9" fontId="9" fillId="0" borderId="17" applyFont="0" applyFill="0" applyBorder="0" applyAlignment="0" applyProtection="0"/>
    <xf numFmtId="0" fontId="6" fillId="0" borderId="17"/>
    <xf numFmtId="0" fontId="33" fillId="0" borderId="17" applyNumberFormat="0" applyFill="0" applyBorder="0" applyAlignment="0" applyProtection="0"/>
    <xf numFmtId="0" fontId="9" fillId="0" borderId="17"/>
    <xf numFmtId="9" fontId="5" fillId="0" borderId="17" applyFont="0" applyFill="0" applyBorder="0" applyAlignment="0" applyProtection="0"/>
    <xf numFmtId="43" fontId="5" fillId="0" borderId="17" applyFont="0" applyFill="0" applyBorder="0" applyAlignment="0" applyProtection="0"/>
    <xf numFmtId="43" fontId="4" fillId="0" borderId="17" applyFont="0" applyFill="0" applyBorder="0" applyAlignment="0" applyProtection="0"/>
    <xf numFmtId="9" fontId="4" fillId="0" borderId="17" applyFont="0" applyFill="0" applyBorder="0" applyAlignment="0" applyProtection="0"/>
    <xf numFmtId="9" fontId="9" fillId="0" borderId="17" applyFont="0" applyFill="0" applyBorder="0" applyAlignment="0" applyProtection="0"/>
    <xf numFmtId="0" fontId="4" fillId="0" borderId="17"/>
    <xf numFmtId="0" fontId="4" fillId="0" borderId="17"/>
    <xf numFmtId="43" fontId="10" fillId="0" borderId="0" applyFont="0" applyFill="0" applyBorder="0" applyAlignment="0" applyProtection="0"/>
    <xf numFmtId="0" fontId="3" fillId="0" borderId="17"/>
    <xf numFmtId="0" fontId="52" fillId="0" borderId="17"/>
    <xf numFmtId="0" fontId="3" fillId="0" borderId="17"/>
    <xf numFmtId="43" fontId="3" fillId="0" borderId="17" applyFont="0" applyFill="0" applyBorder="0" applyAlignment="0" applyProtection="0"/>
    <xf numFmtId="43" fontId="2" fillId="0" borderId="17" applyFont="0" applyFill="0" applyBorder="0" applyAlignment="0" applyProtection="0"/>
    <xf numFmtId="9" fontId="2" fillId="0" borderId="17" applyFont="0" applyFill="0" applyBorder="0" applyAlignment="0" applyProtection="0"/>
  </cellStyleXfs>
  <cellXfs count="741">
    <xf numFmtId="0" fontId="0" fillId="0" borderId="0" xfId="0"/>
    <xf numFmtId="0" fontId="11" fillId="2" borderId="17" xfId="1" applyFont="1" applyFill="1" applyAlignment="1">
      <alignment vertical="center"/>
    </xf>
    <xf numFmtId="0" fontId="12" fillId="2" borderId="17" xfId="1" applyFont="1" applyFill="1" applyAlignment="1">
      <alignment horizontal="center" vertical="center"/>
    </xf>
    <xf numFmtId="0" fontId="12" fillId="2" borderId="17" xfId="1" applyFont="1" applyFill="1" applyAlignment="1">
      <alignment vertical="center"/>
    </xf>
    <xf numFmtId="0" fontId="9" fillId="0" borderId="17" xfId="1"/>
    <xf numFmtId="0" fontId="13" fillId="2" borderId="17" xfId="1" applyFont="1" applyFill="1" applyAlignment="1">
      <alignment vertical="center"/>
    </xf>
    <xf numFmtId="0" fontId="14" fillId="3" borderId="17" xfId="1" applyFont="1" applyFill="1" applyAlignment="1">
      <alignment vertical="center"/>
    </xf>
    <xf numFmtId="0" fontId="14" fillId="3" borderId="17" xfId="1" applyFont="1" applyFill="1" applyAlignment="1">
      <alignment horizontal="right" vertical="center"/>
    </xf>
    <xf numFmtId="167" fontId="11" fillId="2" borderId="17" xfId="1" applyNumberFormat="1" applyFont="1" applyFill="1" applyAlignment="1">
      <alignment horizontal="center" vertical="center"/>
    </xf>
    <xf numFmtId="165" fontId="12" fillId="2" borderId="17" xfId="1" applyNumberFormat="1" applyFont="1" applyFill="1" applyAlignment="1">
      <alignment vertical="center"/>
    </xf>
    <xf numFmtId="167" fontId="12" fillId="2" borderId="17" xfId="1" applyNumberFormat="1" applyFont="1" applyFill="1" applyAlignment="1">
      <alignment horizontal="center" vertical="center"/>
    </xf>
    <xf numFmtId="0" fontId="12" fillId="2" borderId="15" xfId="1" applyFont="1" applyFill="1" applyBorder="1" applyAlignment="1">
      <alignment vertical="center"/>
    </xf>
    <xf numFmtId="0" fontId="12" fillId="2" borderId="9" xfId="1" applyFont="1" applyFill="1" applyBorder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1" fillId="2" borderId="17" xfId="2" applyFont="1" applyFill="1" applyAlignment="1">
      <alignment vertical="center"/>
    </xf>
    <xf numFmtId="0" fontId="12" fillId="2" borderId="17" xfId="2" applyFont="1" applyFill="1" applyAlignment="1">
      <alignment horizontal="left" vertical="center"/>
    </xf>
    <xf numFmtId="0" fontId="12" fillId="2" borderId="17" xfId="2" applyFont="1" applyFill="1" applyAlignment="1">
      <alignment horizontal="center" vertical="center"/>
    </xf>
    <xf numFmtId="0" fontId="12" fillId="2" borderId="17" xfId="2" applyFont="1" applyFill="1" applyAlignment="1">
      <alignment vertical="center"/>
    </xf>
    <xf numFmtId="0" fontId="0" fillId="0" borderId="17" xfId="2" applyFont="1"/>
    <xf numFmtId="0" fontId="13" fillId="2" borderId="17" xfId="2" applyFont="1" applyFill="1" applyAlignment="1">
      <alignment vertical="center"/>
    </xf>
    <xf numFmtId="0" fontId="14" fillId="3" borderId="17" xfId="2" applyFont="1" applyFill="1" applyAlignment="1">
      <alignment vertical="center"/>
    </xf>
    <xf numFmtId="0" fontId="14" fillId="3" borderId="17" xfId="2" applyFont="1" applyFill="1" applyAlignment="1">
      <alignment horizontal="center" vertical="center"/>
    </xf>
    <xf numFmtId="3" fontId="12" fillId="2" borderId="17" xfId="2" applyNumberFormat="1" applyFont="1" applyFill="1" applyAlignment="1">
      <alignment horizontal="center" vertical="center"/>
    </xf>
    <xf numFmtId="0" fontId="11" fillId="2" borderId="7" xfId="2" applyFont="1" applyFill="1" applyBorder="1" applyAlignment="1">
      <alignment vertical="center"/>
    </xf>
    <xf numFmtId="0" fontId="12" fillId="2" borderId="9" xfId="2" applyFont="1" applyFill="1" applyBorder="1" applyAlignment="1">
      <alignment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17" xfId="1" applyFont="1" applyFill="1" applyAlignment="1">
      <alignment horizontal="left" vertical="center"/>
    </xf>
    <xf numFmtId="167" fontId="11" fillId="2" borderId="17" xfId="1" applyNumberFormat="1" applyFont="1" applyFill="1" applyAlignment="1">
      <alignment horizontal="right" vertical="center"/>
    </xf>
    <xf numFmtId="0" fontId="14" fillId="3" borderId="17" xfId="1" applyFont="1" applyFill="1" applyAlignment="1">
      <alignment horizontal="center" vertical="center"/>
    </xf>
    <xf numFmtId="0" fontId="12" fillId="2" borderId="17" xfId="1" applyFont="1" applyFill="1" applyAlignment="1">
      <alignment horizontal="right" vertical="center"/>
    </xf>
    <xf numFmtId="166" fontId="12" fillId="2" borderId="17" xfId="1" applyNumberFormat="1" applyFont="1" applyFill="1" applyAlignment="1">
      <alignment horizontal="center" vertical="center"/>
    </xf>
    <xf numFmtId="0" fontId="12" fillId="2" borderId="15" xfId="1" applyFont="1" applyFill="1" applyBorder="1" applyAlignment="1">
      <alignment horizontal="right" vertical="center"/>
    </xf>
    <xf numFmtId="3" fontId="12" fillId="2" borderId="17" xfId="1" applyNumberFormat="1" applyFont="1" applyFill="1" applyAlignment="1">
      <alignment horizontal="center" vertical="center"/>
    </xf>
    <xf numFmtId="0" fontId="11" fillId="0" borderId="17" xfId="1" applyFont="1" applyAlignment="1">
      <alignment vertical="center"/>
    </xf>
    <xf numFmtId="0" fontId="12" fillId="2" borderId="17" xfId="1" applyFont="1" applyFill="1" applyAlignment="1">
      <alignment horizontal="center"/>
    </xf>
    <xf numFmtId="0" fontId="12" fillId="2" borderId="17" xfId="1" applyFont="1" applyFill="1"/>
    <xf numFmtId="0" fontId="13" fillId="2" borderId="17" xfId="1" applyFont="1" applyFill="1"/>
    <xf numFmtId="165" fontId="12" fillId="2" borderId="17" xfId="1" applyNumberFormat="1" applyFont="1" applyFill="1"/>
    <xf numFmtId="0" fontId="14" fillId="3" borderId="17" xfId="1" applyFont="1" applyFill="1" applyAlignment="1">
      <alignment horizontal="right"/>
    </xf>
    <xf numFmtId="3" fontId="12" fillId="2" borderId="17" xfId="1" applyNumberFormat="1" applyFont="1" applyFill="1" applyAlignment="1">
      <alignment horizontal="center"/>
    </xf>
    <xf numFmtId="167" fontId="12" fillId="2" borderId="17" xfId="1" applyNumberFormat="1" applyFont="1" applyFill="1" applyAlignment="1">
      <alignment horizontal="center"/>
    </xf>
    <xf numFmtId="10" fontId="18" fillId="2" borderId="17" xfId="1" applyNumberFormat="1" applyFont="1" applyFill="1" applyAlignment="1">
      <alignment horizontal="center"/>
    </xf>
    <xf numFmtId="0" fontId="12" fillId="2" borderId="15" xfId="1" applyFont="1" applyFill="1" applyBorder="1" applyAlignment="1">
      <alignment horizontal="center"/>
    </xf>
    <xf numFmtId="0" fontId="12" fillId="2" borderId="9" xfId="1" applyFont="1" applyFill="1" applyBorder="1"/>
    <xf numFmtId="0" fontId="12" fillId="2" borderId="9" xfId="1" applyFont="1" applyFill="1" applyBorder="1" applyAlignment="1">
      <alignment horizontal="center"/>
    </xf>
    <xf numFmtId="0" fontId="12" fillId="2" borderId="17" xfId="1" applyFont="1" applyFill="1" applyAlignment="1">
      <alignment horizontal="left"/>
    </xf>
    <xf numFmtId="0" fontId="12" fillId="2" borderId="15" xfId="1" applyFont="1" applyFill="1" applyBorder="1"/>
    <xf numFmtId="0" fontId="12" fillId="2" borderId="15" xfId="1" applyFont="1" applyFill="1" applyBorder="1" applyAlignment="1">
      <alignment horizontal="left"/>
    </xf>
    <xf numFmtId="0" fontId="14" fillId="3" borderId="17" xfId="1" applyFont="1" applyFill="1"/>
    <xf numFmtId="167" fontId="12" fillId="2" borderId="17" xfId="1" applyNumberFormat="1" applyFont="1" applyFill="1" applyAlignment="1">
      <alignment horizontal="right" vertical="center"/>
    </xf>
    <xf numFmtId="0" fontId="12" fillId="2" borderId="15" xfId="1" applyFont="1" applyFill="1" applyBorder="1" applyAlignment="1">
      <alignment horizontal="left" vertical="center"/>
    </xf>
    <xf numFmtId="0" fontId="9" fillId="0" borderId="17" xfId="1" applyAlignment="1">
      <alignment vertical="center"/>
    </xf>
    <xf numFmtId="167" fontId="12" fillId="2" borderId="17" xfId="1" applyNumberFormat="1" applyFont="1" applyFill="1" applyAlignment="1">
      <alignment horizontal="left" vertical="center"/>
    </xf>
    <xf numFmtId="3" fontId="12" fillId="2" borderId="17" xfId="1" applyNumberFormat="1" applyFont="1" applyFill="1" applyAlignment="1">
      <alignment horizontal="right" vertical="center"/>
    </xf>
    <xf numFmtId="176" fontId="12" fillId="2" borderId="17" xfId="1" applyNumberFormat="1" applyFont="1" applyFill="1" applyAlignment="1">
      <alignment horizontal="center" vertical="center"/>
    </xf>
    <xf numFmtId="176" fontId="18" fillId="2" borderId="17" xfId="1" applyNumberFormat="1" applyFont="1" applyFill="1" applyAlignment="1">
      <alignment horizontal="center" vertical="center"/>
    </xf>
    <xf numFmtId="0" fontId="11" fillId="2" borderId="17" xfId="1" applyFont="1" applyFill="1"/>
    <xf numFmtId="0" fontId="12" fillId="2" borderId="17" xfId="1" applyFont="1" applyFill="1" applyAlignment="1">
      <alignment horizontal="right"/>
    </xf>
    <xf numFmtId="3" fontId="12" fillId="2" borderId="17" xfId="1" applyNumberFormat="1" applyFont="1" applyFill="1" applyAlignment="1">
      <alignment horizontal="right"/>
    </xf>
    <xf numFmtId="1" fontId="12" fillId="2" borderId="17" xfId="1" applyNumberFormat="1" applyFont="1" applyFill="1"/>
    <xf numFmtId="0" fontId="11" fillId="2" borderId="7" xfId="1" applyFont="1" applyFill="1" applyBorder="1" applyAlignment="1">
      <alignment horizontal="left"/>
    </xf>
    <xf numFmtId="3" fontId="11" fillId="2" borderId="7" xfId="1" applyNumberFormat="1" applyFont="1" applyFill="1" applyBorder="1" applyAlignment="1">
      <alignment horizontal="right"/>
    </xf>
    <xf numFmtId="0" fontId="12" fillId="2" borderId="18" xfId="1" applyFont="1" applyFill="1" applyBorder="1"/>
    <xf numFmtId="0" fontId="12" fillId="2" borderId="18" xfId="1" applyFont="1" applyFill="1" applyBorder="1" applyAlignment="1">
      <alignment horizontal="right"/>
    </xf>
    <xf numFmtId="0" fontId="12" fillId="2" borderId="19" xfId="1" applyFont="1" applyFill="1" applyBorder="1"/>
    <xf numFmtId="0" fontId="12" fillId="2" borderId="19" xfId="1" applyFont="1" applyFill="1" applyBorder="1" applyAlignment="1">
      <alignment horizontal="right"/>
    </xf>
    <xf numFmtId="177" fontId="12" fillId="2" borderId="17" xfId="4" applyNumberFormat="1" applyFont="1" applyFill="1" applyBorder="1" applyAlignment="1">
      <alignment horizontal="right"/>
    </xf>
    <xf numFmtId="177" fontId="12" fillId="2" borderId="17" xfId="4" applyNumberFormat="1" applyFont="1" applyFill="1" applyBorder="1"/>
    <xf numFmtId="0" fontId="11" fillId="5" borderId="7" xfId="1" applyFont="1" applyFill="1" applyBorder="1" applyAlignment="1">
      <alignment vertical="center"/>
    </xf>
    <xf numFmtId="169" fontId="11" fillId="5" borderId="7" xfId="1" applyNumberFormat="1" applyFont="1" applyFill="1" applyBorder="1" applyAlignment="1">
      <alignment horizontal="right" vertical="center"/>
    </xf>
    <xf numFmtId="3" fontId="12" fillId="2" borderId="17" xfId="1" applyNumberFormat="1" applyFont="1" applyFill="1" applyAlignment="1">
      <alignment vertical="center"/>
    </xf>
    <xf numFmtId="169" fontId="12" fillId="2" borderId="17" xfId="1" applyNumberFormat="1" applyFont="1" applyFill="1" applyAlignment="1">
      <alignment horizontal="right" vertical="center"/>
    </xf>
    <xf numFmtId="0" fontId="11" fillId="5" borderId="7" xfId="1" applyFont="1" applyFill="1" applyBorder="1" applyAlignment="1">
      <alignment horizontal="left" vertical="center"/>
    </xf>
    <xf numFmtId="0" fontId="11" fillId="5" borderId="7" xfId="1" applyFont="1" applyFill="1" applyBorder="1" applyAlignment="1">
      <alignment horizontal="left" vertical="center" wrapText="1"/>
    </xf>
    <xf numFmtId="169" fontId="12" fillId="2" borderId="15" xfId="1" applyNumberFormat="1" applyFont="1" applyFill="1" applyBorder="1" applyAlignment="1">
      <alignment horizontal="right" vertical="center"/>
    </xf>
    <xf numFmtId="0" fontId="12" fillId="2" borderId="9" xfId="1" applyFont="1" applyFill="1" applyBorder="1" applyAlignment="1">
      <alignment horizontal="left" vertical="center"/>
    </xf>
    <xf numFmtId="3" fontId="12" fillId="2" borderId="9" xfId="1" applyNumberFormat="1" applyFont="1" applyFill="1" applyBorder="1" applyAlignment="1">
      <alignment horizontal="right" vertical="center"/>
    </xf>
    <xf numFmtId="0" fontId="12" fillId="0" borderId="17" xfId="1" applyFont="1" applyAlignment="1">
      <alignment horizontal="left" vertical="center"/>
    </xf>
    <xf numFmtId="0" fontId="12" fillId="0" borderId="9" xfId="2" applyFont="1" applyBorder="1" applyAlignment="1">
      <alignment vertical="center"/>
    </xf>
    <xf numFmtId="10" fontId="12" fillId="2" borderId="17" xfId="2" applyNumberFormat="1" applyFont="1" applyFill="1" applyAlignment="1">
      <alignment horizontal="center" vertical="center"/>
    </xf>
    <xf numFmtId="3" fontId="12" fillId="2" borderId="17" xfId="2" applyNumberFormat="1" applyFont="1" applyFill="1" applyAlignment="1">
      <alignment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vertical="center"/>
    </xf>
    <xf numFmtId="10" fontId="12" fillId="2" borderId="3" xfId="2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3" fontId="12" fillId="2" borderId="2" xfId="2" applyNumberFormat="1" applyFont="1" applyFill="1" applyBorder="1" applyAlignment="1">
      <alignment horizontal="center" vertical="center"/>
    </xf>
    <xf numFmtId="3" fontId="12" fillId="2" borderId="2" xfId="2" applyNumberFormat="1" applyFont="1" applyFill="1" applyBorder="1" applyAlignment="1">
      <alignment horizontal="right" vertical="center"/>
    </xf>
    <xf numFmtId="0" fontId="12" fillId="0" borderId="1" xfId="2" applyFont="1" applyBorder="1" applyAlignment="1">
      <alignment vertical="center"/>
    </xf>
    <xf numFmtId="0" fontId="21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10" fontId="12" fillId="2" borderId="7" xfId="2" applyNumberFormat="1" applyFont="1" applyFill="1" applyBorder="1" applyAlignment="1">
      <alignment horizontal="center" vertical="center"/>
    </xf>
    <xf numFmtId="3" fontId="12" fillId="2" borderId="7" xfId="2" applyNumberFormat="1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vertical="center"/>
    </xf>
    <xf numFmtId="10" fontId="11" fillId="2" borderId="7" xfId="2" applyNumberFormat="1" applyFont="1" applyFill="1" applyBorder="1" applyAlignment="1">
      <alignment horizontal="center" vertical="center"/>
    </xf>
    <xf numFmtId="3" fontId="11" fillId="2" borderId="7" xfId="2" applyNumberFormat="1" applyFont="1" applyFill="1" applyBorder="1" applyAlignment="1">
      <alignment horizontal="right" vertical="center"/>
    </xf>
    <xf numFmtId="0" fontId="11" fillId="2" borderId="7" xfId="2" applyFont="1" applyFill="1" applyBorder="1" applyAlignment="1">
      <alignment horizontal="center" vertical="center"/>
    </xf>
    <xf numFmtId="167" fontId="12" fillId="0" borderId="17" xfId="2" applyNumberFormat="1" applyFont="1" applyAlignment="1">
      <alignment horizontal="right" vertical="center"/>
    </xf>
    <xf numFmtId="0" fontId="12" fillId="2" borderId="17" xfId="1" applyFont="1" applyFill="1" applyAlignment="1">
      <alignment horizontal="left" vertical="center" wrapText="1"/>
    </xf>
    <xf numFmtId="167" fontId="9" fillId="0" borderId="17" xfId="1" applyNumberFormat="1" applyAlignment="1">
      <alignment vertical="center"/>
    </xf>
    <xf numFmtId="165" fontId="12" fillId="2" borderId="17" xfId="1" applyNumberFormat="1" applyFont="1" applyFill="1" applyAlignment="1">
      <alignment horizontal="center" vertical="center"/>
    </xf>
    <xf numFmtId="167" fontId="12" fillId="2" borderId="17" xfId="1" applyNumberFormat="1" applyFont="1" applyFill="1" applyAlignment="1">
      <alignment vertical="center"/>
    </xf>
    <xf numFmtId="170" fontId="12" fillId="2" borderId="17" xfId="1" applyNumberFormat="1" applyFont="1" applyFill="1" applyAlignment="1">
      <alignment vertical="center"/>
    </xf>
    <xf numFmtId="0" fontId="12" fillId="2" borderId="19" xfId="1" applyFont="1" applyFill="1" applyBorder="1" applyAlignment="1">
      <alignment vertical="center"/>
    </xf>
    <xf numFmtId="2" fontId="12" fillId="0" borderId="17" xfId="1" applyNumberFormat="1" applyFont="1" applyAlignment="1">
      <alignment horizontal="center" vertical="center"/>
    </xf>
    <xf numFmtId="4" fontId="12" fillId="2" borderId="17" xfId="1" applyNumberFormat="1" applyFont="1" applyFill="1" applyAlignment="1">
      <alignment horizontal="center" vertical="center"/>
    </xf>
    <xf numFmtId="2" fontId="12" fillId="2" borderId="17" xfId="1" applyNumberFormat="1" applyFont="1" applyFill="1" applyAlignment="1">
      <alignment horizontal="center" vertical="center"/>
    </xf>
    <xf numFmtId="0" fontId="19" fillId="4" borderId="17" xfId="1" applyFont="1" applyFill="1" applyAlignment="1">
      <alignment vertical="center"/>
    </xf>
    <xf numFmtId="0" fontId="9" fillId="0" borderId="17" xfId="1" applyAlignment="1">
      <alignment horizontal="left" indent="1"/>
    </xf>
    <xf numFmtId="170" fontId="12" fillId="2" borderId="20" xfId="1" applyNumberFormat="1" applyFont="1" applyFill="1" applyBorder="1" applyAlignment="1">
      <alignment vertical="center"/>
    </xf>
    <xf numFmtId="0" fontId="12" fillId="2" borderId="13" xfId="1" applyFont="1" applyFill="1" applyBorder="1" applyAlignment="1">
      <alignment horizontal="right" vertical="center"/>
    </xf>
    <xf numFmtId="0" fontId="12" fillId="2" borderId="11" xfId="1" applyFont="1" applyFill="1" applyBorder="1" applyAlignment="1">
      <alignment horizontal="right" vertical="center"/>
    </xf>
    <xf numFmtId="3" fontId="12" fillId="2" borderId="11" xfId="1" applyNumberFormat="1" applyFont="1" applyFill="1" applyBorder="1" applyAlignment="1">
      <alignment horizontal="right" vertical="center"/>
    </xf>
    <xf numFmtId="3" fontId="12" fillId="2" borderId="12" xfId="1" applyNumberFormat="1" applyFont="1" applyFill="1" applyBorder="1" applyAlignment="1">
      <alignment horizontal="right" vertical="center"/>
    </xf>
    <xf numFmtId="0" fontId="12" fillId="2" borderId="9" xfId="1" applyFont="1" applyFill="1" applyBorder="1" applyAlignment="1">
      <alignment horizontal="right" vertical="center"/>
    </xf>
    <xf numFmtId="0" fontId="18" fillId="0" borderId="17" xfId="1" applyFont="1" applyAlignment="1">
      <alignment vertical="center"/>
    </xf>
    <xf numFmtId="167" fontId="12" fillId="2" borderId="11" xfId="1" applyNumberFormat="1" applyFont="1" applyFill="1" applyBorder="1" applyAlignment="1">
      <alignment horizontal="right" vertical="center"/>
    </xf>
    <xf numFmtId="167" fontId="12" fillId="0" borderId="17" xfId="1" applyNumberFormat="1" applyFont="1" applyAlignment="1">
      <alignment horizontal="right" vertical="center"/>
    </xf>
    <xf numFmtId="0" fontId="12" fillId="0" borderId="17" xfId="1" applyFont="1" applyAlignment="1">
      <alignment vertical="center"/>
    </xf>
    <xf numFmtId="166" fontId="12" fillId="2" borderId="11" xfId="1" applyNumberFormat="1" applyFont="1" applyFill="1" applyBorder="1" applyAlignment="1">
      <alignment horizontal="right" vertical="center"/>
    </xf>
    <xf numFmtId="166" fontId="12" fillId="2" borderId="17" xfId="1" applyNumberFormat="1" applyFont="1" applyFill="1" applyAlignment="1">
      <alignment horizontal="right" vertical="center"/>
    </xf>
    <xf numFmtId="169" fontId="9" fillId="0" borderId="17" xfId="1" applyNumberFormat="1"/>
    <xf numFmtId="169" fontId="12" fillId="2" borderId="17" xfId="1" applyNumberFormat="1" applyFont="1" applyFill="1" applyAlignment="1">
      <alignment horizontal="center" vertical="center"/>
    </xf>
    <xf numFmtId="0" fontId="12" fillId="7" borderId="17" xfId="1" applyFont="1" applyFill="1" applyAlignment="1">
      <alignment vertical="center"/>
    </xf>
    <xf numFmtId="169" fontId="11" fillId="2" borderId="17" xfId="1" applyNumberFormat="1" applyFont="1" applyFill="1" applyAlignment="1">
      <alignment horizontal="center" vertical="center"/>
    </xf>
    <xf numFmtId="0" fontId="9" fillId="0" borderId="19" xfId="1" applyBorder="1"/>
    <xf numFmtId="174" fontId="12" fillId="2" borderId="17" xfId="1" applyNumberFormat="1" applyFont="1" applyFill="1" applyAlignment="1">
      <alignment horizontal="right" vertical="center"/>
    </xf>
    <xf numFmtId="177" fontId="12" fillId="0" borderId="17" xfId="4" applyNumberFormat="1" applyFont="1" applyAlignment="1">
      <alignment horizontal="right" vertical="center"/>
    </xf>
    <xf numFmtId="177" fontId="12" fillId="2" borderId="17" xfId="4" applyNumberFormat="1" applyFont="1" applyFill="1" applyBorder="1" applyAlignment="1">
      <alignment vertical="center"/>
    </xf>
    <xf numFmtId="177" fontId="12" fillId="2" borderId="17" xfId="4" applyNumberFormat="1" applyFont="1" applyFill="1" applyBorder="1" applyAlignment="1">
      <alignment horizontal="right" vertical="center"/>
    </xf>
    <xf numFmtId="175" fontId="12" fillId="2" borderId="17" xfId="1" applyNumberFormat="1" applyFont="1" applyFill="1" applyAlignment="1">
      <alignment vertical="center"/>
    </xf>
    <xf numFmtId="3" fontId="12" fillId="0" borderId="17" xfId="1" applyNumberFormat="1" applyFont="1" applyAlignment="1">
      <alignment horizontal="right" vertical="center"/>
    </xf>
    <xf numFmtId="3" fontId="19" fillId="4" borderId="17" xfId="1" applyNumberFormat="1" applyFont="1" applyFill="1" applyAlignment="1">
      <alignment horizontal="right" vertical="center"/>
    </xf>
    <xf numFmtId="3" fontId="11" fillId="2" borderId="17" xfId="1" applyNumberFormat="1" applyFont="1" applyFill="1" applyAlignment="1">
      <alignment horizontal="right" vertical="center"/>
    </xf>
    <xf numFmtId="177" fontId="12" fillId="2" borderId="17" xfId="4" applyNumberFormat="1" applyFont="1" applyFill="1" applyBorder="1" applyAlignment="1">
      <alignment horizontal="center" vertical="center"/>
    </xf>
    <xf numFmtId="0" fontId="23" fillId="2" borderId="15" xfId="1" applyFont="1" applyFill="1" applyBorder="1" applyAlignment="1">
      <alignment vertical="center"/>
    </xf>
    <xf numFmtId="0" fontId="12" fillId="2" borderId="9" xfId="1" applyFont="1" applyFill="1" applyBorder="1" applyAlignment="1">
      <alignment vertical="center" wrapText="1"/>
    </xf>
    <xf numFmtId="43" fontId="12" fillId="2" borderId="17" xfId="4" applyFont="1" applyFill="1" applyBorder="1" applyAlignment="1">
      <alignment horizontal="right" vertical="center"/>
    </xf>
    <xf numFmtId="178" fontId="12" fillId="2" borderId="17" xfId="4" applyNumberFormat="1" applyFont="1" applyFill="1" applyBorder="1" applyAlignment="1">
      <alignment horizontal="right" vertical="center"/>
    </xf>
    <xf numFmtId="0" fontId="12" fillId="2" borderId="17" xfId="1" applyFont="1" applyFill="1" applyAlignment="1">
      <alignment vertical="center" wrapText="1"/>
    </xf>
    <xf numFmtId="167" fontId="19" fillId="4" borderId="17" xfId="1" applyNumberFormat="1" applyFont="1" applyFill="1" applyAlignment="1">
      <alignment vertical="center"/>
    </xf>
    <xf numFmtId="167" fontId="19" fillId="4" borderId="17" xfId="1" applyNumberFormat="1" applyFont="1" applyFill="1" applyAlignment="1">
      <alignment horizontal="center" vertical="center"/>
    </xf>
    <xf numFmtId="177" fontId="12" fillId="2" borderId="17" xfId="4" quotePrefix="1" applyNumberFormat="1" applyFont="1" applyFill="1" applyBorder="1" applyAlignment="1">
      <alignment horizontal="right" vertical="center"/>
    </xf>
    <xf numFmtId="177" fontId="19" fillId="4" borderId="17" xfId="4" applyNumberFormat="1" applyFont="1" applyFill="1" applyBorder="1" applyAlignment="1">
      <alignment horizontal="right" vertical="center"/>
    </xf>
    <xf numFmtId="0" fontId="12" fillId="0" borderId="17" xfId="1" applyFont="1"/>
    <xf numFmtId="3" fontId="12" fillId="2" borderId="17" xfId="2" applyNumberFormat="1" applyFont="1" applyFill="1" applyAlignment="1">
      <alignment horizontal="right" vertical="center"/>
    </xf>
    <xf numFmtId="167" fontId="12" fillId="2" borderId="17" xfId="2" applyNumberFormat="1" applyFont="1" applyFill="1" applyAlignment="1">
      <alignment horizontal="right" vertical="center"/>
    </xf>
    <xf numFmtId="10" fontId="12" fillId="2" borderId="17" xfId="2" applyNumberFormat="1" applyFont="1" applyFill="1" applyAlignment="1">
      <alignment vertical="center"/>
    </xf>
    <xf numFmtId="167" fontId="12" fillId="0" borderId="17" xfId="2" applyNumberFormat="1" applyFont="1" applyAlignment="1">
      <alignment horizontal="center" vertical="center"/>
    </xf>
    <xf numFmtId="49" fontId="29" fillId="6" borderId="17" xfId="11" applyNumberFormat="1" applyFont="1" applyFill="1" applyAlignment="1">
      <alignment vertical="center"/>
    </xf>
    <xf numFmtId="0" fontId="30" fillId="6" borderId="0" xfId="0" applyFont="1" applyFill="1"/>
    <xf numFmtId="49" fontId="31" fillId="6" borderId="17" xfId="11" applyNumberFormat="1" applyFont="1" applyFill="1" applyAlignment="1">
      <alignment vertical="center"/>
    </xf>
    <xf numFmtId="49" fontId="32" fillId="6" borderId="17" xfId="11" applyNumberFormat="1" applyFont="1" applyFill="1" applyAlignment="1">
      <alignment horizontal="left" vertical="center"/>
    </xf>
    <xf numFmtId="167" fontId="26" fillId="2" borderId="17" xfId="2" applyNumberFormat="1" applyFont="1" applyFill="1" applyAlignment="1">
      <alignment vertical="center"/>
    </xf>
    <xf numFmtId="0" fontId="13" fillId="2" borderId="17" xfId="2" applyFont="1" applyFill="1" applyAlignment="1">
      <alignment horizontal="left" vertical="center"/>
    </xf>
    <xf numFmtId="10" fontId="13" fillId="2" borderId="17" xfId="2" applyNumberFormat="1" applyFont="1" applyFill="1" applyAlignment="1">
      <alignment horizontal="center" vertical="center"/>
    </xf>
    <xf numFmtId="4" fontId="12" fillId="2" borderId="17" xfId="2" applyNumberFormat="1" applyFont="1" applyFill="1" applyAlignment="1">
      <alignment vertical="center"/>
    </xf>
    <xf numFmtId="0" fontId="26" fillId="2" borderId="17" xfId="2" applyFont="1" applyFill="1" applyAlignment="1">
      <alignment vertical="center"/>
    </xf>
    <xf numFmtId="0" fontId="13" fillId="2" borderId="17" xfId="2" applyFont="1" applyFill="1" applyAlignment="1">
      <alignment horizontal="right" vertical="center"/>
    </xf>
    <xf numFmtId="0" fontId="21" fillId="3" borderId="17" xfId="2" applyFont="1" applyFill="1" applyAlignment="1">
      <alignment horizontal="center" vertical="center"/>
    </xf>
    <xf numFmtId="0" fontId="13" fillId="2" borderId="17" xfId="2" applyFont="1" applyFill="1" applyAlignment="1">
      <alignment horizontal="center" vertical="center"/>
    </xf>
    <xf numFmtId="0" fontId="34" fillId="2" borderId="17" xfId="2" applyFont="1" applyFill="1" applyAlignment="1">
      <alignment vertical="center"/>
    </xf>
    <xf numFmtId="0" fontId="14" fillId="3" borderId="17" xfId="2" applyFont="1" applyFill="1" applyAlignment="1">
      <alignment horizontal="center" vertical="center" wrapText="1"/>
    </xf>
    <xf numFmtId="3" fontId="12" fillId="2" borderId="17" xfId="2" applyNumberFormat="1" applyFont="1" applyFill="1" applyAlignment="1">
      <alignment horizontal="left" vertical="center"/>
    </xf>
    <xf numFmtId="0" fontId="23" fillId="2" borderId="17" xfId="2" applyFont="1" applyFill="1" applyAlignment="1">
      <alignment vertical="center"/>
    </xf>
    <xf numFmtId="168" fontId="12" fillId="2" borderId="17" xfId="2" applyNumberFormat="1" applyFont="1" applyFill="1" applyAlignment="1">
      <alignment horizontal="center" vertical="center"/>
    </xf>
    <xf numFmtId="0" fontId="30" fillId="6" borderId="0" xfId="0" applyFont="1" applyFill="1" applyAlignment="1">
      <alignment vertical="top" wrapText="1"/>
    </xf>
    <xf numFmtId="49" fontId="35" fillId="6" borderId="17" xfId="11" applyNumberFormat="1" applyFont="1" applyFill="1" applyAlignment="1">
      <alignment horizontal="left" vertical="center"/>
    </xf>
    <xf numFmtId="0" fontId="14" fillId="3" borderId="17" xfId="1" applyFont="1" applyFill="1" applyAlignment="1">
      <alignment horizontal="right" vertical="top"/>
    </xf>
    <xf numFmtId="4" fontId="11" fillId="2" borderId="17" xfId="1" applyNumberFormat="1" applyFont="1" applyFill="1" applyAlignment="1">
      <alignment horizontal="right" vertical="center"/>
    </xf>
    <xf numFmtId="165" fontId="0" fillId="0" borderId="17" xfId="10" applyNumberFormat="1" applyFont="1" applyBorder="1"/>
    <xf numFmtId="0" fontId="0" fillId="0" borderId="17" xfId="13" applyFont="1"/>
    <xf numFmtId="0" fontId="9" fillId="0" borderId="17" xfId="1" applyAlignment="1">
      <alignment horizontal="right"/>
    </xf>
    <xf numFmtId="4" fontId="12" fillId="2" borderId="17" xfId="1" applyNumberFormat="1" applyFont="1" applyFill="1" applyAlignment="1">
      <alignment horizontal="right" vertical="center"/>
    </xf>
    <xf numFmtId="2" fontId="12" fillId="0" borderId="17" xfId="1" applyNumberFormat="1" applyFont="1" applyAlignment="1">
      <alignment horizontal="right" vertical="center"/>
    </xf>
    <xf numFmtId="4" fontId="19" fillId="4" borderId="17" xfId="1" applyNumberFormat="1" applyFont="1" applyFill="1" applyAlignment="1">
      <alignment horizontal="right" vertical="center"/>
    </xf>
    <xf numFmtId="4" fontId="18" fillId="2" borderId="17" xfId="1" applyNumberFormat="1" applyFont="1" applyFill="1" applyAlignment="1">
      <alignment horizontal="right" vertical="center"/>
    </xf>
    <xf numFmtId="0" fontId="12" fillId="2" borderId="17" xfId="1" applyFont="1" applyFill="1" applyAlignment="1">
      <alignment vertical="top"/>
    </xf>
    <xf numFmtId="2" fontId="12" fillId="2" borderId="17" xfId="1" applyNumberFormat="1" applyFont="1" applyFill="1" applyAlignment="1">
      <alignment horizontal="right" vertical="center"/>
    </xf>
    <xf numFmtId="43" fontId="25" fillId="0" borderId="17" xfId="1" applyNumberFormat="1" applyFont="1" applyAlignment="1">
      <alignment wrapText="1"/>
    </xf>
    <xf numFmtId="165" fontId="5" fillId="0" borderId="17" xfId="10" applyNumberFormat="1" applyFont="1" applyBorder="1"/>
    <xf numFmtId="0" fontId="5" fillId="0" borderId="17" xfId="13" applyFont="1"/>
    <xf numFmtId="165" fontId="12" fillId="2" borderId="17" xfId="10" applyNumberFormat="1" applyFont="1" applyFill="1" applyBorder="1" applyAlignment="1">
      <alignment vertical="center"/>
    </xf>
    <xf numFmtId="167" fontId="12" fillId="0" borderId="11" xfId="1" applyNumberFormat="1" applyFont="1" applyBorder="1" applyAlignment="1">
      <alignment horizontal="right" vertical="center"/>
    </xf>
    <xf numFmtId="165" fontId="36" fillId="0" borderId="17" xfId="10" applyNumberFormat="1" applyFont="1" applyBorder="1"/>
    <xf numFmtId="0" fontId="36" fillId="0" borderId="17" xfId="13" applyFont="1"/>
    <xf numFmtId="0" fontId="37" fillId="7" borderId="17" xfId="1" applyFont="1" applyFill="1" applyAlignment="1">
      <alignment vertical="center"/>
    </xf>
    <xf numFmtId="165" fontId="12" fillId="0" borderId="17" xfId="10" applyNumberFormat="1" applyFont="1" applyBorder="1" applyAlignment="1"/>
    <xf numFmtId="0" fontId="37" fillId="0" borderId="17" xfId="1" applyFont="1"/>
    <xf numFmtId="0" fontId="12" fillId="0" borderId="19" xfId="1" applyFont="1" applyBorder="1" applyAlignment="1">
      <alignment vertical="center"/>
    </xf>
    <xf numFmtId="172" fontId="12" fillId="0" borderId="17" xfId="1" applyNumberFormat="1" applyFont="1" applyAlignment="1">
      <alignment vertical="center"/>
    </xf>
    <xf numFmtId="172" fontId="12" fillId="0" borderId="19" xfId="1" applyNumberFormat="1" applyFont="1" applyBorder="1" applyAlignment="1">
      <alignment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center" vertical="center"/>
    </xf>
    <xf numFmtId="0" fontId="9" fillId="0" borderId="18" xfId="1" applyBorder="1"/>
    <xf numFmtId="0" fontId="14" fillId="3" borderId="17" xfId="1" applyFont="1" applyFill="1" applyAlignment="1">
      <alignment horizontal="left" vertical="center"/>
    </xf>
    <xf numFmtId="0" fontId="11" fillId="2" borderId="17" xfId="13" applyFont="1" applyFill="1"/>
    <xf numFmtId="0" fontId="12" fillId="2" borderId="17" xfId="13" applyFont="1" applyFill="1" applyAlignment="1">
      <alignment horizontal="center"/>
    </xf>
    <xf numFmtId="0" fontId="12" fillId="2" borderId="17" xfId="13" applyFont="1" applyFill="1"/>
    <xf numFmtId="0" fontId="13" fillId="2" borderId="17" xfId="13" applyFont="1" applyFill="1"/>
    <xf numFmtId="0" fontId="14" fillId="3" borderId="17" xfId="13" applyFont="1" applyFill="1"/>
    <xf numFmtId="0" fontId="14" fillId="3" borderId="17" xfId="13" applyFont="1" applyFill="1" applyAlignment="1">
      <alignment horizontal="center"/>
    </xf>
    <xf numFmtId="3" fontId="12" fillId="2" borderId="17" xfId="13" applyNumberFormat="1" applyFont="1" applyFill="1" applyAlignment="1">
      <alignment horizontal="center"/>
    </xf>
    <xf numFmtId="4" fontId="12" fillId="2" borderId="17" xfId="13" applyNumberFormat="1" applyFont="1" applyFill="1" applyAlignment="1">
      <alignment horizontal="center"/>
    </xf>
    <xf numFmtId="165" fontId="12" fillId="2" borderId="17" xfId="13" applyNumberFormat="1" applyFont="1" applyFill="1" applyAlignment="1">
      <alignment horizontal="center"/>
    </xf>
    <xf numFmtId="4" fontId="12" fillId="2" borderId="1" xfId="13" applyNumberFormat="1" applyFont="1" applyFill="1" applyBorder="1" applyAlignment="1">
      <alignment horizontal="center"/>
    </xf>
    <xf numFmtId="4" fontId="12" fillId="0" borderId="1" xfId="13" applyNumberFormat="1" applyFont="1" applyBorder="1" applyAlignment="1">
      <alignment horizontal="center"/>
    </xf>
    <xf numFmtId="3" fontId="12" fillId="0" borderId="1" xfId="13" applyNumberFormat="1" applyFont="1" applyBorder="1" applyAlignment="1">
      <alignment horizontal="center"/>
    </xf>
    <xf numFmtId="0" fontId="12" fillId="0" borderId="17" xfId="13" applyFont="1"/>
    <xf numFmtId="3" fontId="12" fillId="0" borderId="17" xfId="13" applyNumberFormat="1" applyFont="1" applyAlignment="1">
      <alignment horizontal="center"/>
    </xf>
    <xf numFmtId="0" fontId="12" fillId="0" borderId="10" xfId="13" applyFont="1" applyBorder="1" applyAlignment="1">
      <alignment horizontal="center"/>
    </xf>
    <xf numFmtId="0" fontId="11" fillId="2" borderId="7" xfId="13" applyFont="1" applyFill="1" applyBorder="1"/>
    <xf numFmtId="4" fontId="11" fillId="0" borderId="7" xfId="13" applyNumberFormat="1" applyFont="1" applyBorder="1" applyAlignment="1">
      <alignment horizontal="center"/>
    </xf>
    <xf numFmtId="165" fontId="11" fillId="0" borderId="14" xfId="13" applyNumberFormat="1" applyFont="1" applyBorder="1" applyAlignment="1">
      <alignment horizontal="center"/>
    </xf>
    <xf numFmtId="0" fontId="12" fillId="0" borderId="17" xfId="13" applyFont="1" applyAlignment="1">
      <alignment horizontal="center"/>
    </xf>
    <xf numFmtId="0" fontId="12" fillId="0" borderId="16" xfId="13" applyFont="1" applyBorder="1" applyAlignment="1">
      <alignment horizontal="center"/>
    </xf>
    <xf numFmtId="0" fontId="12" fillId="2" borderId="1" xfId="13" applyFont="1" applyFill="1" applyBorder="1"/>
    <xf numFmtId="0" fontId="12" fillId="2" borderId="9" xfId="13" applyFont="1" applyFill="1" applyBorder="1"/>
    <xf numFmtId="0" fontId="12" fillId="2" borderId="9" xfId="13" applyFont="1" applyFill="1" applyBorder="1" applyAlignment="1">
      <alignment horizontal="center"/>
    </xf>
    <xf numFmtId="0" fontId="12" fillId="2" borderId="1" xfId="13" applyFont="1" applyFill="1" applyBorder="1" applyAlignment="1">
      <alignment horizontal="center"/>
    </xf>
    <xf numFmtId="0" fontId="12" fillId="2" borderId="15" xfId="13" applyFont="1" applyFill="1" applyBorder="1"/>
    <xf numFmtId="0" fontId="12" fillId="2" borderId="15" xfId="13" applyFont="1" applyFill="1" applyBorder="1" applyAlignment="1">
      <alignment horizontal="center"/>
    </xf>
    <xf numFmtId="165" fontId="0" fillId="0" borderId="17" xfId="14" applyNumberFormat="1" applyFont="1" applyBorder="1"/>
    <xf numFmtId="0" fontId="11" fillId="0" borderId="17" xfId="13" applyFont="1" applyAlignment="1">
      <alignment vertical="center"/>
    </xf>
    <xf numFmtId="0" fontId="0" fillId="0" borderId="1" xfId="13" applyFont="1" applyBorder="1"/>
    <xf numFmtId="3" fontId="12" fillId="0" borderId="10" xfId="13" applyNumberFormat="1" applyFont="1" applyBorder="1" applyAlignment="1">
      <alignment horizontal="center"/>
    </xf>
    <xf numFmtId="4" fontId="11" fillId="0" borderId="14" xfId="13" applyNumberFormat="1" applyFont="1" applyBorder="1" applyAlignment="1">
      <alignment horizontal="center"/>
    </xf>
    <xf numFmtId="0" fontId="12" fillId="2" borderId="13" xfId="13" applyFont="1" applyFill="1" applyBorder="1" applyAlignment="1">
      <alignment horizontal="center"/>
    </xf>
    <xf numFmtId="0" fontId="0" fillId="0" borderId="16" xfId="13" applyFont="1" applyBorder="1"/>
    <xf numFmtId="0" fontId="14" fillId="3" borderId="17" xfId="13" applyFont="1" applyFill="1" applyAlignment="1">
      <alignment vertical="center"/>
    </xf>
    <xf numFmtId="0" fontId="14" fillId="3" borderId="17" xfId="13" applyFont="1" applyFill="1" applyAlignment="1">
      <alignment horizontal="center" vertical="center"/>
    </xf>
    <xf numFmtId="0" fontId="12" fillId="2" borderId="17" xfId="13" applyFont="1" applyFill="1" applyAlignment="1">
      <alignment vertical="center"/>
    </xf>
    <xf numFmtId="0" fontId="0" fillId="0" borderId="17" xfId="13" applyFont="1" applyAlignment="1">
      <alignment vertical="center"/>
    </xf>
    <xf numFmtId="168" fontId="12" fillId="2" borderId="17" xfId="13" applyNumberFormat="1" applyFont="1" applyFill="1" applyAlignment="1">
      <alignment horizontal="center"/>
    </xf>
    <xf numFmtId="10" fontId="12" fillId="2" borderId="17" xfId="13" applyNumberFormat="1" applyFont="1" applyFill="1" applyAlignment="1">
      <alignment horizontal="center"/>
    </xf>
    <xf numFmtId="4" fontId="11" fillId="2" borderId="7" xfId="13" applyNumberFormat="1" applyFont="1" applyFill="1" applyBorder="1" applyAlignment="1">
      <alignment horizontal="center"/>
    </xf>
    <xf numFmtId="165" fontId="11" fillId="2" borderId="7" xfId="13" applyNumberFormat="1" applyFont="1" applyFill="1" applyBorder="1" applyAlignment="1">
      <alignment horizontal="center"/>
    </xf>
    <xf numFmtId="3" fontId="11" fillId="2" borderId="17" xfId="13" applyNumberFormat="1" applyFont="1" applyFill="1" applyAlignment="1">
      <alignment horizontal="center"/>
    </xf>
    <xf numFmtId="9" fontId="11" fillId="2" borderId="17" xfId="13" applyNumberFormat="1" applyFont="1" applyFill="1" applyAlignment="1">
      <alignment horizontal="center"/>
    </xf>
    <xf numFmtId="177" fontId="9" fillId="0" borderId="17" xfId="1" applyNumberFormat="1"/>
    <xf numFmtId="179" fontId="9" fillId="0" borderId="17" xfId="1" applyNumberFormat="1"/>
    <xf numFmtId="3" fontId="13" fillId="2" borderId="17" xfId="13" applyNumberFormat="1" applyFont="1" applyFill="1" applyAlignment="1">
      <alignment horizontal="center"/>
    </xf>
    <xf numFmtId="10" fontId="12" fillId="2" borderId="17" xfId="13" applyNumberFormat="1" applyFont="1" applyFill="1"/>
    <xf numFmtId="4" fontId="12" fillId="0" borderId="17" xfId="13" applyNumberFormat="1" applyFont="1" applyAlignment="1">
      <alignment horizontal="center"/>
    </xf>
    <xf numFmtId="10" fontId="11" fillId="0" borderId="7" xfId="13" applyNumberFormat="1" applyFont="1" applyBorder="1" applyAlignment="1">
      <alignment horizontal="center"/>
    </xf>
    <xf numFmtId="0" fontId="12" fillId="2" borderId="16" xfId="13" applyFont="1" applyFill="1" applyBorder="1" applyAlignment="1">
      <alignment horizontal="center"/>
    </xf>
    <xf numFmtId="9" fontId="12" fillId="2" borderId="17" xfId="10" applyFont="1" applyFill="1" applyBorder="1" applyAlignment="1">
      <alignment vertical="center"/>
    </xf>
    <xf numFmtId="165" fontId="9" fillId="0" borderId="17" xfId="10" applyNumberFormat="1" applyFont="1" applyBorder="1" applyAlignment="1"/>
    <xf numFmtId="0" fontId="11" fillId="2" borderId="17" xfId="13" applyFont="1" applyFill="1" applyAlignment="1">
      <alignment vertical="center"/>
    </xf>
    <xf numFmtId="167" fontId="12" fillId="2" borderId="17" xfId="13" applyNumberFormat="1" applyFont="1" applyFill="1" applyAlignment="1">
      <alignment horizontal="center" vertical="center"/>
    </xf>
    <xf numFmtId="167" fontId="12" fillId="2" borderId="17" xfId="13" applyNumberFormat="1" applyFont="1" applyFill="1" applyAlignment="1">
      <alignment vertical="center"/>
    </xf>
    <xf numFmtId="0" fontId="13" fillId="2" borderId="17" xfId="13" applyFont="1" applyFill="1" applyAlignment="1">
      <alignment vertical="center"/>
    </xf>
    <xf numFmtId="0" fontId="24" fillId="2" borderId="17" xfId="13" applyFont="1" applyFill="1" applyAlignment="1">
      <alignment vertical="center"/>
    </xf>
    <xf numFmtId="0" fontId="14" fillId="3" borderId="8" xfId="13" applyFont="1" applyFill="1" applyBorder="1" applyAlignment="1">
      <alignment vertical="center"/>
    </xf>
    <xf numFmtId="173" fontId="14" fillId="3" borderId="8" xfId="13" applyNumberFormat="1" applyFont="1" applyFill="1" applyBorder="1" applyAlignment="1">
      <alignment horizontal="right" vertical="center"/>
    </xf>
    <xf numFmtId="167" fontId="11" fillId="0" borderId="17" xfId="13" applyNumberFormat="1" applyFont="1" applyAlignment="1">
      <alignment horizontal="right" vertical="center"/>
    </xf>
    <xf numFmtId="167" fontId="12" fillId="2" borderId="17" xfId="13" applyNumberFormat="1" applyFont="1" applyFill="1" applyAlignment="1">
      <alignment horizontal="right" vertical="center"/>
    </xf>
    <xf numFmtId="165" fontId="0" fillId="0" borderId="17" xfId="13" applyNumberFormat="1" applyFont="1"/>
    <xf numFmtId="0" fontId="12" fillId="0" borderId="17" xfId="13" applyFont="1" applyAlignment="1">
      <alignment vertical="center"/>
    </xf>
    <xf numFmtId="167" fontId="0" fillId="0" borderId="17" xfId="13" applyNumberFormat="1" applyFont="1"/>
    <xf numFmtId="167" fontId="12" fillId="2" borderId="19" xfId="13" applyNumberFormat="1" applyFont="1" applyFill="1" applyBorder="1" applyAlignment="1">
      <alignment vertical="center"/>
    </xf>
    <xf numFmtId="0" fontId="12" fillId="2" borderId="9" xfId="13" applyFont="1" applyFill="1" applyBorder="1" applyAlignment="1">
      <alignment vertical="center"/>
    </xf>
    <xf numFmtId="0" fontId="12" fillId="2" borderId="9" xfId="13" applyFont="1" applyFill="1" applyBorder="1" applyAlignment="1">
      <alignment horizontal="right" vertical="center"/>
    </xf>
    <xf numFmtId="3" fontId="12" fillId="2" borderId="9" xfId="13" applyNumberFormat="1" applyFont="1" applyFill="1" applyBorder="1" applyAlignment="1">
      <alignment horizontal="right" vertical="center"/>
    </xf>
    <xf numFmtId="0" fontId="12" fillId="2" borderId="17" xfId="13" applyFont="1" applyFill="1" applyAlignment="1">
      <alignment horizontal="right" vertical="center"/>
    </xf>
    <xf numFmtId="3" fontId="12" fillId="2" borderId="17" xfId="13" applyNumberFormat="1" applyFont="1" applyFill="1" applyAlignment="1">
      <alignment horizontal="right" vertical="center"/>
    </xf>
    <xf numFmtId="0" fontId="12" fillId="2" borderId="15" xfId="13" applyFont="1" applyFill="1" applyBorder="1" applyAlignment="1">
      <alignment horizontal="right" vertical="center"/>
    </xf>
    <xf numFmtId="0" fontId="12" fillId="2" borderId="17" xfId="13" applyFont="1" applyFill="1" applyAlignment="1">
      <alignment horizontal="center" vertical="center"/>
    </xf>
    <xf numFmtId="173" fontId="14" fillId="3" borderId="17" xfId="13" applyNumberFormat="1" applyFont="1" applyFill="1" applyAlignment="1">
      <alignment horizontal="right" vertical="center"/>
    </xf>
    <xf numFmtId="3" fontId="11" fillId="2" borderId="17" xfId="13" applyNumberFormat="1" applyFont="1" applyFill="1" applyAlignment="1">
      <alignment horizontal="center" vertical="center"/>
    </xf>
    <xf numFmtId="3" fontId="11" fillId="2" borderId="17" xfId="13" applyNumberFormat="1" applyFont="1" applyFill="1" applyAlignment="1">
      <alignment horizontal="right" vertical="center"/>
    </xf>
    <xf numFmtId="165" fontId="28" fillId="2" borderId="17" xfId="13" applyNumberFormat="1" applyFont="1" applyFill="1" applyAlignment="1">
      <alignment horizontal="right"/>
    </xf>
    <xf numFmtId="0" fontId="12" fillId="7" borderId="17" xfId="13" applyFont="1" applyFill="1" applyAlignment="1">
      <alignment vertical="center"/>
    </xf>
    <xf numFmtId="0" fontId="9" fillId="0" borderId="17" xfId="13" applyAlignment="1">
      <alignment vertical="center"/>
    </xf>
    <xf numFmtId="0" fontId="0" fillId="2" borderId="17" xfId="13" applyFont="1" applyFill="1"/>
    <xf numFmtId="43" fontId="12" fillId="2" borderId="17" xfId="15" applyFont="1" applyFill="1" applyAlignment="1">
      <alignment horizontal="center" vertical="center"/>
    </xf>
    <xf numFmtId="180" fontId="12" fillId="2" borderId="17" xfId="15" applyNumberFormat="1" applyFont="1" applyFill="1" applyAlignment="1">
      <alignment horizontal="center" vertical="center"/>
    </xf>
    <xf numFmtId="0" fontId="14" fillId="3" borderId="17" xfId="13" applyFont="1" applyFill="1" applyAlignment="1">
      <alignment horizontal="right" vertical="center"/>
    </xf>
    <xf numFmtId="0" fontId="12" fillId="2" borderId="9" xfId="13" applyFont="1" applyFill="1" applyBorder="1" applyAlignment="1">
      <alignment horizontal="center" vertical="center"/>
    </xf>
    <xf numFmtId="167" fontId="11" fillId="2" borderId="17" xfId="13" applyNumberFormat="1" applyFont="1" applyFill="1" applyAlignment="1">
      <alignment horizontal="center" vertical="center"/>
    </xf>
    <xf numFmtId="164" fontId="12" fillId="2" borderId="17" xfId="13" applyNumberFormat="1" applyFont="1" applyFill="1" applyAlignment="1">
      <alignment horizontal="right" vertical="center"/>
    </xf>
    <xf numFmtId="166" fontId="12" fillId="2" borderId="17" xfId="13" applyNumberFormat="1" applyFont="1" applyFill="1" applyAlignment="1">
      <alignment horizontal="right" vertical="center"/>
    </xf>
    <xf numFmtId="0" fontId="11" fillId="2" borderId="9" xfId="13" applyFont="1" applyFill="1" applyBorder="1"/>
    <xf numFmtId="3" fontId="11" fillId="2" borderId="9" xfId="13" applyNumberFormat="1" applyFont="1" applyFill="1" applyBorder="1" applyAlignment="1">
      <alignment horizontal="center"/>
    </xf>
    <xf numFmtId="9" fontId="11" fillId="2" borderId="12" xfId="13" applyNumberFormat="1" applyFont="1" applyFill="1" applyBorder="1" applyAlignment="1">
      <alignment horizontal="center"/>
    </xf>
    <xf numFmtId="165" fontId="12" fillId="2" borderId="17" xfId="13" applyNumberFormat="1" applyFont="1" applyFill="1" applyAlignment="1">
      <alignment vertical="center"/>
    </xf>
    <xf numFmtId="10" fontId="12" fillId="2" borderId="17" xfId="13" applyNumberFormat="1" applyFont="1" applyFill="1" applyAlignment="1">
      <alignment vertical="center"/>
    </xf>
    <xf numFmtId="165" fontId="12" fillId="2" borderId="17" xfId="14" applyNumberFormat="1" applyFont="1" applyFill="1" applyBorder="1" applyAlignment="1">
      <alignment vertical="center"/>
    </xf>
    <xf numFmtId="3" fontId="12" fillId="2" borderId="17" xfId="13" applyNumberFormat="1" applyFont="1" applyFill="1" applyAlignment="1">
      <alignment horizontal="center" vertical="center"/>
    </xf>
    <xf numFmtId="3" fontId="12" fillId="2" borderId="17" xfId="13" applyNumberFormat="1" applyFont="1" applyFill="1" applyAlignment="1">
      <alignment vertical="center"/>
    </xf>
    <xf numFmtId="9" fontId="12" fillId="2" borderId="17" xfId="14" applyFont="1" applyFill="1" applyBorder="1" applyAlignment="1">
      <alignment vertical="center"/>
    </xf>
    <xf numFmtId="165" fontId="9" fillId="0" borderId="17" xfId="14" applyNumberFormat="1" applyFont="1" applyBorder="1" applyAlignment="1"/>
    <xf numFmtId="0" fontId="12" fillId="0" borderId="17" xfId="13" applyFont="1" applyAlignment="1">
      <alignment horizontal="center" vertical="center"/>
    </xf>
    <xf numFmtId="169" fontId="12" fillId="2" borderId="17" xfId="13" applyNumberFormat="1" applyFont="1" applyFill="1" applyAlignment="1">
      <alignment vertical="center"/>
    </xf>
    <xf numFmtId="43" fontId="12" fillId="2" borderId="17" xfId="13" applyNumberFormat="1" applyFont="1" applyFill="1" applyAlignment="1">
      <alignment horizontal="center" vertical="center"/>
    </xf>
    <xf numFmtId="166" fontId="12" fillId="2" borderId="17" xfId="13" applyNumberFormat="1" applyFont="1" applyFill="1" applyAlignment="1">
      <alignment horizontal="center" vertical="center"/>
    </xf>
    <xf numFmtId="173" fontId="14" fillId="3" borderId="17" xfId="13" applyNumberFormat="1" applyFont="1" applyFill="1" applyAlignment="1">
      <alignment horizontal="center" vertical="center"/>
    </xf>
    <xf numFmtId="0" fontId="18" fillId="2" borderId="17" xfId="13" applyFont="1" applyFill="1" applyAlignment="1">
      <alignment vertical="center"/>
    </xf>
    <xf numFmtId="167" fontId="12" fillId="2" borderId="17" xfId="13" applyNumberFormat="1" applyFont="1" applyFill="1" applyAlignment="1">
      <alignment horizontal="left" vertical="center"/>
    </xf>
    <xf numFmtId="0" fontId="12" fillId="2" borderId="15" xfId="13" applyFont="1" applyFill="1" applyBorder="1" applyAlignment="1">
      <alignment vertical="center"/>
    </xf>
    <xf numFmtId="173" fontId="14" fillId="3" borderId="17" xfId="13" applyNumberFormat="1" applyFont="1" applyFill="1" applyAlignment="1">
      <alignment horizontal="right"/>
    </xf>
    <xf numFmtId="167" fontId="11" fillId="2" borderId="17" xfId="13" applyNumberFormat="1" applyFont="1" applyFill="1" applyAlignment="1">
      <alignment horizontal="right" vertical="center"/>
    </xf>
    <xf numFmtId="167" fontId="14" fillId="3" borderId="17" xfId="13" applyNumberFormat="1" applyFont="1" applyFill="1" applyAlignment="1">
      <alignment vertical="center"/>
    </xf>
    <xf numFmtId="167" fontId="11" fillId="2" borderId="17" xfId="13" applyNumberFormat="1" applyFont="1" applyFill="1" applyAlignment="1">
      <alignment vertical="center"/>
    </xf>
    <xf numFmtId="167" fontId="19" fillId="2" borderId="17" xfId="13" applyNumberFormat="1" applyFont="1" applyFill="1" applyAlignment="1">
      <alignment horizontal="center" vertical="center"/>
    </xf>
    <xf numFmtId="164" fontId="12" fillId="0" borderId="17" xfId="13" applyNumberFormat="1" applyFont="1" applyAlignment="1">
      <alignment vertical="center"/>
    </xf>
    <xf numFmtId="169" fontId="12" fillId="2" borderId="17" xfId="13" applyNumberFormat="1" applyFont="1" applyFill="1" applyAlignment="1">
      <alignment horizontal="center" vertical="center"/>
    </xf>
    <xf numFmtId="169" fontId="0" fillId="0" borderId="17" xfId="13" applyNumberFormat="1" applyFont="1" applyAlignment="1">
      <alignment vertical="center"/>
    </xf>
    <xf numFmtId="171" fontId="12" fillId="2" borderId="17" xfId="13" applyNumberFormat="1" applyFont="1" applyFill="1" applyAlignment="1">
      <alignment horizontal="right" vertical="center"/>
    </xf>
    <xf numFmtId="167" fontId="12" fillId="0" borderId="17" xfId="13" applyNumberFormat="1" applyFont="1" applyAlignment="1">
      <alignment vertical="center"/>
    </xf>
    <xf numFmtId="166" fontId="12" fillId="0" borderId="17" xfId="13" applyNumberFormat="1" applyFont="1" applyAlignment="1">
      <alignment vertical="center"/>
    </xf>
    <xf numFmtId="171" fontId="12" fillId="0" borderId="17" xfId="13" applyNumberFormat="1" applyFont="1" applyAlignment="1">
      <alignment vertical="center"/>
    </xf>
    <xf numFmtId="0" fontId="14" fillId="3" borderId="17" xfId="13" applyFont="1" applyFill="1" applyAlignment="1">
      <alignment horizontal="right"/>
    </xf>
    <xf numFmtId="0" fontId="0" fillId="6" borderId="17" xfId="13" applyFont="1" applyFill="1"/>
    <xf numFmtId="0" fontId="12" fillId="0" borderId="17" xfId="13" applyFont="1" applyAlignment="1">
      <alignment horizontal="right" vertical="center"/>
    </xf>
    <xf numFmtId="165" fontId="12" fillId="2" borderId="17" xfId="13" applyNumberFormat="1" applyFont="1" applyFill="1" applyAlignment="1">
      <alignment horizontal="right" vertical="center"/>
    </xf>
    <xf numFmtId="0" fontId="12" fillId="2" borderId="17" xfId="3" applyFont="1" applyFill="1" applyAlignment="1">
      <alignment vertical="center"/>
    </xf>
    <xf numFmtId="0" fontId="9" fillId="0" borderId="17" xfId="3"/>
    <xf numFmtId="167" fontId="12" fillId="0" borderId="17" xfId="13" applyNumberFormat="1" applyFont="1" applyAlignment="1">
      <alignment horizontal="right" vertical="center"/>
    </xf>
    <xf numFmtId="0" fontId="19" fillId="4" borderId="17" xfId="13" applyFont="1" applyFill="1" applyAlignment="1">
      <alignment vertical="center"/>
    </xf>
    <xf numFmtId="167" fontId="19" fillId="4" borderId="17" xfId="13" applyNumberFormat="1" applyFont="1" applyFill="1" applyAlignment="1">
      <alignment horizontal="right" vertical="center"/>
    </xf>
    <xf numFmtId="167" fontId="12" fillId="2" borderId="19" xfId="13" applyNumberFormat="1" applyFont="1" applyFill="1" applyBorder="1" applyAlignment="1">
      <alignment horizontal="right" vertical="center"/>
    </xf>
    <xf numFmtId="0" fontId="12" fillId="2" borderId="19" xfId="13" applyFont="1" applyFill="1" applyBorder="1" applyAlignment="1">
      <alignment vertical="center"/>
    </xf>
    <xf numFmtId="2" fontId="12" fillId="2" borderId="17" xfId="13" applyNumberFormat="1" applyFont="1" applyFill="1" applyAlignment="1">
      <alignment horizontal="right" vertical="center"/>
    </xf>
    <xf numFmtId="0" fontId="11" fillId="2" borderId="17" xfId="3" applyFont="1" applyFill="1" applyAlignment="1">
      <alignment vertical="center"/>
    </xf>
    <xf numFmtId="0" fontId="12" fillId="2" borderId="17" xfId="3" applyFont="1" applyFill="1" applyAlignment="1">
      <alignment horizontal="center" vertical="center"/>
    </xf>
    <xf numFmtId="0" fontId="13" fillId="2" borderId="17" xfId="3" applyFont="1" applyFill="1" applyAlignment="1">
      <alignment vertical="center"/>
    </xf>
    <xf numFmtId="0" fontId="14" fillId="3" borderId="17" xfId="3" applyFont="1" applyFill="1" applyAlignment="1">
      <alignment vertical="center"/>
    </xf>
    <xf numFmtId="0" fontId="14" fillId="3" borderId="17" xfId="3" applyFont="1" applyFill="1" applyAlignment="1">
      <alignment horizontal="center" vertical="center"/>
    </xf>
    <xf numFmtId="0" fontId="14" fillId="3" borderId="17" xfId="3" applyFont="1" applyFill="1" applyAlignment="1">
      <alignment horizontal="right" vertical="center"/>
    </xf>
    <xf numFmtId="0" fontId="12" fillId="2" borderId="17" xfId="3" applyFont="1" applyFill="1" applyAlignment="1">
      <alignment horizontal="left" vertical="center"/>
    </xf>
    <xf numFmtId="3" fontId="12" fillId="2" borderId="17" xfId="3" applyNumberFormat="1" applyFont="1" applyFill="1" applyAlignment="1">
      <alignment horizontal="right" vertical="center"/>
    </xf>
    <xf numFmtId="167" fontId="12" fillId="2" borderId="17" xfId="3" applyNumberFormat="1" applyFont="1" applyFill="1" applyAlignment="1">
      <alignment horizontal="right" vertical="center"/>
    </xf>
    <xf numFmtId="0" fontId="12" fillId="2" borderId="15" xfId="3" applyFont="1" applyFill="1" applyBorder="1" applyAlignment="1">
      <alignment horizontal="left" vertical="center"/>
    </xf>
    <xf numFmtId="0" fontId="12" fillId="2" borderId="9" xfId="3" applyFont="1" applyFill="1" applyBorder="1" applyAlignment="1">
      <alignment vertical="center"/>
    </xf>
    <xf numFmtId="0" fontId="12" fillId="2" borderId="15" xfId="3" applyFont="1" applyFill="1" applyBorder="1" applyAlignment="1">
      <alignment vertical="center"/>
    </xf>
    <xf numFmtId="0" fontId="12" fillId="2" borderId="15" xfId="3" applyFont="1" applyFill="1" applyBorder="1" applyAlignment="1">
      <alignment horizontal="center" vertical="center"/>
    </xf>
    <xf numFmtId="165" fontId="11" fillId="0" borderId="7" xfId="13" applyNumberFormat="1" applyFont="1" applyBorder="1" applyAlignment="1">
      <alignment horizontal="center"/>
    </xf>
    <xf numFmtId="181" fontId="12" fillId="2" borderId="17" xfId="13" applyNumberFormat="1" applyFont="1" applyFill="1" applyAlignment="1">
      <alignment horizontal="center" vertical="center"/>
    </xf>
    <xf numFmtId="177" fontId="0" fillId="0" borderId="17" xfId="13" applyNumberFormat="1" applyFont="1" applyAlignment="1">
      <alignment vertical="center"/>
    </xf>
    <xf numFmtId="177" fontId="12" fillId="2" borderId="17" xfId="13" applyNumberFormat="1" applyFont="1" applyFill="1" applyAlignment="1">
      <alignment horizontal="center" vertical="center"/>
    </xf>
    <xf numFmtId="173" fontId="14" fillId="3" borderId="21" xfId="13" applyNumberFormat="1" applyFont="1" applyFill="1" applyBorder="1" applyAlignment="1">
      <alignment horizontal="left" vertical="center"/>
    </xf>
    <xf numFmtId="173" fontId="14" fillId="3" borderId="21" xfId="13" applyNumberFormat="1" applyFont="1" applyFill="1" applyBorder="1" applyAlignment="1">
      <alignment horizontal="right" vertical="center"/>
    </xf>
    <xf numFmtId="0" fontId="18" fillId="0" borderId="17" xfId="13" applyFont="1" applyAlignment="1">
      <alignment vertical="center"/>
    </xf>
    <xf numFmtId="0" fontId="11" fillId="2" borderId="7" xfId="13" applyFont="1" applyFill="1" applyBorder="1" applyAlignment="1">
      <alignment vertical="center"/>
    </xf>
    <xf numFmtId="167" fontId="11" fillId="2" borderId="7" xfId="13" applyNumberFormat="1" applyFont="1" applyFill="1" applyBorder="1" applyAlignment="1">
      <alignment horizontal="right" vertical="center"/>
    </xf>
    <xf numFmtId="1" fontId="12" fillId="2" borderId="17" xfId="13" applyNumberFormat="1" applyFont="1" applyFill="1" applyAlignment="1">
      <alignment horizontal="right" vertical="center"/>
    </xf>
    <xf numFmtId="0" fontId="12" fillId="2" borderId="9" xfId="13" applyFont="1" applyFill="1" applyBorder="1" applyAlignment="1">
      <alignment horizontal="left" vertical="center"/>
    </xf>
    <xf numFmtId="0" fontId="12" fillId="2" borderId="17" xfId="13" applyFont="1" applyFill="1" applyAlignment="1">
      <alignment horizontal="left" vertical="center"/>
    </xf>
    <xf numFmtId="0" fontId="12" fillId="2" borderId="15" xfId="13" applyFont="1" applyFill="1" applyBorder="1" applyAlignment="1">
      <alignment horizontal="center" vertical="center"/>
    </xf>
    <xf numFmtId="0" fontId="19" fillId="2" borderId="17" xfId="13" applyFont="1" applyFill="1" applyAlignment="1">
      <alignment vertical="center"/>
    </xf>
    <xf numFmtId="0" fontId="18" fillId="2" borderId="17" xfId="13" applyFont="1" applyFill="1" applyAlignment="1">
      <alignment horizontal="center" vertical="center"/>
    </xf>
    <xf numFmtId="177" fontId="12" fillId="2" borderId="17" xfId="16" applyNumberFormat="1" applyFont="1" applyFill="1" applyAlignment="1">
      <alignment horizontal="right" vertical="center"/>
    </xf>
    <xf numFmtId="0" fontId="23" fillId="2" borderId="17" xfId="13" applyFont="1" applyFill="1" applyAlignment="1">
      <alignment horizontal="center" vertical="center"/>
    </xf>
    <xf numFmtId="167" fontId="11" fillId="2" borderId="17" xfId="13" applyNumberFormat="1" applyFont="1" applyFill="1" applyAlignment="1">
      <alignment horizontal="left" vertical="center"/>
    </xf>
    <xf numFmtId="167" fontId="12" fillId="2" borderId="19" xfId="13" applyNumberFormat="1" applyFont="1" applyFill="1" applyBorder="1" applyAlignment="1">
      <alignment horizontal="center" vertical="center"/>
    </xf>
    <xf numFmtId="169" fontId="12" fillId="2" borderId="9" xfId="13" applyNumberFormat="1" applyFont="1" applyFill="1" applyBorder="1" applyAlignment="1">
      <alignment horizontal="center" vertical="center"/>
    </xf>
    <xf numFmtId="169" fontId="12" fillId="2" borderId="15" xfId="13" applyNumberFormat="1" applyFont="1" applyFill="1" applyBorder="1" applyAlignment="1">
      <alignment horizontal="center" vertical="center"/>
    </xf>
    <xf numFmtId="167" fontId="12" fillId="2" borderId="22" xfId="13" applyNumberFormat="1" applyFont="1" applyFill="1" applyBorder="1" applyAlignment="1">
      <alignment horizontal="center" vertical="center"/>
    </xf>
    <xf numFmtId="167" fontId="12" fillId="2" borderId="23" xfId="13" applyNumberFormat="1" applyFont="1" applyFill="1" applyBorder="1" applyAlignment="1">
      <alignment horizontal="center" vertical="center"/>
    </xf>
    <xf numFmtId="169" fontId="12" fillId="2" borderId="17" xfId="13" applyNumberFormat="1" applyFont="1" applyFill="1" applyAlignment="1">
      <alignment horizontal="right" vertical="center"/>
    </xf>
    <xf numFmtId="0" fontId="11" fillId="0" borderId="17" xfId="3" applyFont="1" applyAlignment="1">
      <alignment vertical="center"/>
    </xf>
    <xf numFmtId="0" fontId="12" fillId="2" borderId="17" xfId="3" applyFont="1" applyFill="1" applyAlignment="1">
      <alignment horizontal="center"/>
    </xf>
    <xf numFmtId="0" fontId="12" fillId="2" borderId="17" xfId="3" applyFont="1" applyFill="1"/>
    <xf numFmtId="0" fontId="13" fillId="2" borderId="17" xfId="3" applyFont="1" applyFill="1"/>
    <xf numFmtId="0" fontId="14" fillId="3" borderId="17" xfId="3" applyFont="1" applyFill="1"/>
    <xf numFmtId="0" fontId="14" fillId="3" borderId="17" xfId="3" applyFont="1" applyFill="1" applyAlignment="1">
      <alignment horizontal="center"/>
    </xf>
    <xf numFmtId="0" fontId="12" fillId="2" borderId="17" xfId="3" applyFont="1" applyFill="1" applyAlignment="1">
      <alignment horizontal="left"/>
    </xf>
    <xf numFmtId="3" fontId="12" fillId="2" borderId="17" xfId="3" applyNumberFormat="1" applyFont="1" applyFill="1"/>
    <xf numFmtId="10" fontId="12" fillId="2" borderId="17" xfId="3" applyNumberFormat="1" applyFont="1" applyFill="1"/>
    <xf numFmtId="0" fontId="12" fillId="2" borderId="15" xfId="3" applyFont="1" applyFill="1" applyBorder="1" applyAlignment="1">
      <alignment horizontal="center"/>
    </xf>
    <xf numFmtId="0" fontId="12" fillId="2" borderId="9" xfId="3" applyFont="1" applyFill="1" applyBorder="1"/>
    <xf numFmtId="0" fontId="12" fillId="2" borderId="9" xfId="3" applyFont="1" applyFill="1" applyBorder="1" applyAlignment="1">
      <alignment horizontal="center"/>
    </xf>
    <xf numFmtId="0" fontId="12" fillId="2" borderId="15" xfId="3" applyFont="1" applyFill="1" applyBorder="1"/>
    <xf numFmtId="0" fontId="13" fillId="0" borderId="17" xfId="13" applyFont="1" applyAlignment="1">
      <alignment vertical="center"/>
    </xf>
    <xf numFmtId="4" fontId="18" fillId="2" borderId="17" xfId="13" applyNumberFormat="1" applyFont="1" applyFill="1" applyAlignment="1">
      <alignment horizontal="center"/>
    </xf>
    <xf numFmtId="3" fontId="12" fillId="2" borderId="17" xfId="13" applyNumberFormat="1" applyFont="1" applyFill="1"/>
    <xf numFmtId="182" fontId="12" fillId="2" borderId="17" xfId="13" applyNumberFormat="1" applyFont="1" applyFill="1" applyAlignment="1">
      <alignment horizontal="center"/>
    </xf>
    <xf numFmtId="167" fontId="12" fillId="2" borderId="17" xfId="13" applyNumberFormat="1" applyFont="1" applyFill="1" applyAlignment="1">
      <alignment horizontal="center"/>
    </xf>
    <xf numFmtId="0" fontId="9" fillId="0" borderId="17" xfId="13"/>
    <xf numFmtId="0" fontId="21" fillId="3" borderId="17" xfId="13" applyFont="1" applyFill="1" applyAlignment="1">
      <alignment horizontal="center"/>
    </xf>
    <xf numFmtId="0" fontId="12" fillId="3" borderId="17" xfId="13" applyFont="1" applyFill="1" applyAlignment="1">
      <alignment horizontal="center"/>
    </xf>
    <xf numFmtId="3" fontId="13" fillId="2" borderId="17" xfId="13" applyNumberFormat="1" applyFont="1" applyFill="1" applyAlignment="1">
      <alignment horizontal="left"/>
    </xf>
    <xf numFmtId="165" fontId="12" fillId="2" borderId="17" xfId="17" applyNumberFormat="1" applyFont="1" applyFill="1"/>
    <xf numFmtId="3" fontId="11" fillId="2" borderId="7" xfId="13" applyNumberFormat="1" applyFont="1" applyFill="1" applyBorder="1" applyAlignment="1">
      <alignment horizontal="center"/>
    </xf>
    <xf numFmtId="3" fontId="40" fillId="2" borderId="7" xfId="13" applyNumberFormat="1" applyFont="1" applyFill="1" applyBorder="1" applyAlignment="1">
      <alignment horizontal="left"/>
    </xf>
    <xf numFmtId="0" fontId="11" fillId="2" borderId="7" xfId="13" applyFont="1" applyFill="1" applyBorder="1" applyAlignment="1">
      <alignment horizontal="center"/>
    </xf>
    <xf numFmtId="9" fontId="12" fillId="2" borderId="17" xfId="13" applyNumberFormat="1" applyFont="1" applyFill="1" applyAlignment="1">
      <alignment horizontal="center"/>
    </xf>
    <xf numFmtId="0" fontId="12" fillId="2" borderId="9" xfId="13" applyFont="1" applyFill="1" applyBorder="1" applyAlignment="1">
      <alignment horizontal="left"/>
    </xf>
    <xf numFmtId="3" fontId="12" fillId="2" borderId="9" xfId="13" applyNumberFormat="1" applyFont="1" applyFill="1" applyBorder="1" applyAlignment="1">
      <alignment horizontal="center"/>
    </xf>
    <xf numFmtId="0" fontId="12" fillId="2" borderId="17" xfId="13" applyFont="1" applyFill="1" applyAlignment="1">
      <alignment horizontal="left"/>
    </xf>
    <xf numFmtId="9" fontId="12" fillId="2" borderId="15" xfId="13" applyNumberFormat="1" applyFont="1" applyFill="1" applyBorder="1" applyAlignment="1">
      <alignment horizontal="center"/>
    </xf>
    <xf numFmtId="170" fontId="9" fillId="0" borderId="17" xfId="13" applyNumberFormat="1"/>
    <xf numFmtId="177" fontId="20" fillId="0" borderId="17" xfId="5" applyNumberFormat="1" applyFont="1"/>
    <xf numFmtId="165" fontId="20" fillId="0" borderId="17" xfId="18" applyNumberFormat="1" applyFont="1" applyFill="1" applyBorder="1"/>
    <xf numFmtId="3" fontId="41" fillId="6" borderId="17" xfId="19" applyNumberFormat="1" applyFont="1" applyFill="1"/>
    <xf numFmtId="177" fontId="9" fillId="0" borderId="17" xfId="13" applyNumberFormat="1"/>
    <xf numFmtId="177" fontId="20" fillId="0" borderId="17" xfId="7" applyNumberFormat="1" applyFont="1" applyFill="1" applyBorder="1"/>
    <xf numFmtId="3" fontId="9" fillId="0" borderId="17" xfId="13" applyNumberFormat="1"/>
    <xf numFmtId="43" fontId="12" fillId="2" borderId="17" xfId="16" applyFont="1" applyFill="1" applyAlignment="1">
      <alignment horizontal="center"/>
    </xf>
    <xf numFmtId="0" fontId="12" fillId="8" borderId="17" xfId="13" applyFont="1" applyFill="1"/>
    <xf numFmtId="0" fontId="9" fillId="6" borderId="17" xfId="13" applyFill="1"/>
    <xf numFmtId="3" fontId="12" fillId="2" borderId="17" xfId="13" applyNumberFormat="1" applyFont="1" applyFill="1" applyAlignment="1">
      <alignment horizontal="left" vertical="center" wrapText="1"/>
    </xf>
    <xf numFmtId="165" fontId="12" fillId="2" borderId="17" xfId="13" applyNumberFormat="1" applyFont="1" applyFill="1" applyAlignment="1">
      <alignment horizontal="center" vertical="center"/>
    </xf>
    <xf numFmtId="0" fontId="12" fillId="2" borderId="17" xfId="13" applyFont="1" applyFill="1" applyAlignment="1">
      <alignment horizontal="left" vertical="center" wrapText="1"/>
    </xf>
    <xf numFmtId="177" fontId="20" fillId="6" borderId="17" xfId="5" applyNumberFormat="1" applyFont="1" applyFill="1"/>
    <xf numFmtId="177" fontId="12" fillId="2" borderId="17" xfId="13" applyNumberFormat="1" applyFont="1" applyFill="1"/>
    <xf numFmtId="0" fontId="42" fillId="2" borderId="17" xfId="13" applyFont="1" applyFill="1" applyAlignment="1">
      <alignment vertical="center"/>
    </xf>
    <xf numFmtId="0" fontId="18" fillId="2" borderId="17" xfId="13" applyFont="1" applyFill="1"/>
    <xf numFmtId="169" fontId="18" fillId="2" borderId="17" xfId="13" applyNumberFormat="1" applyFont="1" applyFill="1" applyAlignment="1">
      <alignment horizontal="center"/>
    </xf>
    <xf numFmtId="0" fontId="18" fillId="2" borderId="17" xfId="13" applyFont="1" applyFill="1" applyAlignment="1">
      <alignment horizontal="center"/>
    </xf>
    <xf numFmtId="0" fontId="23" fillId="2" borderId="17" xfId="13" applyFont="1" applyFill="1"/>
    <xf numFmtId="0" fontId="14" fillId="3" borderId="17" xfId="13" quotePrefix="1" applyFont="1" applyFill="1" applyAlignment="1">
      <alignment horizontal="center" vertical="center"/>
    </xf>
    <xf numFmtId="17" fontId="14" fillId="3" borderId="17" xfId="13" applyNumberFormat="1" applyFont="1" applyFill="1" applyAlignment="1">
      <alignment horizontal="center" vertical="center"/>
    </xf>
    <xf numFmtId="183" fontId="9" fillId="0" borderId="17" xfId="16" applyNumberFormat="1" applyFont="1"/>
    <xf numFmtId="0" fontId="18" fillId="2" borderId="17" xfId="13" applyFont="1" applyFill="1" applyAlignment="1">
      <alignment vertical="center" wrapText="1"/>
    </xf>
    <xf numFmtId="169" fontId="18" fillId="2" borderId="17" xfId="13" applyNumberFormat="1" applyFont="1" applyFill="1" applyAlignment="1">
      <alignment horizontal="center" vertical="center"/>
    </xf>
    <xf numFmtId="165" fontId="11" fillId="2" borderId="17" xfId="13" applyNumberFormat="1" applyFont="1" applyFill="1" applyAlignment="1">
      <alignment horizontal="center" vertical="center"/>
    </xf>
    <xf numFmtId="43" fontId="9" fillId="0" borderId="17" xfId="16" applyFont="1"/>
    <xf numFmtId="165" fontId="9" fillId="0" borderId="17" xfId="17" applyNumberFormat="1" applyFont="1"/>
    <xf numFmtId="0" fontId="19" fillId="2" borderId="7" xfId="13" applyFont="1" applyFill="1" applyBorder="1" applyAlignment="1">
      <alignment vertical="center" wrapText="1"/>
    </xf>
    <xf numFmtId="169" fontId="19" fillId="2" borderId="7" xfId="13" applyNumberFormat="1" applyFont="1" applyFill="1" applyBorder="1" applyAlignment="1">
      <alignment horizontal="center" vertical="center"/>
    </xf>
    <xf numFmtId="165" fontId="11" fillId="2" borderId="7" xfId="13" applyNumberFormat="1" applyFont="1" applyFill="1" applyBorder="1" applyAlignment="1">
      <alignment horizontal="center" vertical="center"/>
    </xf>
    <xf numFmtId="0" fontId="14" fillId="2" borderId="17" xfId="13" applyFont="1" applyFill="1"/>
    <xf numFmtId="169" fontId="24" fillId="2" borderId="17" xfId="13" applyNumberFormat="1" applyFont="1" applyFill="1" applyAlignment="1">
      <alignment horizontal="center"/>
    </xf>
    <xf numFmtId="0" fontId="23" fillId="2" borderId="17" xfId="13" applyFont="1" applyFill="1" applyAlignment="1">
      <alignment horizontal="center"/>
    </xf>
    <xf numFmtId="169" fontId="12" fillId="2" borderId="17" xfId="13" applyNumberFormat="1" applyFont="1" applyFill="1"/>
    <xf numFmtId="184" fontId="12" fillId="2" borderId="17" xfId="13" applyNumberFormat="1" applyFont="1" applyFill="1"/>
    <xf numFmtId="185" fontId="12" fillId="2" borderId="17" xfId="13" applyNumberFormat="1" applyFont="1" applyFill="1"/>
    <xf numFmtId="169" fontId="11" fillId="2" borderId="17" xfId="13" applyNumberFormat="1" applyFont="1" applyFill="1" applyAlignment="1">
      <alignment horizontal="center"/>
    </xf>
    <xf numFmtId="169" fontId="43" fillId="2" borderId="17" xfId="13" applyNumberFormat="1" applyFont="1" applyFill="1" applyAlignment="1">
      <alignment horizontal="center" vertical="center"/>
    </xf>
    <xf numFmtId="0" fontId="44" fillId="2" borderId="17" xfId="13" applyFont="1" applyFill="1" applyAlignment="1">
      <alignment horizontal="center"/>
    </xf>
    <xf numFmtId="3" fontId="43" fillId="2" borderId="17" xfId="13" applyNumberFormat="1" applyFont="1" applyFill="1" applyAlignment="1">
      <alignment horizontal="center" vertical="center"/>
    </xf>
    <xf numFmtId="0" fontId="24" fillId="2" borderId="17" xfId="13" applyFont="1" applyFill="1" applyAlignment="1">
      <alignment horizontal="left" vertical="center"/>
    </xf>
    <xf numFmtId="169" fontId="9" fillId="0" borderId="17" xfId="13" applyNumberFormat="1"/>
    <xf numFmtId="186" fontId="12" fillId="2" borderId="17" xfId="13" applyNumberFormat="1" applyFont="1" applyFill="1" applyAlignment="1">
      <alignment horizontal="center"/>
    </xf>
    <xf numFmtId="165" fontId="12" fillId="2" borderId="17" xfId="13" applyNumberFormat="1" applyFont="1" applyFill="1"/>
    <xf numFmtId="3" fontId="11" fillId="2" borderId="7" xfId="13" applyNumberFormat="1" applyFont="1" applyFill="1" applyBorder="1" applyAlignment="1">
      <alignment horizontal="center" vertical="center"/>
    </xf>
    <xf numFmtId="0" fontId="14" fillId="3" borderId="17" xfId="13" applyFont="1" applyFill="1" applyAlignment="1">
      <alignment horizontal="left" vertical="center"/>
    </xf>
    <xf numFmtId="169" fontId="12" fillId="2" borderId="17" xfId="13" applyNumberFormat="1" applyFont="1" applyFill="1" applyAlignment="1">
      <alignment horizontal="center"/>
    </xf>
    <xf numFmtId="187" fontId="12" fillId="2" borderId="17" xfId="13" applyNumberFormat="1" applyFont="1" applyFill="1" applyAlignment="1">
      <alignment horizontal="center"/>
    </xf>
    <xf numFmtId="167" fontId="45" fillId="2" borderId="17" xfId="13" applyNumberFormat="1" applyFont="1" applyFill="1" applyAlignment="1">
      <alignment horizontal="center" vertical="center"/>
    </xf>
    <xf numFmtId="170" fontId="12" fillId="2" borderId="17" xfId="13" applyNumberFormat="1" applyFont="1" applyFill="1" applyAlignment="1">
      <alignment vertical="center"/>
    </xf>
    <xf numFmtId="170" fontId="12" fillId="2" borderId="17" xfId="13" applyNumberFormat="1" applyFont="1" applyFill="1" applyAlignment="1">
      <alignment horizontal="center"/>
    </xf>
    <xf numFmtId="172" fontId="12" fillId="2" borderId="17" xfId="13" applyNumberFormat="1" applyFont="1" applyFill="1" applyAlignment="1">
      <alignment horizontal="center"/>
    </xf>
    <xf numFmtId="187" fontId="12" fillId="2" borderId="17" xfId="13" applyNumberFormat="1" applyFont="1" applyFill="1" applyAlignment="1">
      <alignment vertical="center"/>
    </xf>
    <xf numFmtId="188" fontId="12" fillId="0" borderId="17" xfId="13" applyNumberFormat="1" applyFont="1" applyAlignment="1">
      <alignment horizontal="center"/>
    </xf>
    <xf numFmtId="188" fontId="12" fillId="2" borderId="17" xfId="13" applyNumberFormat="1" applyFont="1" applyFill="1" applyAlignment="1">
      <alignment horizontal="center"/>
    </xf>
    <xf numFmtId="189" fontId="12" fillId="2" borderId="17" xfId="13" applyNumberFormat="1" applyFont="1" applyFill="1" applyAlignment="1">
      <alignment horizontal="center"/>
    </xf>
    <xf numFmtId="188" fontId="12" fillId="2" borderId="17" xfId="13" applyNumberFormat="1" applyFont="1" applyFill="1" applyAlignment="1">
      <alignment vertical="center"/>
    </xf>
    <xf numFmtId="0" fontId="4" fillId="0" borderId="17" xfId="19"/>
    <xf numFmtId="177" fontId="12" fillId="2" borderId="17" xfId="16" applyNumberFormat="1" applyFont="1" applyFill="1" applyAlignment="1">
      <alignment vertical="center"/>
    </xf>
    <xf numFmtId="0" fontId="12" fillId="2" borderId="1" xfId="1" applyFont="1" applyFill="1" applyBorder="1" applyAlignment="1">
      <alignment vertical="center"/>
    </xf>
    <xf numFmtId="167" fontId="12" fillId="2" borderId="1" xfId="1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11" fillId="2" borderId="24" xfId="1" applyFont="1" applyFill="1" applyBorder="1" applyAlignment="1">
      <alignment vertical="center"/>
    </xf>
    <xf numFmtId="167" fontId="11" fillId="2" borderId="25" xfId="1" applyNumberFormat="1" applyFont="1" applyFill="1" applyBorder="1" applyAlignment="1">
      <alignment vertical="center"/>
    </xf>
    <xf numFmtId="167" fontId="19" fillId="2" borderId="17" xfId="1" applyNumberFormat="1" applyFont="1" applyFill="1" applyAlignment="1">
      <alignment horizontal="right" vertical="center"/>
    </xf>
    <xf numFmtId="0" fontId="11" fillId="0" borderId="17" xfId="1" applyFont="1"/>
    <xf numFmtId="3" fontId="12" fillId="0" borderId="17" xfId="1" applyNumberFormat="1" applyFont="1" applyAlignment="1">
      <alignment horizontal="center"/>
    </xf>
    <xf numFmtId="3" fontId="14" fillId="3" borderId="17" xfId="1" applyNumberFormat="1" applyFont="1" applyFill="1" applyAlignment="1">
      <alignment horizontal="center" vertical="center"/>
    </xf>
    <xf numFmtId="167" fontId="12" fillId="2" borderId="15" xfId="1" applyNumberFormat="1" applyFont="1" applyFill="1" applyBorder="1" applyAlignment="1">
      <alignment horizontal="center" vertical="center"/>
    </xf>
    <xf numFmtId="167" fontId="12" fillId="2" borderId="15" xfId="1" applyNumberFormat="1" applyFont="1" applyFill="1" applyBorder="1" applyAlignment="1">
      <alignment horizontal="center"/>
    </xf>
    <xf numFmtId="0" fontId="12" fillId="2" borderId="7" xfId="1" applyFont="1" applyFill="1" applyBorder="1" applyAlignment="1">
      <alignment horizontal="left" vertical="center"/>
    </xf>
    <xf numFmtId="167" fontId="12" fillId="2" borderId="7" xfId="1" applyNumberFormat="1" applyFont="1" applyFill="1" applyBorder="1" applyAlignment="1">
      <alignment horizontal="center" vertical="center"/>
    </xf>
    <xf numFmtId="167" fontId="12" fillId="2" borderId="7" xfId="1" applyNumberFormat="1" applyFont="1" applyFill="1" applyBorder="1" applyAlignment="1">
      <alignment horizontal="center"/>
    </xf>
    <xf numFmtId="0" fontId="11" fillId="0" borderId="24" xfId="1" applyFont="1" applyBorder="1" applyAlignment="1">
      <alignment horizontal="center"/>
    </xf>
    <xf numFmtId="167" fontId="11" fillId="0" borderId="25" xfId="1" applyNumberFormat="1" applyFont="1" applyBorder="1" applyAlignment="1">
      <alignment horizontal="center"/>
    </xf>
    <xf numFmtId="0" fontId="12" fillId="2" borderId="9" xfId="1" applyFont="1" applyFill="1" applyBorder="1" applyAlignment="1">
      <alignment horizontal="left"/>
    </xf>
    <xf numFmtId="0" fontId="12" fillId="2" borderId="9" xfId="1" applyFont="1" applyFill="1" applyBorder="1" applyAlignment="1">
      <alignment horizontal="right"/>
    </xf>
    <xf numFmtId="3" fontId="12" fillId="2" borderId="9" xfId="1" applyNumberFormat="1" applyFont="1" applyFill="1" applyBorder="1" applyAlignment="1">
      <alignment horizontal="right"/>
    </xf>
    <xf numFmtId="0" fontId="12" fillId="2" borderId="15" xfId="1" applyFont="1" applyFill="1" applyBorder="1" applyAlignment="1">
      <alignment horizontal="right"/>
    </xf>
    <xf numFmtId="0" fontId="46" fillId="2" borderId="17" xfId="13" applyFont="1" applyFill="1"/>
    <xf numFmtId="0" fontId="47" fillId="2" borderId="17" xfId="13" applyFont="1" applyFill="1" applyAlignment="1">
      <alignment horizontal="center"/>
    </xf>
    <xf numFmtId="0" fontId="47" fillId="2" borderId="17" xfId="13" applyFont="1" applyFill="1"/>
    <xf numFmtId="0" fontId="47" fillId="0" borderId="17" xfId="13" applyFont="1"/>
    <xf numFmtId="0" fontId="48" fillId="2" borderId="17" xfId="13" applyFont="1" applyFill="1"/>
    <xf numFmtId="0" fontId="49" fillId="3" borderId="17" xfId="13" applyFont="1" applyFill="1" applyAlignment="1">
      <alignment horizontal="center"/>
    </xf>
    <xf numFmtId="0" fontId="48" fillId="2" borderId="17" xfId="13" applyFont="1" applyFill="1" applyAlignment="1">
      <alignment horizontal="center"/>
    </xf>
    <xf numFmtId="3" fontId="48" fillId="2" borderId="17" xfId="13" applyNumberFormat="1" applyFont="1" applyFill="1" applyAlignment="1">
      <alignment horizontal="center"/>
    </xf>
    <xf numFmtId="3" fontId="47" fillId="2" borderId="17" xfId="13" applyNumberFormat="1" applyFont="1" applyFill="1" applyAlignment="1">
      <alignment horizontal="center"/>
    </xf>
    <xf numFmtId="169" fontId="47" fillId="2" borderId="17" xfId="13" applyNumberFormat="1" applyFont="1" applyFill="1"/>
    <xf numFmtId="167" fontId="47" fillId="2" borderId="17" xfId="13" applyNumberFormat="1" applyFont="1" applyFill="1"/>
    <xf numFmtId="3" fontId="47" fillId="2" borderId="17" xfId="13" applyNumberFormat="1" applyFont="1" applyFill="1"/>
    <xf numFmtId="166" fontId="47" fillId="2" borderId="17" xfId="13" applyNumberFormat="1" applyFont="1" applyFill="1"/>
    <xf numFmtId="3" fontId="47" fillId="2" borderId="17" xfId="13" applyNumberFormat="1" applyFont="1" applyFill="1" applyAlignment="1">
      <alignment horizontal="center" vertical="center"/>
    </xf>
    <xf numFmtId="3" fontId="47" fillId="2" borderId="15" xfId="13" applyNumberFormat="1" applyFont="1" applyFill="1" applyBorder="1" applyAlignment="1">
      <alignment horizontal="center" vertical="center"/>
    </xf>
    <xf numFmtId="3" fontId="47" fillId="2" borderId="15" xfId="13" applyNumberFormat="1" applyFont="1" applyFill="1" applyBorder="1" applyAlignment="1">
      <alignment horizontal="center"/>
    </xf>
    <xf numFmtId="3" fontId="47" fillId="2" borderId="9" xfId="13" applyNumberFormat="1" applyFont="1" applyFill="1" applyBorder="1" applyAlignment="1">
      <alignment vertical="center"/>
    </xf>
    <xf numFmtId="3" fontId="47" fillId="2" borderId="9" xfId="13" applyNumberFormat="1" applyFont="1" applyFill="1" applyBorder="1"/>
    <xf numFmtId="0" fontId="47" fillId="2" borderId="9" xfId="13" applyFont="1" applyFill="1" applyBorder="1"/>
    <xf numFmtId="0" fontId="47" fillId="2" borderId="17" xfId="13" applyFont="1" applyFill="1" applyAlignment="1">
      <alignment horizontal="left"/>
    </xf>
    <xf numFmtId="0" fontId="47" fillId="2" borderId="15" xfId="13" applyFont="1" applyFill="1" applyBorder="1" applyAlignment="1">
      <alignment horizontal="left"/>
    </xf>
    <xf numFmtId="0" fontId="47" fillId="2" borderId="15" xfId="13" applyFont="1" applyFill="1" applyBorder="1"/>
    <xf numFmtId="177" fontId="47" fillId="2" borderId="17" xfId="16" applyNumberFormat="1" applyFont="1" applyFill="1" applyAlignment="1">
      <alignment horizontal="center"/>
    </xf>
    <xf numFmtId="177" fontId="47" fillId="2" borderId="17" xfId="13" applyNumberFormat="1" applyFont="1" applyFill="1" applyAlignment="1">
      <alignment horizontal="center"/>
    </xf>
    <xf numFmtId="3" fontId="12" fillId="2" borderId="9" xfId="13" applyNumberFormat="1" applyFont="1" applyFill="1" applyBorder="1" applyAlignment="1">
      <alignment vertical="center"/>
    </xf>
    <xf numFmtId="0" fontId="12" fillId="2" borderId="15" xfId="13" applyFont="1" applyFill="1" applyBorder="1" applyAlignment="1">
      <alignment horizontal="left"/>
    </xf>
    <xf numFmtId="190" fontId="12" fillId="2" borderId="17" xfId="13" applyNumberFormat="1" applyFont="1" applyFill="1" applyAlignment="1">
      <alignment horizontal="center"/>
    </xf>
    <xf numFmtId="43" fontId="12" fillId="2" borderId="17" xfId="16" applyFont="1" applyFill="1"/>
    <xf numFmtId="167" fontId="12" fillId="2" borderId="17" xfId="13" applyNumberFormat="1" applyFont="1" applyFill="1"/>
    <xf numFmtId="9" fontId="11" fillId="2" borderId="7" xfId="13" applyNumberFormat="1" applyFont="1" applyFill="1" applyBorder="1" applyAlignment="1">
      <alignment horizontal="left"/>
    </xf>
    <xf numFmtId="9" fontId="11" fillId="2" borderId="7" xfId="13" applyNumberFormat="1" applyFont="1" applyFill="1" applyBorder="1" applyAlignment="1">
      <alignment horizontal="center"/>
    </xf>
    <xf numFmtId="190" fontId="12" fillId="2" borderId="17" xfId="13" applyNumberFormat="1" applyFont="1" applyFill="1"/>
    <xf numFmtId="0" fontId="12" fillId="2" borderId="17" xfId="20" applyFont="1" applyFill="1"/>
    <xf numFmtId="0" fontId="12" fillId="2" borderId="17" xfId="20" applyFont="1" applyFill="1" applyAlignment="1">
      <alignment horizontal="center"/>
    </xf>
    <xf numFmtId="0" fontId="4" fillId="0" borderId="17" xfId="20"/>
    <xf numFmtId="9" fontId="12" fillId="2" borderId="17" xfId="13" applyNumberFormat="1" applyFont="1" applyFill="1"/>
    <xf numFmtId="0" fontId="12" fillId="2" borderId="26" xfId="20" applyFont="1" applyFill="1" applyBorder="1" applyAlignment="1">
      <alignment horizontal="left"/>
    </xf>
    <xf numFmtId="9" fontId="12" fillId="2" borderId="17" xfId="20" applyNumberFormat="1" applyFont="1" applyFill="1" applyAlignment="1">
      <alignment horizontal="center"/>
    </xf>
    <xf numFmtId="0" fontId="11" fillId="2" borderId="27" xfId="20" applyFont="1" applyFill="1" applyBorder="1" applyAlignment="1">
      <alignment horizontal="left"/>
    </xf>
    <xf numFmtId="9" fontId="11" fillId="2" borderId="7" xfId="20" applyNumberFormat="1" applyFont="1" applyFill="1" applyBorder="1" applyAlignment="1">
      <alignment horizontal="center"/>
    </xf>
    <xf numFmtId="0" fontId="12" fillId="2" borderId="9" xfId="20" applyFont="1" applyFill="1" applyBorder="1" applyAlignment="1">
      <alignment horizontal="left"/>
    </xf>
    <xf numFmtId="3" fontId="12" fillId="2" borderId="9" xfId="20" applyNumberFormat="1" applyFont="1" applyFill="1" applyBorder="1" applyAlignment="1">
      <alignment horizontal="center"/>
    </xf>
    <xf numFmtId="0" fontId="12" fillId="2" borderId="15" xfId="20" applyFont="1" applyFill="1" applyBorder="1"/>
    <xf numFmtId="0" fontId="12" fillId="2" borderId="15" xfId="20" applyFont="1" applyFill="1" applyBorder="1" applyAlignment="1">
      <alignment horizontal="center"/>
    </xf>
    <xf numFmtId="0" fontId="11" fillId="2" borderId="17" xfId="13" applyFont="1" applyFill="1" applyAlignment="1">
      <alignment horizontal="left" vertical="center"/>
    </xf>
    <xf numFmtId="0" fontId="13" fillId="2" borderId="17" xfId="13" applyFont="1" applyFill="1" applyAlignment="1">
      <alignment horizontal="left" vertical="center"/>
    </xf>
    <xf numFmtId="1" fontId="50" fillId="6" borderId="17" xfId="16" applyNumberFormat="1" applyFont="1" applyFill="1" applyAlignment="1">
      <alignment horizontal="center" vertical="center" wrapText="1"/>
    </xf>
    <xf numFmtId="1" fontId="41" fillId="6" borderId="17" xfId="16" applyNumberFormat="1" applyFont="1" applyFill="1" applyAlignment="1">
      <alignment horizontal="center" vertical="center"/>
    </xf>
    <xf numFmtId="1" fontId="51" fillId="6" borderId="17" xfId="16" applyNumberFormat="1" applyFont="1" applyFill="1" applyAlignment="1">
      <alignment horizontal="center" vertical="center"/>
    </xf>
    <xf numFmtId="0" fontId="11" fillId="2" borderId="19" xfId="13" applyFont="1" applyFill="1" applyBorder="1" applyAlignment="1">
      <alignment horizontal="center" vertical="center"/>
    </xf>
    <xf numFmtId="1" fontId="50" fillId="6" borderId="19" xfId="16" applyNumberFormat="1" applyFont="1" applyFill="1" applyBorder="1" applyAlignment="1">
      <alignment horizontal="center" vertical="center" wrapText="1"/>
    </xf>
    <xf numFmtId="1" fontId="41" fillId="6" borderId="19" xfId="16" applyNumberFormat="1" applyFont="1" applyFill="1" applyBorder="1" applyAlignment="1">
      <alignment horizontal="center" vertical="center"/>
    </xf>
    <xf numFmtId="1" fontId="51" fillId="6" borderId="19" xfId="16" applyNumberFormat="1" applyFont="1" applyFill="1" applyBorder="1" applyAlignment="1">
      <alignment horizontal="center" vertical="center"/>
    </xf>
    <xf numFmtId="0" fontId="12" fillId="2" borderId="7" xfId="13" applyFont="1" applyFill="1" applyBorder="1" applyAlignment="1">
      <alignment vertical="center"/>
    </xf>
    <xf numFmtId="0" fontId="12" fillId="2" borderId="7" xfId="13" applyFont="1" applyFill="1" applyBorder="1" applyAlignment="1">
      <alignment horizontal="center" vertical="center"/>
    </xf>
    <xf numFmtId="0" fontId="11" fillId="0" borderId="17" xfId="1" applyFont="1" applyAlignment="1">
      <alignment horizontal="left" vertical="center"/>
    </xf>
    <xf numFmtId="177" fontId="11" fillId="0" borderId="17" xfId="4" applyNumberFormat="1" applyFont="1" applyFill="1" applyBorder="1" applyAlignment="1">
      <alignment horizontal="center" vertical="center"/>
    </xf>
    <xf numFmtId="191" fontId="9" fillId="0" borderId="17" xfId="1" applyNumberFormat="1"/>
    <xf numFmtId="177" fontId="12" fillId="0" borderId="17" xfId="4" applyNumberFormat="1" applyFont="1" applyFill="1" applyBorder="1" applyAlignment="1">
      <alignment horizontal="center" vertical="center"/>
    </xf>
    <xf numFmtId="192" fontId="9" fillId="0" borderId="17" xfId="1" applyNumberFormat="1"/>
    <xf numFmtId="177" fontId="12" fillId="0" borderId="1" xfId="4" applyNumberFormat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177" fontId="12" fillId="0" borderId="10" xfId="4" applyNumberFormat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vertical="center"/>
    </xf>
    <xf numFmtId="167" fontId="11" fillId="2" borderId="7" xfId="1" applyNumberFormat="1" applyFont="1" applyFill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193" fontId="12" fillId="2" borderId="17" xfId="1" applyNumberFormat="1" applyFont="1" applyFill="1" applyAlignment="1">
      <alignment vertical="center"/>
    </xf>
    <xf numFmtId="0" fontId="12" fillId="2" borderId="7" xfId="1" applyFont="1" applyFill="1" applyBorder="1" applyAlignment="1">
      <alignment vertical="center"/>
    </xf>
    <xf numFmtId="165" fontId="12" fillId="2" borderId="7" xfId="1" applyNumberFormat="1" applyFont="1" applyFill="1" applyBorder="1" applyAlignment="1">
      <alignment horizontal="right" vertical="center"/>
    </xf>
    <xf numFmtId="9" fontId="12" fillId="2" borderId="17" xfId="1" applyNumberFormat="1" applyFont="1" applyFill="1" applyAlignment="1">
      <alignment horizontal="center" vertical="center"/>
    </xf>
    <xf numFmtId="0" fontId="13" fillId="2" borderId="15" xfId="1" applyFont="1" applyFill="1" applyBorder="1" applyAlignment="1">
      <alignment vertical="center"/>
    </xf>
    <xf numFmtId="0" fontId="11" fillId="2" borderId="7" xfId="13" applyFont="1" applyFill="1" applyBorder="1" applyAlignment="1">
      <alignment horizontal="left" vertical="center"/>
    </xf>
    <xf numFmtId="1" fontId="12" fillId="2" borderId="17" xfId="1" applyNumberFormat="1" applyFont="1" applyFill="1" applyAlignment="1">
      <alignment vertical="center"/>
    </xf>
    <xf numFmtId="167" fontId="12" fillId="2" borderId="7" xfId="1" applyNumberFormat="1" applyFont="1" applyFill="1" applyBorder="1" applyAlignment="1">
      <alignment vertical="center"/>
    </xf>
    <xf numFmtId="167" fontId="12" fillId="8" borderId="7" xfId="1" applyNumberFormat="1" applyFont="1" applyFill="1" applyBorder="1" applyAlignment="1">
      <alignment vertical="center"/>
    </xf>
    <xf numFmtId="167" fontId="12" fillId="2" borderId="19" xfId="1" applyNumberFormat="1" applyFont="1" applyFill="1" applyBorder="1" applyAlignment="1">
      <alignment horizontal="center" vertical="center"/>
    </xf>
    <xf numFmtId="0" fontId="11" fillId="2" borderId="17" xfId="13" applyFont="1" applyFill="1" applyAlignment="1">
      <alignment horizontal="left"/>
    </xf>
    <xf numFmtId="4" fontId="19" fillId="2" borderId="7" xfId="13" applyNumberFormat="1" applyFont="1" applyFill="1" applyBorder="1" applyAlignment="1">
      <alignment horizontal="center"/>
    </xf>
    <xf numFmtId="194" fontId="19" fillId="2" borderId="7" xfId="13" applyNumberFormat="1" applyFont="1" applyFill="1" applyBorder="1" applyAlignment="1">
      <alignment horizontal="center"/>
    </xf>
    <xf numFmtId="4" fontId="19" fillId="8" borderId="7" xfId="13" applyNumberFormat="1" applyFont="1" applyFill="1" applyBorder="1" applyAlignment="1">
      <alignment horizontal="center"/>
    </xf>
    <xf numFmtId="0" fontId="11" fillId="2" borderId="17" xfId="13" applyFont="1" applyFill="1" applyAlignment="1">
      <alignment horizontal="center"/>
    </xf>
    <xf numFmtId="0" fontId="9" fillId="0" borderId="17" xfId="3" applyAlignment="1">
      <alignment horizontal="center" vertical="center"/>
    </xf>
    <xf numFmtId="4" fontId="11" fillId="2" borderId="17" xfId="13" applyNumberFormat="1" applyFont="1" applyFill="1" applyAlignment="1">
      <alignment horizontal="center"/>
    </xf>
    <xf numFmtId="4" fontId="12" fillId="2" borderId="17" xfId="13" applyNumberFormat="1" applyFont="1" applyFill="1"/>
    <xf numFmtId="0" fontId="18" fillId="2" borderId="17" xfId="13" applyFont="1" applyFill="1" applyAlignment="1">
      <alignment horizontal="left"/>
    </xf>
    <xf numFmtId="0" fontId="13" fillId="2" borderId="15" xfId="13" applyFont="1" applyFill="1" applyBorder="1" applyAlignment="1">
      <alignment horizontal="left"/>
    </xf>
    <xf numFmtId="0" fontId="3" fillId="0" borderId="17" xfId="22"/>
    <xf numFmtId="177" fontId="3" fillId="0" borderId="17" xfId="21" applyNumberFormat="1" applyFont="1" applyBorder="1" applyAlignment="1">
      <alignment horizontal="center" vertical="center"/>
    </xf>
    <xf numFmtId="0" fontId="3" fillId="0" borderId="17" xfId="21" applyNumberFormat="1" applyFont="1" applyBorder="1" applyAlignment="1">
      <alignment horizontal="center" vertical="center"/>
    </xf>
    <xf numFmtId="177" fontId="14" fillId="3" borderId="17" xfId="21" applyNumberFormat="1" applyFont="1" applyFill="1" applyBorder="1" applyAlignment="1">
      <alignment horizontal="center" vertical="center"/>
    </xf>
    <xf numFmtId="0" fontId="19" fillId="2" borderId="17" xfId="1" applyFont="1" applyFill="1" applyAlignment="1">
      <alignment vertical="center"/>
    </xf>
    <xf numFmtId="0" fontId="53" fillId="10" borderId="17" xfId="23" applyFont="1" applyFill="1" applyAlignment="1">
      <alignment horizontal="center" vertical="center" wrapText="1"/>
    </xf>
    <xf numFmtId="0" fontId="14" fillId="3" borderId="17" xfId="1" applyFont="1" applyFill="1" applyAlignment="1">
      <alignment horizontal="center" vertical="center" wrapText="1"/>
    </xf>
    <xf numFmtId="0" fontId="18" fillId="2" borderId="28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vertical="center"/>
    </xf>
    <xf numFmtId="170" fontId="18" fillId="2" borderId="9" xfId="1" applyNumberFormat="1" applyFont="1" applyFill="1" applyBorder="1" applyAlignment="1">
      <alignment horizontal="center" vertical="center"/>
    </xf>
    <xf numFmtId="170" fontId="18" fillId="2" borderId="29" xfId="1" applyNumberFormat="1" applyFont="1" applyFill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/>
    </xf>
    <xf numFmtId="0" fontId="18" fillId="2" borderId="17" xfId="1" applyFont="1" applyFill="1" applyAlignment="1">
      <alignment vertical="center"/>
    </xf>
    <xf numFmtId="170" fontId="18" fillId="2" borderId="17" xfId="1" applyNumberFormat="1" applyFont="1" applyFill="1" applyAlignment="1">
      <alignment horizontal="center" vertical="center"/>
    </xf>
    <xf numFmtId="170" fontId="18" fillId="2" borderId="30" xfId="1" applyNumberFormat="1" applyFont="1" applyFill="1" applyBorder="1" applyAlignment="1">
      <alignment horizontal="center" vertical="center"/>
    </xf>
    <xf numFmtId="189" fontId="18" fillId="2" borderId="17" xfId="1" applyNumberFormat="1" applyFont="1" applyFill="1" applyAlignment="1">
      <alignment horizontal="center" vertical="center"/>
    </xf>
    <xf numFmtId="0" fontId="18" fillId="2" borderId="31" xfId="1" applyFont="1" applyFill="1" applyBorder="1" applyAlignment="1">
      <alignment horizontal="center" vertical="center"/>
    </xf>
    <xf numFmtId="0" fontId="18" fillId="2" borderId="15" xfId="1" applyFont="1" applyFill="1" applyBorder="1" applyAlignment="1">
      <alignment vertical="center"/>
    </xf>
    <xf numFmtId="170" fontId="18" fillId="2" borderId="15" xfId="1" applyNumberFormat="1" applyFont="1" applyFill="1" applyBorder="1" applyAlignment="1">
      <alignment horizontal="center" vertical="center"/>
    </xf>
    <xf numFmtId="0" fontId="19" fillId="2" borderId="27" xfId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vertical="center"/>
    </xf>
    <xf numFmtId="170" fontId="19" fillId="2" borderId="7" xfId="1" applyNumberFormat="1" applyFont="1" applyFill="1" applyBorder="1" applyAlignment="1">
      <alignment horizontal="center" vertical="center"/>
    </xf>
    <xf numFmtId="172" fontId="18" fillId="2" borderId="17" xfId="1" applyNumberFormat="1" applyFont="1" applyFill="1" applyAlignment="1">
      <alignment horizontal="center" vertical="center"/>
    </xf>
    <xf numFmtId="0" fontId="19" fillId="2" borderId="32" xfId="1" applyFont="1" applyFill="1" applyBorder="1" applyAlignment="1">
      <alignment horizontal="center" vertical="center"/>
    </xf>
    <xf numFmtId="172" fontId="18" fillId="2" borderId="9" xfId="1" applyNumberFormat="1" applyFont="1" applyFill="1" applyBorder="1" applyAlignment="1">
      <alignment horizontal="center" vertical="center"/>
    </xf>
    <xf numFmtId="0" fontId="11" fillId="2" borderId="27" xfId="1" applyFont="1" applyFill="1" applyBorder="1"/>
    <xf numFmtId="184" fontId="18" fillId="2" borderId="17" xfId="1" applyNumberFormat="1" applyFont="1" applyFill="1" applyAlignment="1">
      <alignment horizontal="center" vertical="center"/>
    </xf>
    <xf numFmtId="0" fontId="9" fillId="2" borderId="17" xfId="1" applyFill="1"/>
    <xf numFmtId="167" fontId="9" fillId="2" borderId="17" xfId="1" applyNumberFormat="1" applyFill="1"/>
    <xf numFmtId="170" fontId="9" fillId="2" borderId="17" xfId="1" applyNumberFormat="1" applyFill="1"/>
    <xf numFmtId="170" fontId="18" fillId="0" borderId="1" xfId="1" applyNumberFormat="1" applyFont="1" applyBorder="1" applyAlignment="1">
      <alignment horizontal="center" vertical="center"/>
    </xf>
    <xf numFmtId="170" fontId="18" fillId="0" borderId="17" xfId="1" applyNumberFormat="1" applyFont="1" applyAlignment="1">
      <alignment horizontal="center" vertical="center"/>
    </xf>
    <xf numFmtId="188" fontId="18" fillId="2" borderId="9" xfId="1" applyNumberFormat="1" applyFont="1" applyFill="1" applyBorder="1" applyAlignment="1">
      <alignment horizontal="center" vertical="center"/>
    </xf>
    <xf numFmtId="188" fontId="18" fillId="2" borderId="17" xfId="1" applyNumberFormat="1" applyFont="1" applyFill="1" applyAlignment="1">
      <alignment horizontal="center" vertical="center"/>
    </xf>
    <xf numFmtId="0" fontId="11" fillId="2" borderId="24" xfId="1" applyFont="1" applyFill="1" applyBorder="1"/>
    <xf numFmtId="0" fontId="19" fillId="2" borderId="25" xfId="1" applyFont="1" applyFill="1" applyBorder="1" applyAlignment="1">
      <alignment vertical="center"/>
    </xf>
    <xf numFmtId="170" fontId="19" fillId="2" borderId="25" xfId="1" applyNumberFormat="1" applyFont="1" applyFill="1" applyBorder="1" applyAlignment="1">
      <alignment horizontal="center" vertical="center"/>
    </xf>
    <xf numFmtId="195" fontId="18" fillId="2" borderId="17" xfId="1" applyNumberFormat="1" applyFont="1" applyFill="1" applyAlignment="1">
      <alignment horizontal="center" vertical="center"/>
    </xf>
    <xf numFmtId="0" fontId="54" fillId="6" borderId="18" xfId="23" applyFont="1" applyFill="1" applyBorder="1" applyAlignment="1">
      <alignment horizontal="left" vertical="center"/>
    </xf>
    <xf numFmtId="0" fontId="54" fillId="6" borderId="18" xfId="23" applyFont="1" applyFill="1" applyBorder="1" applyAlignment="1">
      <alignment vertical="center"/>
    </xf>
    <xf numFmtId="0" fontId="54" fillId="6" borderId="18" xfId="23" applyFont="1" applyFill="1" applyBorder="1" applyAlignment="1">
      <alignment horizontal="center" vertical="center"/>
    </xf>
    <xf numFmtId="0" fontId="54" fillId="6" borderId="17" xfId="23" applyFont="1" applyFill="1" applyAlignment="1">
      <alignment horizontal="left" vertical="center"/>
    </xf>
    <xf numFmtId="0" fontId="54" fillId="6" borderId="17" xfId="23" applyFont="1" applyFill="1" applyAlignment="1">
      <alignment vertical="center"/>
    </xf>
    <xf numFmtId="0" fontId="54" fillId="6" borderId="17" xfId="23" applyFont="1" applyFill="1" applyAlignment="1">
      <alignment horizontal="center" vertical="center"/>
    </xf>
    <xf numFmtId="0" fontId="36" fillId="6" borderId="19" xfId="24" applyFont="1" applyFill="1" applyBorder="1"/>
    <xf numFmtId="196" fontId="55" fillId="6" borderId="17" xfId="25" applyNumberFormat="1" applyFont="1" applyFill="1" applyAlignment="1">
      <alignment horizontal="right"/>
    </xf>
    <xf numFmtId="0" fontId="9" fillId="6" borderId="17" xfId="1" applyFill="1"/>
    <xf numFmtId="164" fontId="12" fillId="2" borderId="17" xfId="13" applyNumberFormat="1" applyFont="1" applyFill="1" applyAlignment="1">
      <alignment horizontal="center"/>
    </xf>
    <xf numFmtId="164" fontId="12" fillId="2" borderId="9" xfId="13" applyNumberFormat="1" applyFont="1" applyFill="1" applyBorder="1" applyAlignment="1">
      <alignment horizontal="center"/>
    </xf>
    <xf numFmtId="0" fontId="13" fillId="2" borderId="15" xfId="13" applyFont="1" applyFill="1" applyBorder="1"/>
    <xf numFmtId="165" fontId="12" fillId="2" borderId="15" xfId="13" applyNumberFormat="1" applyFont="1" applyFill="1" applyBorder="1" applyAlignment="1">
      <alignment horizontal="center"/>
    </xf>
    <xf numFmtId="0" fontId="13" fillId="2" borderId="15" xfId="13" applyFont="1" applyFill="1" applyBorder="1" applyAlignment="1">
      <alignment vertical="center"/>
    </xf>
    <xf numFmtId="0" fontId="12" fillId="0" borderId="9" xfId="13" applyFont="1" applyBorder="1" applyAlignment="1">
      <alignment vertical="center"/>
    </xf>
    <xf numFmtId="167" fontId="12" fillId="2" borderId="9" xfId="13" applyNumberFormat="1" applyFont="1" applyFill="1" applyBorder="1" applyAlignment="1">
      <alignment horizontal="center" vertical="center"/>
    </xf>
    <xf numFmtId="167" fontId="12" fillId="2" borderId="15" xfId="13" applyNumberFormat="1" applyFont="1" applyFill="1" applyBorder="1" applyAlignment="1">
      <alignment horizontal="center" vertical="center"/>
    </xf>
    <xf numFmtId="10" fontId="12" fillId="2" borderId="17" xfId="13" applyNumberFormat="1" applyFont="1" applyFill="1" applyAlignment="1">
      <alignment horizontal="center" vertical="center"/>
    </xf>
    <xf numFmtId="0" fontId="30" fillId="0" borderId="0" xfId="0" applyFont="1"/>
    <xf numFmtId="0" fontId="30" fillId="6" borderId="17" xfId="0" applyFont="1" applyFill="1" applyBorder="1"/>
    <xf numFmtId="0" fontId="30" fillId="6" borderId="33" xfId="0" applyFont="1" applyFill="1" applyBorder="1"/>
    <xf numFmtId="0" fontId="12" fillId="11" borderId="17" xfId="13" applyFont="1" applyFill="1" applyAlignment="1">
      <alignment horizontal="left"/>
    </xf>
    <xf numFmtId="0" fontId="11" fillId="11" borderId="17" xfId="13" applyFont="1" applyFill="1" applyAlignment="1">
      <alignment horizontal="center"/>
    </xf>
    <xf numFmtId="0" fontId="12" fillId="12" borderId="17" xfId="13" applyFont="1" applyFill="1" applyAlignment="1">
      <alignment horizontal="left"/>
    </xf>
    <xf numFmtId="0" fontId="11" fillId="12" borderId="17" xfId="13" applyFont="1" applyFill="1" applyAlignment="1">
      <alignment horizontal="center"/>
    </xf>
    <xf numFmtId="2" fontId="12" fillId="0" borderId="17" xfId="13" applyNumberFormat="1" applyFont="1" applyAlignment="1">
      <alignment horizontal="right" vertical="center"/>
    </xf>
    <xf numFmtId="0" fontId="14" fillId="3" borderId="17" xfId="13" applyFont="1" applyFill="1" applyAlignment="1">
      <alignment horizontal="right" vertical="center" wrapText="1"/>
    </xf>
    <xf numFmtId="177" fontId="12" fillId="2" borderId="17" xfId="26" applyNumberFormat="1" applyFont="1" applyFill="1" applyAlignment="1">
      <alignment vertical="center"/>
    </xf>
    <xf numFmtId="177" fontId="12" fillId="2" borderId="17" xfId="26" applyNumberFormat="1" applyFont="1" applyFill="1" applyAlignment="1">
      <alignment horizontal="left" vertical="center"/>
    </xf>
    <xf numFmtId="166" fontId="12" fillId="2" borderId="17" xfId="13" applyNumberFormat="1" applyFont="1" applyFill="1" applyAlignment="1">
      <alignment horizontal="left" vertical="center"/>
    </xf>
    <xf numFmtId="165" fontId="56" fillId="0" borderId="17" xfId="13" applyNumberFormat="1" applyFont="1" applyAlignment="1">
      <alignment vertical="center"/>
    </xf>
    <xf numFmtId="43" fontId="12" fillId="2" borderId="17" xfId="26" applyFont="1" applyFill="1" applyAlignment="1">
      <alignment horizontal="left" vertical="center"/>
    </xf>
    <xf numFmtId="165" fontId="12" fillId="2" borderId="17" xfId="27" applyNumberFormat="1" applyFont="1" applyFill="1" applyAlignment="1">
      <alignment horizontal="left" vertical="center"/>
    </xf>
    <xf numFmtId="4" fontId="12" fillId="2" borderId="17" xfId="13" applyNumberFormat="1" applyFont="1" applyFill="1" applyAlignment="1">
      <alignment horizontal="right" vertical="center"/>
    </xf>
    <xf numFmtId="4" fontId="12" fillId="0" borderId="17" xfId="13" applyNumberFormat="1" applyFont="1" applyAlignment="1">
      <alignment horizontal="right" vertical="center"/>
    </xf>
    <xf numFmtId="43" fontId="12" fillId="2" borderId="17" xfId="4" applyFont="1" applyFill="1" applyBorder="1" applyAlignment="1">
      <alignment vertical="center"/>
    </xf>
    <xf numFmtId="3" fontId="12" fillId="0" borderId="17" xfId="13" applyNumberFormat="1" applyFont="1" applyAlignment="1">
      <alignment horizontal="right" vertical="center"/>
    </xf>
    <xf numFmtId="0" fontId="12" fillId="2" borderId="15" xfId="13" applyFont="1" applyFill="1" applyBorder="1" applyAlignment="1">
      <alignment horizontal="left" vertical="center"/>
    </xf>
    <xf numFmtId="43" fontId="0" fillId="0" borderId="17" xfId="26" applyFont="1"/>
    <xf numFmtId="177" fontId="0" fillId="0" borderId="17" xfId="26" applyNumberFormat="1" applyFont="1"/>
    <xf numFmtId="0" fontId="46" fillId="2" borderId="17" xfId="1" applyFont="1" applyFill="1"/>
    <xf numFmtId="0" fontId="0" fillId="0" borderId="17" xfId="13" applyFont="1" applyAlignment="1">
      <alignment horizontal="right"/>
    </xf>
    <xf numFmtId="177" fontId="12" fillId="2" borderId="17" xfId="26" applyNumberFormat="1" applyFont="1" applyFill="1" applyAlignment="1">
      <alignment horizontal="right" vertical="center"/>
    </xf>
    <xf numFmtId="165" fontId="11" fillId="2" borderId="17" xfId="1" applyNumberFormat="1" applyFont="1" applyFill="1" applyAlignment="1">
      <alignment horizontal="center" vertical="center"/>
    </xf>
    <xf numFmtId="0" fontId="11" fillId="2" borderId="17" xfId="1" applyFont="1" applyFill="1" applyAlignment="1">
      <alignment horizontal="center" vertical="center"/>
    </xf>
    <xf numFmtId="0" fontId="14" fillId="3" borderId="17" xfId="1" applyFont="1" applyFill="1" applyAlignment="1">
      <alignment horizontal="left" vertical="center" wrapText="1"/>
    </xf>
    <xf numFmtId="0" fontId="14" fillId="3" borderId="17" xfId="1" applyFont="1" applyFill="1" applyAlignment="1">
      <alignment horizontal="right" vertical="center" wrapText="1"/>
    </xf>
    <xf numFmtId="165" fontId="14" fillId="3" borderId="17" xfId="1" applyNumberFormat="1" applyFont="1" applyFill="1" applyAlignment="1">
      <alignment horizontal="center" vertical="center" wrapText="1"/>
    </xf>
    <xf numFmtId="0" fontId="9" fillId="0" borderId="17" xfId="1" applyAlignment="1">
      <alignment horizontal="center" vertical="center"/>
    </xf>
    <xf numFmtId="167" fontId="18" fillId="2" borderId="17" xfId="1" applyNumberFormat="1" applyFont="1" applyFill="1" applyAlignment="1">
      <alignment horizontal="right" vertical="center"/>
    </xf>
    <xf numFmtId="165" fontId="18" fillId="2" borderId="17" xfId="1" applyNumberFormat="1" applyFont="1" applyFill="1" applyAlignment="1">
      <alignment horizontal="center" vertical="center"/>
    </xf>
    <xf numFmtId="0" fontId="19" fillId="12" borderId="17" xfId="1" applyFont="1" applyFill="1" applyAlignment="1">
      <alignment vertical="center"/>
    </xf>
    <xf numFmtId="167" fontId="19" fillId="12" borderId="17" xfId="1" applyNumberFormat="1" applyFont="1" applyFill="1" applyAlignment="1">
      <alignment horizontal="right" vertical="center"/>
    </xf>
    <xf numFmtId="165" fontId="19" fillId="12" borderId="17" xfId="1" applyNumberFormat="1" applyFont="1" applyFill="1" applyAlignment="1">
      <alignment horizontal="center" vertical="center"/>
    </xf>
    <xf numFmtId="0" fontId="19" fillId="2" borderId="34" xfId="1" applyFont="1" applyFill="1" applyBorder="1" applyAlignment="1">
      <alignment vertical="center"/>
    </xf>
    <xf numFmtId="167" fontId="19" fillId="2" borderId="34" xfId="1" applyNumberFormat="1" applyFont="1" applyFill="1" applyBorder="1" applyAlignment="1">
      <alignment horizontal="right" vertical="center"/>
    </xf>
    <xf numFmtId="165" fontId="19" fillId="2" borderId="34" xfId="1" applyNumberFormat="1" applyFont="1" applyFill="1" applyBorder="1" applyAlignment="1">
      <alignment horizontal="center" vertical="center"/>
    </xf>
    <xf numFmtId="0" fontId="11" fillId="12" borderId="17" xfId="1" applyFont="1" applyFill="1" applyAlignment="1">
      <alignment vertical="center"/>
    </xf>
    <xf numFmtId="167" fontId="11" fillId="2" borderId="34" xfId="1" applyNumberFormat="1" applyFont="1" applyFill="1" applyBorder="1" applyAlignment="1">
      <alignment horizontal="right" vertical="center"/>
    </xf>
    <xf numFmtId="165" fontId="11" fillId="2" borderId="34" xfId="1" applyNumberFormat="1" applyFont="1" applyFill="1" applyBorder="1" applyAlignment="1">
      <alignment horizontal="center" vertical="center"/>
    </xf>
    <xf numFmtId="165" fontId="11" fillId="12" borderId="17" xfId="1" applyNumberFormat="1" applyFont="1" applyFill="1" applyAlignment="1">
      <alignment horizontal="center" vertical="center"/>
    </xf>
    <xf numFmtId="165" fontId="19" fillId="12" borderId="17" xfId="10" applyNumberFormat="1" applyFont="1" applyFill="1" applyBorder="1" applyAlignment="1">
      <alignment horizontal="center" vertical="center"/>
    </xf>
    <xf numFmtId="0" fontId="19" fillId="12" borderId="17" xfId="1" applyFont="1" applyFill="1" applyAlignment="1">
      <alignment horizontal="left" vertical="center"/>
    </xf>
    <xf numFmtId="165" fontId="11" fillId="13" borderId="17" xfId="1" applyNumberFormat="1" applyFont="1" applyFill="1" applyAlignment="1">
      <alignment horizontal="center" vertical="center"/>
    </xf>
    <xf numFmtId="0" fontId="9" fillId="0" borderId="9" xfId="1" applyBorder="1" applyAlignment="1">
      <alignment horizontal="center" vertical="center"/>
    </xf>
    <xf numFmtId="0" fontId="12" fillId="2" borderId="17" xfId="1" applyFont="1" applyFill="1" applyAlignment="1">
      <alignment horizontal="center" vertical="center" wrapText="1"/>
    </xf>
    <xf numFmtId="165" fontId="12" fillId="2" borderId="15" xfId="1" applyNumberFormat="1" applyFont="1" applyFill="1" applyBorder="1" applyAlignment="1">
      <alignment horizontal="center" vertical="center"/>
    </xf>
    <xf numFmtId="177" fontId="9" fillId="0" borderId="17" xfId="26" applyNumberFormat="1" applyFont="1"/>
    <xf numFmtId="168" fontId="18" fillId="2" borderId="17" xfId="1" applyNumberFormat="1" applyFont="1" applyFill="1" applyAlignment="1">
      <alignment horizontal="center" vertical="center"/>
    </xf>
    <xf numFmtId="164" fontId="12" fillId="2" borderId="17" xfId="1" applyNumberFormat="1" applyFont="1" applyFill="1" applyAlignment="1">
      <alignment vertical="center"/>
    </xf>
    <xf numFmtId="178" fontId="9" fillId="0" borderId="17" xfId="26" applyNumberFormat="1" applyFont="1"/>
    <xf numFmtId="165" fontId="19" fillId="2" borderId="34" xfId="27" applyNumberFormat="1" applyFont="1" applyFill="1" applyBorder="1" applyAlignment="1">
      <alignment horizontal="center" vertical="center"/>
    </xf>
    <xf numFmtId="164" fontId="12" fillId="2" borderId="17" xfId="1" applyNumberFormat="1" applyFont="1" applyFill="1" applyAlignment="1">
      <alignment horizontal="right" vertical="center"/>
    </xf>
    <xf numFmtId="164" fontId="18" fillId="2" borderId="17" xfId="1" applyNumberFormat="1" applyFont="1" applyFill="1" applyAlignment="1">
      <alignment horizontal="right" vertical="center"/>
    </xf>
    <xf numFmtId="10" fontId="18" fillId="2" borderId="17" xfId="1" applyNumberFormat="1" applyFont="1" applyFill="1" applyAlignment="1">
      <alignment horizontal="center" vertical="center"/>
    </xf>
    <xf numFmtId="167" fontId="12" fillId="2" borderId="17" xfId="1" applyNumberFormat="1" applyFont="1" applyFill="1" applyAlignment="1">
      <alignment horizontal="right" vertical="center" indent="1"/>
    </xf>
    <xf numFmtId="165" fontId="11" fillId="2" borderId="34" xfId="27" applyNumberFormat="1" applyFont="1" applyFill="1" applyBorder="1" applyAlignment="1">
      <alignment horizontal="center" vertical="center"/>
    </xf>
    <xf numFmtId="4" fontId="11" fillId="2" borderId="17" xfId="13" applyNumberFormat="1" applyFont="1" applyFill="1" applyAlignment="1">
      <alignment horizontal="right" vertical="center"/>
    </xf>
    <xf numFmtId="165" fontId="12" fillId="2" borderId="17" xfId="27" applyNumberFormat="1" applyFont="1" applyFill="1" applyBorder="1" applyAlignment="1">
      <alignment vertical="center"/>
    </xf>
    <xf numFmtId="177" fontId="12" fillId="0" borderId="17" xfId="26" applyNumberFormat="1" applyFont="1" applyAlignment="1">
      <alignment vertical="center"/>
    </xf>
    <xf numFmtId="43" fontId="12" fillId="0" borderId="17" xfId="26" applyFont="1" applyAlignment="1">
      <alignment horizontal="center" vertical="center"/>
    </xf>
    <xf numFmtId="9" fontId="12" fillId="2" borderId="17" xfId="27" applyFont="1" applyFill="1" applyBorder="1" applyAlignment="1">
      <alignment vertical="center"/>
    </xf>
    <xf numFmtId="165" fontId="9" fillId="0" borderId="17" xfId="27" applyNumberFormat="1" applyFont="1" applyBorder="1" applyAlignment="1"/>
    <xf numFmtId="177" fontId="19" fillId="4" borderId="17" xfId="26" applyNumberFormat="1" applyFont="1" applyFill="1" applyAlignment="1">
      <alignment vertical="center"/>
    </xf>
    <xf numFmtId="43" fontId="19" fillId="4" borderId="17" xfId="26" applyFont="1" applyFill="1" applyAlignment="1">
      <alignment horizontal="center" vertical="center"/>
    </xf>
    <xf numFmtId="0" fontId="30" fillId="6" borderId="0" xfId="0" applyFont="1" applyFill="1" applyAlignment="1">
      <alignment horizontal="left" indent="1"/>
    </xf>
    <xf numFmtId="0" fontId="30" fillId="6" borderId="0" xfId="0" applyFont="1" applyFill="1" applyAlignment="1">
      <alignment horizontal="left" vertical="center" indent="1"/>
    </xf>
    <xf numFmtId="49" fontId="58" fillId="6" borderId="17" xfId="11" applyNumberFormat="1" applyFont="1" applyFill="1" applyAlignment="1">
      <alignment horizontal="left" vertical="center"/>
    </xf>
    <xf numFmtId="1" fontId="19" fillId="4" borderId="17" xfId="13" applyNumberFormat="1" applyFont="1" applyFill="1" applyAlignment="1">
      <alignment horizontal="right" vertical="center"/>
    </xf>
    <xf numFmtId="1" fontId="12" fillId="0" borderId="17" xfId="13" applyNumberFormat="1" applyFont="1" applyAlignment="1">
      <alignment horizontal="right" vertical="center"/>
    </xf>
    <xf numFmtId="0" fontId="14" fillId="3" borderId="17" xfId="3" applyFont="1" applyFill="1" applyAlignment="1">
      <alignment horizontal="right"/>
    </xf>
    <xf numFmtId="3" fontId="12" fillId="2" borderId="17" xfId="3" applyNumberFormat="1" applyFont="1" applyFill="1" applyAlignment="1">
      <alignment horizontal="right"/>
    </xf>
    <xf numFmtId="3" fontId="18" fillId="2" borderId="17" xfId="3" applyNumberFormat="1" applyFont="1" applyFill="1" applyAlignment="1">
      <alignment horizontal="right"/>
    </xf>
    <xf numFmtId="3" fontId="18" fillId="2" borderId="17" xfId="1" applyNumberFormat="1" applyFont="1" applyFill="1" applyAlignment="1">
      <alignment horizontal="right" vertical="center"/>
    </xf>
    <xf numFmtId="176" fontId="12" fillId="2" borderId="17" xfId="1" applyNumberFormat="1" applyFont="1" applyFill="1" applyAlignment="1">
      <alignment horizontal="right" vertical="center"/>
    </xf>
    <xf numFmtId="176" fontId="18" fillId="2" borderId="17" xfId="1" applyNumberFormat="1" applyFont="1" applyFill="1" applyAlignment="1">
      <alignment horizontal="right" vertical="center"/>
    </xf>
    <xf numFmtId="3" fontId="12" fillId="2" borderId="17" xfId="13" applyNumberFormat="1" applyFont="1" applyFill="1" applyAlignment="1">
      <alignment horizontal="right"/>
    </xf>
    <xf numFmtId="3" fontId="11" fillId="2" borderId="7" xfId="13" applyNumberFormat="1" applyFont="1" applyFill="1" applyBorder="1" applyAlignment="1">
      <alignment horizontal="right"/>
    </xf>
    <xf numFmtId="3" fontId="11" fillId="2" borderId="17" xfId="13" applyNumberFormat="1" applyFont="1" applyFill="1" applyAlignment="1">
      <alignment horizontal="right"/>
    </xf>
    <xf numFmtId="0" fontId="12" fillId="2" borderId="17" xfId="13" applyFont="1" applyFill="1" applyAlignment="1">
      <alignment horizontal="right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17" xfId="2" applyFont="1"/>
    <xf numFmtId="177" fontId="3" fillId="6" borderId="17" xfId="21" applyNumberFormat="1" applyFont="1" applyFill="1" applyBorder="1" applyAlignment="1">
      <alignment horizontal="center" vertical="center"/>
    </xf>
    <xf numFmtId="166" fontId="12" fillId="2" borderId="15" xfId="13" applyNumberFormat="1" applyFont="1" applyFill="1" applyBorder="1" applyAlignment="1">
      <alignment horizontal="center" vertical="center"/>
    </xf>
    <xf numFmtId="166" fontId="12" fillId="2" borderId="9" xfId="13" applyNumberFormat="1" applyFont="1" applyFill="1" applyBorder="1" applyAlignment="1">
      <alignment horizontal="center" vertical="center"/>
    </xf>
    <xf numFmtId="0" fontId="59" fillId="6" borderId="17" xfId="12" quotePrefix="1" applyFont="1" applyFill="1"/>
    <xf numFmtId="0" fontId="60" fillId="6" borderId="0" xfId="0" applyFont="1" applyFill="1"/>
    <xf numFmtId="0" fontId="60" fillId="6" borderId="33" xfId="0" applyFont="1" applyFill="1" applyBorder="1"/>
    <xf numFmtId="0" fontId="60" fillId="6" borderId="17" xfId="0" applyFont="1" applyFill="1" applyBorder="1"/>
    <xf numFmtId="0" fontId="59" fillId="0" borderId="17" xfId="12" quotePrefix="1" applyFont="1" applyFill="1"/>
    <xf numFmtId="177" fontId="12" fillId="2" borderId="17" xfId="21" applyNumberFormat="1" applyFont="1" applyFill="1" applyBorder="1" applyAlignment="1">
      <alignment horizontal="center" vertical="center"/>
    </xf>
    <xf numFmtId="177" fontId="12" fillId="2" borderId="17" xfId="21" applyNumberFormat="1" applyFont="1" applyFill="1" applyBorder="1" applyAlignment="1">
      <alignment vertical="center"/>
    </xf>
    <xf numFmtId="177" fontId="24" fillId="2" borderId="17" xfId="21" applyNumberFormat="1" applyFont="1" applyFill="1" applyBorder="1" applyAlignment="1">
      <alignment vertical="center"/>
    </xf>
    <xf numFmtId="49" fontId="29" fillId="6" borderId="17" xfId="11" applyNumberFormat="1" applyFont="1" applyFill="1" applyAlignment="1">
      <alignment horizontal="center" vertical="center" wrapText="1"/>
    </xf>
    <xf numFmtId="49" fontId="31" fillId="6" borderId="17" xfId="11" applyNumberFormat="1" applyFont="1" applyFill="1" applyAlignment="1">
      <alignment horizontal="center" vertical="center" wrapText="1"/>
    </xf>
    <xf numFmtId="0" fontId="12" fillId="2" borderId="7" xfId="2" applyFont="1" applyFill="1" applyBorder="1" applyAlignment="1">
      <alignment horizontal="left" vertical="center" wrapText="1"/>
    </xf>
    <xf numFmtId="0" fontId="20" fillId="0" borderId="7" xfId="2" applyFont="1" applyBorder="1"/>
    <xf numFmtId="0" fontId="12" fillId="2" borderId="9" xfId="13" applyFont="1" applyFill="1" applyBorder="1" applyAlignment="1">
      <alignment horizontal="left" wrapText="1"/>
    </xf>
    <xf numFmtId="0" fontId="20" fillId="0" borderId="9" xfId="13" applyFont="1" applyBorder="1"/>
    <xf numFmtId="0" fontId="12" fillId="2" borderId="9" xfId="1" applyFont="1" applyFill="1" applyBorder="1" applyAlignment="1">
      <alignment horizontal="left" vertical="center" wrapText="1"/>
    </xf>
    <xf numFmtId="0" fontId="20" fillId="0" borderId="9" xfId="1" applyFont="1" applyBorder="1"/>
    <xf numFmtId="0" fontId="11" fillId="9" borderId="17" xfId="13" applyFont="1" applyFill="1" applyAlignment="1">
      <alignment horizontal="center" vertical="center"/>
    </xf>
    <xf numFmtId="0" fontId="20" fillId="0" borderId="17" xfId="13" applyFont="1"/>
    <xf numFmtId="0" fontId="12" fillId="2" borderId="15" xfId="1" applyFont="1" applyFill="1" applyBorder="1" applyAlignment="1">
      <alignment horizontal="left" vertical="center" wrapText="1"/>
    </xf>
    <xf numFmtId="0" fontId="20" fillId="0" borderId="15" xfId="1" applyFont="1" applyBorder="1"/>
    <xf numFmtId="0" fontId="12" fillId="2" borderId="9" xfId="13" applyFont="1" applyFill="1" applyBorder="1" applyAlignment="1">
      <alignment horizontal="left" vertical="center" wrapText="1"/>
    </xf>
    <xf numFmtId="0" fontId="12" fillId="2" borderId="19" xfId="13" applyFont="1" applyFill="1" applyBorder="1" applyAlignment="1">
      <alignment horizontal="left" vertical="center" wrapText="1"/>
    </xf>
    <xf numFmtId="0" fontId="12" fillId="2" borderId="19" xfId="1" applyFont="1" applyFill="1" applyBorder="1" applyAlignment="1">
      <alignment horizontal="left" vertical="center" wrapText="1"/>
    </xf>
    <xf numFmtId="0" fontId="12" fillId="0" borderId="15" xfId="13" applyFont="1" applyBorder="1" applyAlignment="1">
      <alignment horizontal="left" vertical="center" wrapText="1"/>
    </xf>
    <xf numFmtId="0" fontId="12" fillId="2" borderId="15" xfId="13" applyFont="1" applyFill="1" applyBorder="1" applyAlignment="1">
      <alignment horizontal="left" vertical="center" wrapText="1"/>
    </xf>
    <xf numFmtId="0" fontId="20" fillId="0" borderId="15" xfId="13" applyFont="1" applyBorder="1"/>
    <xf numFmtId="0" fontId="12" fillId="2" borderId="17" xfId="1" applyFont="1" applyFill="1" applyAlignment="1">
      <alignment horizontal="left" vertical="center" wrapText="1"/>
    </xf>
    <xf numFmtId="0" fontId="20" fillId="0" borderId="17" xfId="1" applyFont="1"/>
    <xf numFmtId="0" fontId="14" fillId="3" borderId="17" xfId="13" applyFont="1" applyFill="1" applyAlignment="1">
      <alignment horizontal="left" vertical="top" wrapText="1"/>
    </xf>
    <xf numFmtId="0" fontId="19" fillId="2" borderId="17" xfId="13" applyFont="1" applyFill="1" applyAlignment="1">
      <alignment horizontal="center" vertical="center"/>
    </xf>
    <xf numFmtId="0" fontId="12" fillId="2" borderId="9" xfId="13" applyFont="1" applyFill="1" applyBorder="1" applyAlignment="1">
      <alignment horizontal="left"/>
    </xf>
    <xf numFmtId="0" fontId="12" fillId="2" borderId="17" xfId="13" applyFont="1" applyFill="1" applyAlignment="1">
      <alignment horizontal="left" vertical="top" wrapText="1"/>
    </xf>
    <xf numFmtId="0" fontId="12" fillId="2" borderId="17" xfId="13" applyFont="1" applyFill="1" applyAlignment="1">
      <alignment horizontal="left" vertical="top"/>
    </xf>
    <xf numFmtId="0" fontId="14" fillId="3" borderId="17" xfId="13" applyFont="1" applyFill="1" applyAlignment="1">
      <alignment horizontal="center" vertical="center"/>
    </xf>
  </cellXfs>
  <cellStyles count="28">
    <cellStyle name="Hipervínculo" xfId="12" builtinId="8"/>
    <cellStyle name="Millares" xfId="21" builtinId="3"/>
    <cellStyle name="Millares 2" xfId="4"/>
    <cellStyle name="Millares 2 2" xfId="7"/>
    <cellStyle name="Millares 3" xfId="8"/>
    <cellStyle name="Millares 4" xfId="15"/>
    <cellStyle name="Millares 5" xfId="16"/>
    <cellStyle name="Millares 6" xfId="25"/>
    <cellStyle name="Millares 7" xfId="26"/>
    <cellStyle name="Normal" xfId="0" builtinId="0"/>
    <cellStyle name="Normal 2" xfId="1"/>
    <cellStyle name="Normal 2 2" xfId="5"/>
    <cellStyle name="Normal 2 2 2" xfId="23"/>
    <cellStyle name="Normal 2 2 4" xfId="3"/>
    <cellStyle name="Normal 2 3" xfId="24"/>
    <cellStyle name="Normal 3" xfId="2"/>
    <cellStyle name="Normal 3 2" xfId="13"/>
    <cellStyle name="Normal 4" xfId="19"/>
    <cellStyle name="Normal 5" xfId="22"/>
    <cellStyle name="Normal 65 3 4" xfId="11"/>
    <cellStyle name="Normal 8" xfId="9"/>
    <cellStyle name="Normal 8 2" xfId="20"/>
    <cellStyle name="Porcentaje 2" xfId="6"/>
    <cellStyle name="Porcentaje 2 2" xfId="18"/>
    <cellStyle name="Porcentaje 3" xfId="10"/>
    <cellStyle name="Porcentaje 4" xfId="14"/>
    <cellStyle name="Porcentaje 5" xfId="17"/>
    <cellStyle name="Porcentaje 6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u="none" strike="noStrike" baseline="0">
                <a:effectLst/>
              </a:rPr>
              <a:t>NÚMERO DE PARTICIPANTES DEL PROGRAMA DE INTEGRACIÓN MINERA (PIM) DEL AÑO 2011 - 2022</a:t>
            </a:r>
            <a:endParaRPr lang="es-PE"/>
          </a:p>
        </c:rich>
      </c:tx>
      <c:layout>
        <c:manualLayout>
          <c:xMode val="edge"/>
          <c:yMode val="edge"/>
          <c:x val="0.13341095873341874"/>
          <c:y val="2.91316436422629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'Pasantías '!$B$2</c:f>
              <c:strCache>
                <c:ptCount val="1"/>
                <c:pt idx="0">
                  <c:v>PASANTÍA MINERA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'Pasantías '!$A$3:$A$14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'Pasantías '!$B$3:$B$14</c:f>
              <c:numCache>
                <c:formatCode>_-* #,##0_-;\-* #,##0_-;_-* "-"??_-;_-@_-</c:formatCode>
                <c:ptCount val="12"/>
                <c:pt idx="0">
                  <c:v>39</c:v>
                </c:pt>
                <c:pt idx="1">
                  <c:v>55</c:v>
                </c:pt>
                <c:pt idx="2">
                  <c:v>269</c:v>
                </c:pt>
                <c:pt idx="3">
                  <c:v>251</c:v>
                </c:pt>
                <c:pt idx="4">
                  <c:v>232</c:v>
                </c:pt>
                <c:pt idx="5">
                  <c:v>256</c:v>
                </c:pt>
                <c:pt idx="6">
                  <c:v>116</c:v>
                </c:pt>
                <c:pt idx="7">
                  <c:v>83</c:v>
                </c:pt>
                <c:pt idx="8">
                  <c:v>28</c:v>
                </c:pt>
                <c:pt idx="9">
                  <c:v>17</c:v>
                </c:pt>
                <c:pt idx="10">
                  <c:v>98</c:v>
                </c:pt>
                <c:pt idx="1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9-4908-BEE3-3A545AF71894}"/>
            </c:ext>
          </c:extLst>
        </c:ser>
        <c:ser>
          <c:idx val="1"/>
          <c:order val="1"/>
          <c:tx>
            <c:strRef>
              <c:f>'Pasantías '!$C$2</c:f>
              <c:strCache>
                <c:ptCount val="1"/>
                <c:pt idx="0">
                  <c:v>RÉPLICA MINERA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'Pasantías '!$A$3:$A$14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'Pasantías '!$C$3:$C$14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308</c:v>
                </c:pt>
                <c:pt idx="2">
                  <c:v>464</c:v>
                </c:pt>
                <c:pt idx="3">
                  <c:v>922</c:v>
                </c:pt>
                <c:pt idx="4">
                  <c:v>348</c:v>
                </c:pt>
                <c:pt idx="5">
                  <c:v>1035</c:v>
                </c:pt>
                <c:pt idx="6">
                  <c:v>465</c:v>
                </c:pt>
                <c:pt idx="7">
                  <c:v>111</c:v>
                </c:pt>
                <c:pt idx="8">
                  <c:v>741</c:v>
                </c:pt>
                <c:pt idx="9">
                  <c:v>259</c:v>
                </c:pt>
                <c:pt idx="10">
                  <c:v>675</c:v>
                </c:pt>
                <c:pt idx="11">
                  <c:v>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69-4908-BEE3-3A545AF71894}"/>
            </c:ext>
          </c:extLst>
        </c:ser>
        <c:ser>
          <c:idx val="2"/>
          <c:order val="2"/>
          <c:tx>
            <c:strRef>
              <c:f>'Pasantías '!$D$2</c:f>
              <c:strCache>
                <c:ptCount val="1"/>
                <c:pt idx="0">
                  <c:v>TALLER INFORMATIVO Y CAPACITACIÓN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'Pasantías '!$A$3:$A$14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'Pasantías '!$D$3:$D$14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244</c:v>
                </c:pt>
                <c:pt idx="8">
                  <c:v>609</c:v>
                </c:pt>
                <c:pt idx="9">
                  <c:v>730</c:v>
                </c:pt>
                <c:pt idx="10">
                  <c:v>303</c:v>
                </c:pt>
                <c:pt idx="11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69-4908-BEE3-3A545AF71894}"/>
            </c:ext>
          </c:extLst>
        </c:ser>
        <c:ser>
          <c:idx val="3"/>
          <c:order val="3"/>
          <c:tx>
            <c:strRef>
              <c:f>'Pasantías '!$E$2</c:f>
              <c:strCache>
                <c:ptCount val="1"/>
                <c:pt idx="0">
                  <c:v>TALLER PARA UNIVERSITARIOS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'Pasantías '!$A$3:$A$14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'Pasantías '!$E$3:$E$14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65</c:v>
                </c:pt>
                <c:pt idx="9">
                  <c:v>151</c:v>
                </c:pt>
                <c:pt idx="10">
                  <c:v>353</c:v>
                </c:pt>
                <c:pt idx="11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69-4908-BEE3-3A545AF71894}"/>
            </c:ext>
          </c:extLst>
        </c:ser>
        <c:ser>
          <c:idx val="4"/>
          <c:order val="4"/>
          <c:tx>
            <c:strRef>
              <c:f>'Pasantías '!$F$2</c:f>
              <c:strCache>
                <c:ptCount val="1"/>
                <c:pt idx="0">
                  <c:v>MUJERES MÁGICAS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'Pasantías '!$A$3:$A$14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'Pasantías '!$F$3:$F$14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</c:v>
                </c:pt>
                <c:pt idx="9">
                  <c:v>56</c:v>
                </c:pt>
                <c:pt idx="10">
                  <c:v>103</c:v>
                </c:pt>
                <c:pt idx="1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69-4908-BEE3-3A545AF718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21781712"/>
        <c:axId val="821772976"/>
      </c:barChart>
      <c:lineChart>
        <c:grouping val="standard"/>
        <c:varyColors val="0"/>
        <c:ser>
          <c:idx val="5"/>
          <c:order val="5"/>
          <c:tx>
            <c:strRef>
              <c:f>'Pasantías '!$G$2</c:f>
              <c:strCache>
                <c:ptCount val="1"/>
                <c:pt idx="0">
                  <c:v>CANTIDAD PARTICIPANTES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solidFill>
                  <a:schemeClr val="accent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'Pasantías '!$A$3:$A$14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'Pasantías '!$G$3:$G$14</c:f>
              <c:numCache>
                <c:formatCode>_-* #,##0_-;\-* #,##0_-;_-* "-"??_-;_-@_-</c:formatCode>
                <c:ptCount val="12"/>
                <c:pt idx="0">
                  <c:v>39</c:v>
                </c:pt>
                <c:pt idx="1">
                  <c:v>363</c:v>
                </c:pt>
                <c:pt idx="2">
                  <c:v>733</c:v>
                </c:pt>
                <c:pt idx="3">
                  <c:v>1173</c:v>
                </c:pt>
                <c:pt idx="4">
                  <c:v>580</c:v>
                </c:pt>
                <c:pt idx="5">
                  <c:v>1291</c:v>
                </c:pt>
                <c:pt idx="6">
                  <c:v>581</c:v>
                </c:pt>
                <c:pt idx="7">
                  <c:v>438</c:v>
                </c:pt>
                <c:pt idx="8">
                  <c:v>1493</c:v>
                </c:pt>
                <c:pt idx="9">
                  <c:v>1213</c:v>
                </c:pt>
                <c:pt idx="10">
                  <c:v>1532</c:v>
                </c:pt>
                <c:pt idx="11">
                  <c:v>2679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69-4908-BEE3-3A545AF718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1781712"/>
        <c:axId val="821772976"/>
      </c:lineChart>
      <c:catAx>
        <c:axId val="82178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21772976"/>
        <c:crosses val="autoZero"/>
        <c:auto val="1"/>
        <c:lblAlgn val="ctr"/>
        <c:lblOffset val="100"/>
        <c:noMultiLvlLbl val="0"/>
      </c:catAx>
      <c:valAx>
        <c:axId val="821772976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82178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4.8253175582576253E-2"/>
          <c:y val="0.1016778410808028"/>
          <c:w val="0.30866413324296438"/>
          <c:h val="0.279697803712533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CONTENIDO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14</xdr:col>
      <xdr:colOff>304800</xdr:colOff>
      <xdr:row>5</xdr:row>
      <xdr:rowOff>95250</xdr:rowOff>
    </xdr:to>
    <xdr:sp macro="" textlink="">
      <xdr:nvSpPr>
        <xdr:cNvPr id="1025" name="AutoShape 1" descr="blob:https://web.whatsapp.com/432b454a-1d2e-430b-b723-1963f9d4c07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5850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752476</xdr:colOff>
      <xdr:row>1</xdr:row>
      <xdr:rowOff>66676</xdr:rowOff>
    </xdr:from>
    <xdr:to>
      <xdr:col>11</xdr:col>
      <xdr:colOff>30935</xdr:colOff>
      <xdr:row>8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557" b="-1"/>
        <a:stretch/>
      </xdr:blipFill>
      <xdr:spPr>
        <a:xfrm>
          <a:off x="1104901" y="285751"/>
          <a:ext cx="7498534" cy="15335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0</xdr:row>
      <xdr:rowOff>47625</xdr:rowOff>
    </xdr:from>
    <xdr:to>
      <xdr:col>11</xdr:col>
      <xdr:colOff>904314</xdr:colOff>
      <xdr:row>2</xdr:row>
      <xdr:rowOff>97058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9744075" y="47625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57150</xdr:rowOff>
    </xdr:from>
    <xdr:to>
      <xdr:col>11</xdr:col>
      <xdr:colOff>18489</xdr:colOff>
      <xdr:row>2</xdr:row>
      <xdr:rowOff>106583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886825" y="57150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0</xdr:row>
      <xdr:rowOff>47625</xdr:rowOff>
    </xdr:from>
    <xdr:to>
      <xdr:col>14</xdr:col>
      <xdr:colOff>142314</xdr:colOff>
      <xdr:row>2</xdr:row>
      <xdr:rowOff>97058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9115425" y="47625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47625</xdr:rowOff>
    </xdr:from>
    <xdr:to>
      <xdr:col>6</xdr:col>
      <xdr:colOff>466164</xdr:colOff>
      <xdr:row>2</xdr:row>
      <xdr:rowOff>116108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276850" y="47625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38100</xdr:rowOff>
    </xdr:from>
    <xdr:to>
      <xdr:col>7</xdr:col>
      <xdr:colOff>247089</xdr:colOff>
      <xdr:row>2</xdr:row>
      <xdr:rowOff>106583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4857750" y="38100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66675</xdr:rowOff>
    </xdr:from>
    <xdr:to>
      <xdr:col>12</xdr:col>
      <xdr:colOff>770964</xdr:colOff>
      <xdr:row>3</xdr:row>
      <xdr:rowOff>30383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372350" y="66675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47625</xdr:rowOff>
    </xdr:from>
    <xdr:to>
      <xdr:col>6</xdr:col>
      <xdr:colOff>94689</xdr:colOff>
      <xdr:row>3</xdr:row>
      <xdr:rowOff>39908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743700" y="47625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57150</xdr:rowOff>
    </xdr:from>
    <xdr:to>
      <xdr:col>13</xdr:col>
      <xdr:colOff>780489</xdr:colOff>
      <xdr:row>3</xdr:row>
      <xdr:rowOff>30383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686800" y="57150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66261</xdr:colOff>
      <xdr:row>0</xdr:row>
      <xdr:rowOff>49696</xdr:rowOff>
    </xdr:from>
    <xdr:to>
      <xdr:col>11</xdr:col>
      <xdr:colOff>211059</xdr:colOff>
      <xdr:row>3</xdr:row>
      <xdr:rowOff>16303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671891" y="49696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</xdr:colOff>
      <xdr:row>0</xdr:row>
      <xdr:rowOff>45720</xdr:rowOff>
    </xdr:from>
    <xdr:to>
      <xdr:col>13</xdr:col>
      <xdr:colOff>149934</xdr:colOff>
      <xdr:row>2</xdr:row>
      <xdr:rowOff>133253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5608320" y="4572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723339</xdr:colOff>
      <xdr:row>2</xdr:row>
      <xdr:rowOff>118013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96150" y="0"/>
          <a:ext cx="168536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822960</xdr:colOff>
      <xdr:row>0</xdr:row>
      <xdr:rowOff>45720</xdr:rowOff>
    </xdr:from>
    <xdr:to>
      <xdr:col>10</xdr:col>
      <xdr:colOff>828114</xdr:colOff>
      <xdr:row>2</xdr:row>
      <xdr:rowOff>148493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0111740" y="4572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0</xdr:row>
      <xdr:rowOff>45720</xdr:rowOff>
    </xdr:from>
    <xdr:to>
      <xdr:col>11</xdr:col>
      <xdr:colOff>5154</xdr:colOff>
      <xdr:row>2</xdr:row>
      <xdr:rowOff>148493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781800" y="4572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</xdr:colOff>
      <xdr:row>0</xdr:row>
      <xdr:rowOff>30480</xdr:rowOff>
    </xdr:from>
    <xdr:to>
      <xdr:col>12</xdr:col>
      <xdr:colOff>828114</xdr:colOff>
      <xdr:row>2</xdr:row>
      <xdr:rowOff>118013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9860280" y="3048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556260</xdr:colOff>
      <xdr:row>0</xdr:row>
      <xdr:rowOff>30480</xdr:rowOff>
    </xdr:from>
    <xdr:to>
      <xdr:col>11</xdr:col>
      <xdr:colOff>774774</xdr:colOff>
      <xdr:row>2</xdr:row>
      <xdr:rowOff>133253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8001000" y="3048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0</xdr:row>
      <xdr:rowOff>45720</xdr:rowOff>
    </xdr:from>
    <xdr:to>
      <xdr:col>4</xdr:col>
      <xdr:colOff>584274</xdr:colOff>
      <xdr:row>2</xdr:row>
      <xdr:rowOff>118013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5928360" y="4572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38100</xdr:rowOff>
    </xdr:from>
    <xdr:to>
      <xdr:col>12</xdr:col>
      <xdr:colOff>788109</xdr:colOff>
      <xdr:row>3</xdr:row>
      <xdr:rowOff>53243</xdr:rowOff>
    </xdr:to>
    <xdr:sp macro="" textlink="">
      <xdr:nvSpPr>
        <xdr:cNvPr id="3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7943850" y="38100"/>
          <a:ext cx="1692984" cy="43424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47625</xdr:rowOff>
    </xdr:from>
    <xdr:to>
      <xdr:col>12</xdr:col>
      <xdr:colOff>807159</xdr:colOff>
      <xdr:row>3</xdr:row>
      <xdr:rowOff>24668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1591925" y="47625"/>
          <a:ext cx="1692984" cy="43424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0</xdr:row>
      <xdr:rowOff>57150</xdr:rowOff>
    </xdr:from>
    <xdr:to>
      <xdr:col>12</xdr:col>
      <xdr:colOff>778584</xdr:colOff>
      <xdr:row>3</xdr:row>
      <xdr:rowOff>53243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9696450" y="57150"/>
          <a:ext cx="1692984" cy="43424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28575</xdr:rowOff>
    </xdr:from>
    <xdr:to>
      <xdr:col>12</xdr:col>
      <xdr:colOff>769059</xdr:colOff>
      <xdr:row>3</xdr:row>
      <xdr:rowOff>62768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11115675" y="28575"/>
          <a:ext cx="1692984" cy="43424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47625</xdr:rowOff>
    </xdr:from>
    <xdr:to>
      <xdr:col>14</xdr:col>
      <xdr:colOff>35634</xdr:colOff>
      <xdr:row>3</xdr:row>
      <xdr:rowOff>43718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7924800" y="47625"/>
          <a:ext cx="1692984" cy="43424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0</xdr:row>
      <xdr:rowOff>38100</xdr:rowOff>
    </xdr:from>
    <xdr:to>
      <xdr:col>13</xdr:col>
      <xdr:colOff>770964</xdr:colOff>
      <xdr:row>3</xdr:row>
      <xdr:rowOff>3713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934325" y="38100"/>
          <a:ext cx="168536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38100</xdr:rowOff>
    </xdr:from>
    <xdr:to>
      <xdr:col>5</xdr:col>
      <xdr:colOff>226134</xdr:colOff>
      <xdr:row>3</xdr:row>
      <xdr:rowOff>43718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5781675" y="38100"/>
          <a:ext cx="1692984" cy="43424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579120</xdr:colOff>
      <xdr:row>0</xdr:row>
      <xdr:rowOff>45720</xdr:rowOff>
    </xdr:from>
    <xdr:to>
      <xdr:col>11</xdr:col>
      <xdr:colOff>12774</xdr:colOff>
      <xdr:row>2</xdr:row>
      <xdr:rowOff>102773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6629400" y="4572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0</xdr:row>
      <xdr:rowOff>30480</xdr:rowOff>
    </xdr:from>
    <xdr:to>
      <xdr:col>10</xdr:col>
      <xdr:colOff>828114</xdr:colOff>
      <xdr:row>2</xdr:row>
      <xdr:rowOff>87533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9547860" y="3048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0</xdr:row>
      <xdr:rowOff>68580</xdr:rowOff>
    </xdr:from>
    <xdr:to>
      <xdr:col>11</xdr:col>
      <xdr:colOff>5154</xdr:colOff>
      <xdr:row>2</xdr:row>
      <xdr:rowOff>140873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5631180" y="6858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0</xdr:row>
      <xdr:rowOff>60960</xdr:rowOff>
    </xdr:from>
    <xdr:to>
      <xdr:col>12</xdr:col>
      <xdr:colOff>889074</xdr:colOff>
      <xdr:row>2</xdr:row>
      <xdr:rowOff>118013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8991600" y="6096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</xdr:colOff>
      <xdr:row>0</xdr:row>
      <xdr:rowOff>45720</xdr:rowOff>
    </xdr:from>
    <xdr:to>
      <xdr:col>12</xdr:col>
      <xdr:colOff>28014</xdr:colOff>
      <xdr:row>2</xdr:row>
      <xdr:rowOff>102773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6675120" y="4572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1798320</xdr:colOff>
      <xdr:row>0</xdr:row>
      <xdr:rowOff>45720</xdr:rowOff>
    </xdr:from>
    <xdr:to>
      <xdr:col>4</xdr:col>
      <xdr:colOff>927174</xdr:colOff>
      <xdr:row>2</xdr:row>
      <xdr:rowOff>102773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5867400" y="4572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</xdr:colOff>
      <xdr:row>0</xdr:row>
      <xdr:rowOff>60960</xdr:rowOff>
    </xdr:from>
    <xdr:to>
      <xdr:col>12</xdr:col>
      <xdr:colOff>843354</xdr:colOff>
      <xdr:row>3</xdr:row>
      <xdr:rowOff>3713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7863840" y="6096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213360</xdr:colOff>
      <xdr:row>0</xdr:row>
      <xdr:rowOff>60960</xdr:rowOff>
    </xdr:from>
    <xdr:to>
      <xdr:col>10</xdr:col>
      <xdr:colOff>599514</xdr:colOff>
      <xdr:row>2</xdr:row>
      <xdr:rowOff>148493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8458200" y="6096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0</xdr:row>
      <xdr:rowOff>30480</xdr:rowOff>
    </xdr:from>
    <xdr:to>
      <xdr:col>10</xdr:col>
      <xdr:colOff>584274</xdr:colOff>
      <xdr:row>2</xdr:row>
      <xdr:rowOff>148493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/>
      </xdr:nvSpPr>
      <xdr:spPr>
        <a:xfrm>
          <a:off x="5334000" y="3048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0</xdr:row>
      <xdr:rowOff>38101</xdr:rowOff>
    </xdr:from>
    <xdr:to>
      <xdr:col>5</xdr:col>
      <xdr:colOff>762000</xdr:colOff>
      <xdr:row>2</xdr:row>
      <xdr:rowOff>114301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339840" y="38101"/>
          <a:ext cx="1463040" cy="44196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68580</xdr:colOff>
      <xdr:row>0</xdr:row>
      <xdr:rowOff>68580</xdr:rowOff>
    </xdr:from>
    <xdr:to>
      <xdr:col>12</xdr:col>
      <xdr:colOff>805254</xdr:colOff>
      <xdr:row>3</xdr:row>
      <xdr:rowOff>34193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/>
      </xdr:nvSpPr>
      <xdr:spPr>
        <a:xfrm>
          <a:off x="9037320" y="6858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0</xdr:row>
      <xdr:rowOff>38100</xdr:rowOff>
    </xdr:from>
    <xdr:to>
      <xdr:col>12</xdr:col>
      <xdr:colOff>5154</xdr:colOff>
      <xdr:row>2</xdr:row>
      <xdr:rowOff>125633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>
          <a:off x="642366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60960</xdr:rowOff>
    </xdr:from>
    <xdr:to>
      <xdr:col>4</xdr:col>
      <xdr:colOff>1003374</xdr:colOff>
      <xdr:row>2</xdr:row>
      <xdr:rowOff>148493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/>
      </xdr:nvSpPr>
      <xdr:spPr>
        <a:xfrm>
          <a:off x="5943600" y="6096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</xdr:colOff>
      <xdr:row>0</xdr:row>
      <xdr:rowOff>38100</xdr:rowOff>
    </xdr:from>
    <xdr:to>
      <xdr:col>10</xdr:col>
      <xdr:colOff>591894</xdr:colOff>
      <xdr:row>3</xdr:row>
      <xdr:rowOff>34193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/>
      </xdr:nvSpPr>
      <xdr:spPr>
        <a:xfrm>
          <a:off x="565404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38100</xdr:rowOff>
    </xdr:from>
    <xdr:to>
      <xdr:col>11</xdr:col>
      <xdr:colOff>12774</xdr:colOff>
      <xdr:row>3</xdr:row>
      <xdr:rowOff>26573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762762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510540</xdr:colOff>
      <xdr:row>0</xdr:row>
      <xdr:rowOff>38100</xdr:rowOff>
    </xdr:from>
    <xdr:to>
      <xdr:col>10</xdr:col>
      <xdr:colOff>744294</xdr:colOff>
      <xdr:row>3</xdr:row>
      <xdr:rowOff>34193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/>
      </xdr:nvSpPr>
      <xdr:spPr>
        <a:xfrm>
          <a:off x="717804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38100</xdr:rowOff>
    </xdr:from>
    <xdr:to>
      <xdr:col>12</xdr:col>
      <xdr:colOff>812874</xdr:colOff>
      <xdr:row>3</xdr:row>
      <xdr:rowOff>34193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/>
      </xdr:nvSpPr>
      <xdr:spPr>
        <a:xfrm>
          <a:off x="802386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</xdr:colOff>
      <xdr:row>0</xdr:row>
      <xdr:rowOff>38100</xdr:rowOff>
    </xdr:from>
    <xdr:to>
      <xdr:col>11</xdr:col>
      <xdr:colOff>591894</xdr:colOff>
      <xdr:row>3</xdr:row>
      <xdr:rowOff>34193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/>
      </xdr:nvSpPr>
      <xdr:spPr>
        <a:xfrm>
          <a:off x="648462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0</xdr:row>
      <xdr:rowOff>60960</xdr:rowOff>
    </xdr:from>
    <xdr:to>
      <xdr:col>4</xdr:col>
      <xdr:colOff>965274</xdr:colOff>
      <xdr:row>3</xdr:row>
      <xdr:rowOff>64673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/>
      </xdr:nvSpPr>
      <xdr:spPr>
        <a:xfrm>
          <a:off x="6484620" y="6096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45720</xdr:rowOff>
    </xdr:from>
    <xdr:to>
      <xdr:col>10</xdr:col>
      <xdr:colOff>645234</xdr:colOff>
      <xdr:row>2</xdr:row>
      <xdr:rowOff>118013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/>
      </xdr:nvSpPr>
      <xdr:spPr>
        <a:xfrm>
          <a:off x="6560820" y="4572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289560</xdr:colOff>
      <xdr:row>0</xdr:row>
      <xdr:rowOff>53340</xdr:rowOff>
    </xdr:from>
    <xdr:to>
      <xdr:col>7</xdr:col>
      <xdr:colOff>431874</xdr:colOff>
      <xdr:row>3</xdr:row>
      <xdr:rowOff>18953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684520" y="5334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0</xdr:row>
      <xdr:rowOff>22860</xdr:rowOff>
    </xdr:from>
    <xdr:to>
      <xdr:col>12</xdr:col>
      <xdr:colOff>5154</xdr:colOff>
      <xdr:row>2</xdr:row>
      <xdr:rowOff>79913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/>
      </xdr:nvSpPr>
      <xdr:spPr>
        <a:xfrm>
          <a:off x="6697980" y="2286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0</xdr:row>
      <xdr:rowOff>60960</xdr:rowOff>
    </xdr:from>
    <xdr:to>
      <xdr:col>4</xdr:col>
      <xdr:colOff>942414</xdr:colOff>
      <xdr:row>2</xdr:row>
      <xdr:rowOff>102773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/>
      </xdr:nvSpPr>
      <xdr:spPr>
        <a:xfrm>
          <a:off x="5882640" y="6096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396240</xdr:colOff>
      <xdr:row>0</xdr:row>
      <xdr:rowOff>30480</xdr:rowOff>
    </xdr:from>
    <xdr:to>
      <xdr:col>11</xdr:col>
      <xdr:colOff>5154</xdr:colOff>
      <xdr:row>3</xdr:row>
      <xdr:rowOff>34193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/>
      </xdr:nvSpPr>
      <xdr:spPr>
        <a:xfrm>
          <a:off x="6225540" y="3048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0</xdr:row>
      <xdr:rowOff>38100</xdr:rowOff>
    </xdr:from>
    <xdr:to>
      <xdr:col>10</xdr:col>
      <xdr:colOff>576654</xdr:colOff>
      <xdr:row>2</xdr:row>
      <xdr:rowOff>110393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/>
      </xdr:nvSpPr>
      <xdr:spPr>
        <a:xfrm>
          <a:off x="577596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</xdr:colOff>
      <xdr:row>0</xdr:row>
      <xdr:rowOff>38100</xdr:rowOff>
    </xdr:from>
    <xdr:to>
      <xdr:col>11</xdr:col>
      <xdr:colOff>584274</xdr:colOff>
      <xdr:row>3</xdr:row>
      <xdr:rowOff>26573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/>
      </xdr:nvSpPr>
      <xdr:spPr>
        <a:xfrm>
          <a:off x="628650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</xdr:colOff>
      <xdr:row>0</xdr:row>
      <xdr:rowOff>38100</xdr:rowOff>
    </xdr:from>
    <xdr:to>
      <xdr:col>5</xdr:col>
      <xdr:colOff>188034</xdr:colOff>
      <xdr:row>3</xdr:row>
      <xdr:rowOff>26573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/>
      </xdr:nvSpPr>
      <xdr:spPr>
        <a:xfrm>
          <a:off x="592074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373380</xdr:colOff>
      <xdr:row>0</xdr:row>
      <xdr:rowOff>38100</xdr:rowOff>
    </xdr:from>
    <xdr:to>
      <xdr:col>10</xdr:col>
      <xdr:colOff>774774</xdr:colOff>
      <xdr:row>3</xdr:row>
      <xdr:rowOff>26573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/>
      </xdr:nvSpPr>
      <xdr:spPr>
        <a:xfrm>
          <a:off x="645414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0</xdr:row>
      <xdr:rowOff>38100</xdr:rowOff>
    </xdr:from>
    <xdr:to>
      <xdr:col>10</xdr:col>
      <xdr:colOff>576654</xdr:colOff>
      <xdr:row>2</xdr:row>
      <xdr:rowOff>110393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/>
      </xdr:nvSpPr>
      <xdr:spPr>
        <a:xfrm>
          <a:off x="758190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68580</xdr:colOff>
      <xdr:row>0</xdr:row>
      <xdr:rowOff>45720</xdr:rowOff>
    </xdr:from>
    <xdr:to>
      <xdr:col>12</xdr:col>
      <xdr:colOff>805254</xdr:colOff>
      <xdr:row>3</xdr:row>
      <xdr:rowOff>49433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SpPr/>
      </xdr:nvSpPr>
      <xdr:spPr>
        <a:xfrm>
          <a:off x="7132320" y="4572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</xdr:colOff>
      <xdr:row>0</xdr:row>
      <xdr:rowOff>38100</xdr:rowOff>
    </xdr:from>
    <xdr:to>
      <xdr:col>13</xdr:col>
      <xdr:colOff>790014</xdr:colOff>
      <xdr:row>3</xdr:row>
      <xdr:rowOff>41813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SpPr/>
      </xdr:nvSpPr>
      <xdr:spPr>
        <a:xfrm>
          <a:off x="6774180" y="3810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144780</xdr:colOff>
      <xdr:row>0</xdr:row>
      <xdr:rowOff>30480</xdr:rowOff>
    </xdr:from>
    <xdr:to>
      <xdr:col>7</xdr:col>
      <xdr:colOff>287094</xdr:colOff>
      <xdr:row>2</xdr:row>
      <xdr:rowOff>148493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15100" y="3048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0</xdr:row>
      <xdr:rowOff>53340</xdr:rowOff>
    </xdr:from>
    <xdr:to>
      <xdr:col>5</xdr:col>
      <xdr:colOff>157554</xdr:colOff>
      <xdr:row>3</xdr:row>
      <xdr:rowOff>49433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SpPr/>
      </xdr:nvSpPr>
      <xdr:spPr>
        <a:xfrm>
          <a:off x="5890260" y="53340"/>
          <a:ext cx="1727274" cy="42281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695325</xdr:colOff>
      <xdr:row>0</xdr:row>
      <xdr:rowOff>38100</xdr:rowOff>
    </xdr:from>
    <xdr:to>
      <xdr:col>10</xdr:col>
      <xdr:colOff>751914</xdr:colOff>
      <xdr:row>3</xdr:row>
      <xdr:rowOff>24668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SpPr/>
      </xdr:nvSpPr>
      <xdr:spPr>
        <a:xfrm>
          <a:off x="8486775" y="38100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28575</xdr:rowOff>
    </xdr:from>
    <xdr:to>
      <xdr:col>13</xdr:col>
      <xdr:colOff>732864</xdr:colOff>
      <xdr:row>3</xdr:row>
      <xdr:rowOff>24668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SpPr/>
      </xdr:nvSpPr>
      <xdr:spPr>
        <a:xfrm>
          <a:off x="7877175" y="28575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390525</xdr:colOff>
      <xdr:row>0</xdr:row>
      <xdr:rowOff>47625</xdr:rowOff>
    </xdr:from>
    <xdr:to>
      <xdr:col>23</xdr:col>
      <xdr:colOff>418539</xdr:colOff>
      <xdr:row>3</xdr:row>
      <xdr:rowOff>34193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SpPr/>
      </xdr:nvSpPr>
      <xdr:spPr>
        <a:xfrm>
          <a:off x="13458825" y="47625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0</xdr:row>
      <xdr:rowOff>38100</xdr:rowOff>
    </xdr:from>
    <xdr:to>
      <xdr:col>14</xdr:col>
      <xdr:colOff>790014</xdr:colOff>
      <xdr:row>2</xdr:row>
      <xdr:rowOff>138968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SpPr/>
      </xdr:nvSpPr>
      <xdr:spPr>
        <a:xfrm>
          <a:off x="12782550" y="38100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38100</xdr:rowOff>
    </xdr:from>
    <xdr:to>
      <xdr:col>7</xdr:col>
      <xdr:colOff>247089</xdr:colOff>
      <xdr:row>3</xdr:row>
      <xdr:rowOff>5618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SpPr/>
      </xdr:nvSpPr>
      <xdr:spPr>
        <a:xfrm>
          <a:off x="8963025" y="38100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38100</xdr:rowOff>
    </xdr:from>
    <xdr:to>
      <xdr:col>5</xdr:col>
      <xdr:colOff>732864</xdr:colOff>
      <xdr:row>3</xdr:row>
      <xdr:rowOff>5618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SpPr/>
      </xdr:nvSpPr>
      <xdr:spPr>
        <a:xfrm>
          <a:off x="6038850" y="38100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38100</xdr:rowOff>
    </xdr:from>
    <xdr:to>
      <xdr:col>6</xdr:col>
      <xdr:colOff>151839</xdr:colOff>
      <xdr:row>3</xdr:row>
      <xdr:rowOff>5618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SpPr/>
      </xdr:nvSpPr>
      <xdr:spPr>
        <a:xfrm>
          <a:off x="6496050" y="38100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0</xdr:row>
      <xdr:rowOff>38100</xdr:rowOff>
    </xdr:from>
    <xdr:to>
      <xdr:col>13</xdr:col>
      <xdr:colOff>170889</xdr:colOff>
      <xdr:row>3</xdr:row>
      <xdr:rowOff>5618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SpPr/>
      </xdr:nvSpPr>
      <xdr:spPr>
        <a:xfrm>
          <a:off x="8991600" y="38100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38100</xdr:rowOff>
    </xdr:from>
    <xdr:to>
      <xdr:col>6</xdr:col>
      <xdr:colOff>218514</xdr:colOff>
      <xdr:row>3</xdr:row>
      <xdr:rowOff>5618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SpPr/>
      </xdr:nvSpPr>
      <xdr:spPr>
        <a:xfrm>
          <a:off x="5362575" y="38100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0</xdr:row>
      <xdr:rowOff>57150</xdr:rowOff>
    </xdr:from>
    <xdr:to>
      <xdr:col>8</xdr:col>
      <xdr:colOff>894789</xdr:colOff>
      <xdr:row>2</xdr:row>
      <xdr:rowOff>182783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2525375" y="57150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0</xdr:row>
      <xdr:rowOff>38100</xdr:rowOff>
    </xdr:from>
    <xdr:to>
      <xdr:col>12</xdr:col>
      <xdr:colOff>856689</xdr:colOff>
      <xdr:row>3</xdr:row>
      <xdr:rowOff>5618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SpPr/>
      </xdr:nvSpPr>
      <xdr:spPr>
        <a:xfrm>
          <a:off x="10706100" y="38100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47625</xdr:rowOff>
    </xdr:from>
    <xdr:to>
      <xdr:col>5</xdr:col>
      <xdr:colOff>237564</xdr:colOff>
      <xdr:row>3</xdr:row>
      <xdr:rowOff>15143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SpPr/>
      </xdr:nvSpPr>
      <xdr:spPr>
        <a:xfrm>
          <a:off x="4600575" y="47625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76200</xdr:rowOff>
    </xdr:from>
    <xdr:to>
      <xdr:col>6</xdr:col>
      <xdr:colOff>170889</xdr:colOff>
      <xdr:row>3</xdr:row>
      <xdr:rowOff>24668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SpPr/>
      </xdr:nvSpPr>
      <xdr:spPr>
        <a:xfrm>
          <a:off x="4924425" y="76200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0</xdr:row>
      <xdr:rowOff>57150</xdr:rowOff>
    </xdr:from>
    <xdr:to>
      <xdr:col>13</xdr:col>
      <xdr:colOff>656664</xdr:colOff>
      <xdr:row>3</xdr:row>
      <xdr:rowOff>43718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SpPr/>
      </xdr:nvSpPr>
      <xdr:spPr>
        <a:xfrm>
          <a:off x="8010525" y="57150"/>
          <a:ext cx="1685364" cy="42471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708660</xdr:colOff>
      <xdr:row>0</xdr:row>
      <xdr:rowOff>38100</xdr:rowOff>
    </xdr:from>
    <xdr:to>
      <xdr:col>11</xdr:col>
      <xdr:colOff>5154</xdr:colOff>
      <xdr:row>3</xdr:row>
      <xdr:rowOff>3713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SpPr/>
      </xdr:nvSpPr>
      <xdr:spPr>
        <a:xfrm>
          <a:off x="7970520" y="38100"/>
          <a:ext cx="1833954" cy="39995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815340</xdr:colOff>
      <xdr:row>0</xdr:row>
      <xdr:rowOff>38100</xdr:rowOff>
    </xdr:from>
    <xdr:to>
      <xdr:col>10</xdr:col>
      <xdr:colOff>927174</xdr:colOff>
      <xdr:row>3</xdr:row>
      <xdr:rowOff>3713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SpPr/>
      </xdr:nvSpPr>
      <xdr:spPr>
        <a:xfrm>
          <a:off x="9052560" y="38100"/>
          <a:ext cx="2093034" cy="43805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0</xdr:row>
      <xdr:rowOff>66675</xdr:rowOff>
    </xdr:from>
    <xdr:to>
      <xdr:col>10</xdr:col>
      <xdr:colOff>588084</xdr:colOff>
      <xdr:row>3</xdr:row>
      <xdr:rowOff>60863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B00-000002000000}"/>
            </a:ext>
          </a:extLst>
        </xdr:cNvPr>
        <xdr:cNvSpPr/>
      </xdr:nvSpPr>
      <xdr:spPr>
        <a:xfrm>
          <a:off x="7848600" y="66675"/>
          <a:ext cx="2054934" cy="451388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1014411</xdr:colOff>
      <xdr:row>16</xdr:row>
      <xdr:rowOff>176211</xdr:rowOff>
    </xdr:from>
    <xdr:to>
      <xdr:col>6</xdr:col>
      <xdr:colOff>1143000</xdr:colOff>
      <xdr:row>47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0</xdr:row>
      <xdr:rowOff>57150</xdr:rowOff>
    </xdr:from>
    <xdr:to>
      <xdr:col>8</xdr:col>
      <xdr:colOff>504264</xdr:colOff>
      <xdr:row>2</xdr:row>
      <xdr:rowOff>106583</xdr:rowOff>
    </xdr:to>
    <xdr:sp macro="" textlink="">
      <xdr:nvSpPr>
        <xdr:cNvPr id="3" name="Rectángulo: esquinas redondeada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030075" y="57150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38100</xdr:rowOff>
    </xdr:from>
    <xdr:to>
      <xdr:col>4</xdr:col>
      <xdr:colOff>447114</xdr:colOff>
      <xdr:row>2</xdr:row>
      <xdr:rowOff>87533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086350" y="38100"/>
          <a:ext cx="1685364" cy="430433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/>
            <a:t>Volver a contenido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1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33"/>
  <sheetViews>
    <sheetView showGridLines="0" tabSelected="1" workbookViewId="0"/>
  </sheetViews>
  <sheetFormatPr baseColWidth="10" defaultColWidth="11.42578125" defaultRowHeight="16.5" x14ac:dyDescent="0.3"/>
  <cols>
    <col min="1" max="1" width="5.28515625" style="154" customWidth="1"/>
    <col min="2" max="8" width="11.42578125" style="154"/>
    <col min="9" max="9" width="20.42578125" style="154" customWidth="1"/>
    <col min="10" max="10" width="11.42578125" style="708"/>
    <col min="11" max="16384" width="11.42578125" style="154"/>
  </cols>
  <sheetData>
    <row r="1" spans="1:17" ht="17.25" thickBot="1" x14ac:dyDescent="0.35">
      <c r="A1" s="154" t="s">
        <v>0</v>
      </c>
      <c r="C1" s="620"/>
      <c r="D1" s="620"/>
      <c r="E1" s="620"/>
      <c r="F1" s="620"/>
      <c r="G1" s="620"/>
      <c r="H1" s="620"/>
      <c r="I1" s="620"/>
      <c r="J1" s="709"/>
      <c r="K1" s="620"/>
    </row>
    <row r="5" spans="1:17" x14ac:dyDescent="0.3">
      <c r="O5"/>
    </row>
    <row r="9" spans="1:17" ht="17.25" thickBot="1" x14ac:dyDescent="0.35">
      <c r="C9" s="620"/>
      <c r="D9" s="620"/>
      <c r="E9" s="620"/>
      <c r="F9" s="620"/>
      <c r="G9" s="620"/>
      <c r="H9" s="620"/>
      <c r="I9" s="620"/>
      <c r="J9" s="709"/>
      <c r="K9" s="620"/>
    </row>
    <row r="10" spans="1:17" ht="7.5" customHeight="1" x14ac:dyDescent="0.3">
      <c r="C10" s="619"/>
      <c r="D10" s="619"/>
      <c r="E10" s="619"/>
      <c r="F10" s="619"/>
      <c r="G10" s="619"/>
      <c r="H10" s="619"/>
      <c r="I10" s="619"/>
      <c r="J10" s="710"/>
      <c r="K10" s="619"/>
    </row>
    <row r="11" spans="1:17" ht="22.5" customHeight="1" x14ac:dyDescent="0.3">
      <c r="B11" s="715" t="s">
        <v>192</v>
      </c>
      <c r="C11" s="715"/>
      <c r="D11" s="715"/>
      <c r="E11" s="715"/>
      <c r="F11" s="715"/>
      <c r="G11" s="715"/>
      <c r="H11" s="715"/>
      <c r="I11" s="715"/>
      <c r="J11" s="715"/>
      <c r="K11" s="715"/>
      <c r="L11" s="715"/>
      <c r="M11" s="153"/>
      <c r="N11" s="153"/>
      <c r="O11" s="153"/>
      <c r="P11" s="153"/>
      <c r="Q11" s="153"/>
    </row>
    <row r="12" spans="1:17" ht="18" customHeight="1" x14ac:dyDescent="0.3">
      <c r="B12" s="716" t="s">
        <v>208</v>
      </c>
      <c r="C12" s="716"/>
      <c r="D12" s="716"/>
      <c r="E12" s="716"/>
      <c r="F12" s="716"/>
      <c r="G12" s="716"/>
      <c r="H12" s="716"/>
      <c r="I12" s="716"/>
      <c r="J12" s="716"/>
      <c r="K12" s="716"/>
      <c r="L12" s="716"/>
      <c r="M12" s="155"/>
      <c r="N12" s="155"/>
      <c r="O12" s="155"/>
      <c r="P12" s="155"/>
      <c r="Q12" s="155"/>
    </row>
    <row r="14" spans="1:17" ht="18" x14ac:dyDescent="0.3">
      <c r="B14" s="171" t="s">
        <v>209</v>
      </c>
    </row>
    <row r="15" spans="1:17" x14ac:dyDescent="0.3">
      <c r="B15" s="686" t="s">
        <v>838</v>
      </c>
      <c r="J15" s="707" t="s">
        <v>841</v>
      </c>
    </row>
    <row r="16" spans="1:17" x14ac:dyDescent="0.3">
      <c r="B16" s="686" t="s">
        <v>839</v>
      </c>
      <c r="J16" s="707" t="s">
        <v>840</v>
      </c>
    </row>
    <row r="17" spans="2:11" x14ac:dyDescent="0.3">
      <c r="J17" s="707"/>
    </row>
    <row r="19" spans="2:11" ht="18" x14ac:dyDescent="0.3">
      <c r="B19" s="171" t="s">
        <v>210</v>
      </c>
    </row>
    <row r="20" spans="2:11" x14ac:dyDescent="0.3">
      <c r="B20" s="686" t="s">
        <v>211</v>
      </c>
      <c r="J20" s="707" t="s">
        <v>222</v>
      </c>
      <c r="K20" s="708"/>
    </row>
    <row r="21" spans="2:11" x14ac:dyDescent="0.3">
      <c r="B21" s="686" t="s">
        <v>982</v>
      </c>
      <c r="J21" s="707" t="s">
        <v>221</v>
      </c>
    </row>
    <row r="22" spans="2:11" x14ac:dyDescent="0.3">
      <c r="B22" s="686" t="s">
        <v>212</v>
      </c>
      <c r="J22" s="707" t="s">
        <v>842</v>
      </c>
    </row>
    <row r="23" spans="2:11" x14ac:dyDescent="0.3">
      <c r="J23" s="707"/>
    </row>
    <row r="24" spans="2:11" x14ac:dyDescent="0.3">
      <c r="J24" s="707"/>
    </row>
    <row r="25" spans="2:11" ht="18" x14ac:dyDescent="0.3">
      <c r="B25" s="171" t="s">
        <v>843</v>
      </c>
      <c r="J25" s="707"/>
    </row>
    <row r="26" spans="2:11" x14ac:dyDescent="0.3">
      <c r="B26" s="685" t="s">
        <v>424</v>
      </c>
      <c r="J26" s="707" t="s">
        <v>845</v>
      </c>
    </row>
    <row r="27" spans="2:11" x14ac:dyDescent="0.3">
      <c r="B27" s="685" t="s">
        <v>844</v>
      </c>
      <c r="J27" s="707" t="s">
        <v>844</v>
      </c>
    </row>
    <row r="28" spans="2:11" x14ac:dyDescent="0.3">
      <c r="J28" s="707"/>
    </row>
    <row r="30" spans="2:11" ht="20.25" x14ac:dyDescent="0.3">
      <c r="B30" s="687" t="s">
        <v>213</v>
      </c>
      <c r="J30" s="707"/>
    </row>
    <row r="31" spans="2:11" ht="11.45" customHeight="1" x14ac:dyDescent="0.3">
      <c r="B31" s="171"/>
      <c r="J31" s="707"/>
    </row>
    <row r="32" spans="2:11" ht="18" x14ac:dyDescent="0.3">
      <c r="B32" s="171" t="s">
        <v>426</v>
      </c>
      <c r="J32" s="707"/>
    </row>
    <row r="33" spans="2:10" x14ac:dyDescent="0.3">
      <c r="B33" s="686" t="s">
        <v>849</v>
      </c>
      <c r="J33" s="707" t="s">
        <v>846</v>
      </c>
    </row>
    <row r="34" spans="2:10" x14ac:dyDescent="0.3">
      <c r="B34" s="686" t="s">
        <v>426</v>
      </c>
      <c r="J34" s="707" t="s">
        <v>425</v>
      </c>
    </row>
    <row r="35" spans="2:10" x14ac:dyDescent="0.3">
      <c r="B35" s="686" t="s">
        <v>850</v>
      </c>
      <c r="J35" s="707" t="s">
        <v>847</v>
      </c>
    </row>
    <row r="36" spans="2:10" x14ac:dyDescent="0.3">
      <c r="J36" s="707"/>
    </row>
    <row r="37" spans="2:10" ht="18" x14ac:dyDescent="0.3">
      <c r="B37" s="171" t="s">
        <v>848</v>
      </c>
      <c r="J37" s="707"/>
    </row>
    <row r="38" spans="2:10" x14ac:dyDescent="0.3">
      <c r="B38" s="686" t="s">
        <v>852</v>
      </c>
      <c r="J38" s="707" t="s">
        <v>427</v>
      </c>
    </row>
    <row r="39" spans="2:10" x14ac:dyDescent="0.3">
      <c r="B39" s="686" t="s">
        <v>983</v>
      </c>
      <c r="J39" s="707" t="s">
        <v>428</v>
      </c>
    </row>
    <row r="40" spans="2:10" x14ac:dyDescent="0.3">
      <c r="B40" s="686" t="s">
        <v>851</v>
      </c>
      <c r="J40" s="707" t="s">
        <v>429</v>
      </c>
    </row>
    <row r="41" spans="2:10" x14ac:dyDescent="0.3">
      <c r="J41" s="707"/>
    </row>
    <row r="42" spans="2:10" ht="18" x14ac:dyDescent="0.3">
      <c r="B42" s="171" t="s">
        <v>215</v>
      </c>
      <c r="J42" s="707"/>
    </row>
    <row r="43" spans="2:10" x14ac:dyDescent="0.3">
      <c r="B43" s="686" t="s">
        <v>853</v>
      </c>
      <c r="J43" s="707" t="s">
        <v>853</v>
      </c>
    </row>
    <row r="44" spans="2:10" x14ac:dyDescent="0.3">
      <c r="B44" s="686" t="s">
        <v>854</v>
      </c>
      <c r="J44" s="707" t="s">
        <v>862</v>
      </c>
    </row>
    <row r="45" spans="2:10" x14ac:dyDescent="0.3">
      <c r="B45" s="686" t="s">
        <v>855</v>
      </c>
      <c r="J45" s="707" t="s">
        <v>863</v>
      </c>
    </row>
    <row r="46" spans="2:10" x14ac:dyDescent="0.3">
      <c r="J46" s="707"/>
    </row>
    <row r="47" spans="2:10" ht="18" x14ac:dyDescent="0.3">
      <c r="B47" s="171" t="s">
        <v>214</v>
      </c>
    </row>
    <row r="48" spans="2:10" x14ac:dyDescent="0.3">
      <c r="B48" s="685" t="s">
        <v>856</v>
      </c>
      <c r="J48" s="707" t="s">
        <v>864</v>
      </c>
    </row>
    <row r="49" spans="2:10" x14ac:dyDescent="0.3">
      <c r="J49" s="707"/>
    </row>
    <row r="51" spans="2:10" ht="20.25" x14ac:dyDescent="0.3">
      <c r="B51" s="687" t="s">
        <v>216</v>
      </c>
    </row>
    <row r="52" spans="2:10" ht="9" customHeight="1" x14ac:dyDescent="0.3">
      <c r="B52" s="156"/>
    </row>
    <row r="53" spans="2:10" ht="18" x14ac:dyDescent="0.3">
      <c r="B53" s="171" t="s">
        <v>36</v>
      </c>
      <c r="J53" s="707"/>
    </row>
    <row r="54" spans="2:10" x14ac:dyDescent="0.3">
      <c r="B54" s="686" t="s">
        <v>291</v>
      </c>
      <c r="J54" s="707" t="s">
        <v>298</v>
      </c>
    </row>
    <row r="55" spans="2:10" x14ac:dyDescent="0.3">
      <c r="B55" s="686" t="s">
        <v>292</v>
      </c>
      <c r="J55" s="707" t="s">
        <v>297</v>
      </c>
    </row>
    <row r="56" spans="2:10" x14ac:dyDescent="0.3">
      <c r="B56" s="686" t="s">
        <v>293</v>
      </c>
      <c r="J56" s="707" t="s">
        <v>296</v>
      </c>
    </row>
    <row r="57" spans="2:10" x14ac:dyDescent="0.3">
      <c r="B57" s="686" t="s">
        <v>984</v>
      </c>
      <c r="J57" s="707" t="s">
        <v>299</v>
      </c>
    </row>
    <row r="58" spans="2:10" x14ac:dyDescent="0.3">
      <c r="B58" s="686" t="s">
        <v>294</v>
      </c>
      <c r="J58" s="707" t="s">
        <v>300</v>
      </c>
    </row>
    <row r="59" spans="2:10" x14ac:dyDescent="0.3">
      <c r="B59" s="686" t="s">
        <v>295</v>
      </c>
      <c r="J59" s="707" t="s">
        <v>301</v>
      </c>
    </row>
    <row r="60" spans="2:10" x14ac:dyDescent="0.3">
      <c r="J60" s="707"/>
    </row>
    <row r="61" spans="2:10" ht="18" x14ac:dyDescent="0.3">
      <c r="B61" s="171" t="s">
        <v>37</v>
      </c>
      <c r="J61" s="707"/>
    </row>
    <row r="62" spans="2:10" x14ac:dyDescent="0.3">
      <c r="B62" s="686" t="s">
        <v>378</v>
      </c>
      <c r="J62" s="707" t="s">
        <v>857</v>
      </c>
    </row>
    <row r="63" spans="2:10" x14ac:dyDescent="0.3">
      <c r="B63" s="686" t="s">
        <v>379</v>
      </c>
      <c r="J63" s="707" t="s">
        <v>858</v>
      </c>
    </row>
    <row r="64" spans="2:10" x14ac:dyDescent="0.3">
      <c r="B64" s="686" t="s">
        <v>380</v>
      </c>
      <c r="J64" s="707" t="s">
        <v>859</v>
      </c>
    </row>
    <row r="65" spans="2:13" x14ac:dyDescent="0.3">
      <c r="B65" s="686" t="s">
        <v>985</v>
      </c>
      <c r="J65" s="707" t="s">
        <v>299</v>
      </c>
    </row>
    <row r="66" spans="2:13" x14ac:dyDescent="0.3">
      <c r="B66" s="686" t="s">
        <v>381</v>
      </c>
      <c r="J66" s="707" t="s">
        <v>860</v>
      </c>
    </row>
    <row r="67" spans="2:13" x14ac:dyDescent="0.3">
      <c r="B67" s="686" t="s">
        <v>382</v>
      </c>
      <c r="J67" s="707" t="s">
        <v>861</v>
      </c>
    </row>
    <row r="68" spans="2:13" x14ac:dyDescent="0.3">
      <c r="I68" s="618"/>
      <c r="J68" s="711"/>
      <c r="K68" s="618"/>
      <c r="L68" s="618"/>
      <c r="M68" s="618"/>
    </row>
    <row r="69" spans="2:13" ht="18" x14ac:dyDescent="0.3">
      <c r="B69" s="171" t="s">
        <v>39</v>
      </c>
      <c r="I69" s="618"/>
      <c r="J69" s="711"/>
      <c r="K69" s="618"/>
      <c r="L69" s="618"/>
      <c r="M69" s="618"/>
    </row>
    <row r="70" spans="2:13" x14ac:dyDescent="0.3">
      <c r="B70" s="686" t="s">
        <v>377</v>
      </c>
      <c r="J70" s="707" t="s">
        <v>405</v>
      </c>
    </row>
    <row r="71" spans="2:13" x14ac:dyDescent="0.3">
      <c r="B71" s="686" t="s">
        <v>373</v>
      </c>
      <c r="J71" s="707" t="s">
        <v>406</v>
      </c>
    </row>
    <row r="72" spans="2:13" x14ac:dyDescent="0.3">
      <c r="B72" s="686" t="s">
        <v>374</v>
      </c>
      <c r="J72" s="707" t="s">
        <v>407</v>
      </c>
    </row>
    <row r="73" spans="2:13" x14ac:dyDescent="0.3">
      <c r="B73" s="686" t="s">
        <v>986</v>
      </c>
      <c r="J73" s="707" t="s">
        <v>408</v>
      </c>
    </row>
    <row r="74" spans="2:13" x14ac:dyDescent="0.3">
      <c r="B74" s="686" t="s">
        <v>375</v>
      </c>
      <c r="J74" s="707" t="s">
        <v>409</v>
      </c>
    </row>
    <row r="75" spans="2:13" x14ac:dyDescent="0.3">
      <c r="B75" s="686" t="s">
        <v>376</v>
      </c>
      <c r="J75" s="707" t="s">
        <v>410</v>
      </c>
    </row>
    <row r="76" spans="2:13" x14ac:dyDescent="0.3">
      <c r="J76" s="707"/>
    </row>
    <row r="77" spans="2:13" ht="18" x14ac:dyDescent="0.3">
      <c r="B77" s="171" t="s">
        <v>38</v>
      </c>
      <c r="J77" s="707"/>
    </row>
    <row r="78" spans="2:13" x14ac:dyDescent="0.3">
      <c r="B78" s="686" t="s">
        <v>383</v>
      </c>
      <c r="J78" s="707" t="s">
        <v>865</v>
      </c>
    </row>
    <row r="79" spans="2:13" x14ac:dyDescent="0.3">
      <c r="B79" s="686" t="s">
        <v>384</v>
      </c>
      <c r="J79" s="707" t="s">
        <v>866</v>
      </c>
    </row>
    <row r="80" spans="2:13" x14ac:dyDescent="0.3">
      <c r="B80" s="686" t="s">
        <v>385</v>
      </c>
      <c r="J80" s="707" t="s">
        <v>867</v>
      </c>
    </row>
    <row r="81" spans="2:10" x14ac:dyDescent="0.3">
      <c r="B81" s="686" t="s">
        <v>987</v>
      </c>
      <c r="J81" s="707" t="s">
        <v>868</v>
      </c>
    </row>
    <row r="82" spans="2:10" x14ac:dyDescent="0.3">
      <c r="B82" s="686" t="s">
        <v>386</v>
      </c>
      <c r="J82" s="707" t="s">
        <v>869</v>
      </c>
    </row>
    <row r="83" spans="2:10" x14ac:dyDescent="0.3">
      <c r="B83" s="686" t="s">
        <v>387</v>
      </c>
      <c r="J83" s="707" t="s">
        <v>870</v>
      </c>
    </row>
    <row r="84" spans="2:10" x14ac:dyDescent="0.3">
      <c r="J84" s="707"/>
    </row>
    <row r="85" spans="2:10" ht="18" x14ac:dyDescent="0.3">
      <c r="B85" s="171" t="s">
        <v>40</v>
      </c>
      <c r="J85" s="707"/>
    </row>
    <row r="86" spans="2:10" x14ac:dyDescent="0.3">
      <c r="B86" s="686" t="s">
        <v>388</v>
      </c>
      <c r="J86" s="707" t="s">
        <v>871</v>
      </c>
    </row>
    <row r="87" spans="2:10" x14ac:dyDescent="0.3">
      <c r="B87" s="686" t="s">
        <v>389</v>
      </c>
      <c r="J87" s="707" t="s">
        <v>872</v>
      </c>
    </row>
    <row r="88" spans="2:10" x14ac:dyDescent="0.3">
      <c r="B88" s="686" t="s">
        <v>390</v>
      </c>
      <c r="J88" s="707" t="s">
        <v>873</v>
      </c>
    </row>
    <row r="89" spans="2:10" x14ac:dyDescent="0.3">
      <c r="B89" s="686" t="s">
        <v>988</v>
      </c>
      <c r="J89" s="707" t="s">
        <v>874</v>
      </c>
    </row>
    <row r="90" spans="2:10" x14ac:dyDescent="0.3">
      <c r="B90" s="686" t="s">
        <v>391</v>
      </c>
      <c r="J90" s="707" t="s">
        <v>875</v>
      </c>
    </row>
    <row r="91" spans="2:10" x14ac:dyDescent="0.3">
      <c r="B91" s="686" t="s">
        <v>392</v>
      </c>
      <c r="J91" s="707" t="s">
        <v>876</v>
      </c>
    </row>
    <row r="92" spans="2:10" x14ac:dyDescent="0.3">
      <c r="J92" s="707"/>
    </row>
    <row r="93" spans="2:10" ht="18" x14ac:dyDescent="0.3">
      <c r="B93" s="171" t="s">
        <v>41</v>
      </c>
      <c r="J93" s="707"/>
    </row>
    <row r="94" spans="2:10" x14ac:dyDescent="0.3">
      <c r="B94" s="686" t="s">
        <v>393</v>
      </c>
      <c r="J94" s="707" t="s">
        <v>877</v>
      </c>
    </row>
    <row r="95" spans="2:10" x14ac:dyDescent="0.3">
      <c r="B95" s="686" t="s">
        <v>394</v>
      </c>
      <c r="J95" s="707" t="s">
        <v>878</v>
      </c>
    </row>
    <row r="96" spans="2:10" x14ac:dyDescent="0.3">
      <c r="B96" s="686" t="s">
        <v>395</v>
      </c>
      <c r="J96" s="707" t="s">
        <v>879</v>
      </c>
    </row>
    <row r="97" spans="2:12" x14ac:dyDescent="0.3">
      <c r="J97" s="707"/>
    </row>
    <row r="98" spans="2:12" ht="18" x14ac:dyDescent="0.3">
      <c r="B98" s="171" t="s">
        <v>42</v>
      </c>
      <c r="I98" s="618"/>
      <c r="J98" s="711"/>
      <c r="K98" s="618"/>
      <c r="L98" s="618"/>
    </row>
    <row r="99" spans="2:12" x14ac:dyDescent="0.3">
      <c r="B99" s="686" t="s">
        <v>396</v>
      </c>
      <c r="J99" s="707" t="s">
        <v>880</v>
      </c>
    </row>
    <row r="100" spans="2:12" x14ac:dyDescent="0.3">
      <c r="B100" s="686" t="s">
        <v>397</v>
      </c>
      <c r="J100" s="707" t="s">
        <v>881</v>
      </c>
    </row>
    <row r="101" spans="2:12" x14ac:dyDescent="0.3">
      <c r="B101" s="686" t="s">
        <v>398</v>
      </c>
      <c r="J101" s="707" t="s">
        <v>882</v>
      </c>
    </row>
    <row r="102" spans="2:12" x14ac:dyDescent="0.3">
      <c r="B102" s="686" t="s">
        <v>399</v>
      </c>
      <c r="J102" s="707" t="s">
        <v>883</v>
      </c>
    </row>
    <row r="103" spans="2:12" x14ac:dyDescent="0.3">
      <c r="J103" s="707"/>
    </row>
    <row r="104" spans="2:12" ht="18" x14ac:dyDescent="0.3">
      <c r="B104" s="171" t="s">
        <v>43</v>
      </c>
      <c r="J104" s="707"/>
    </row>
    <row r="105" spans="2:12" x14ac:dyDescent="0.3">
      <c r="B105" s="686" t="s">
        <v>400</v>
      </c>
      <c r="J105" s="707" t="s">
        <v>885</v>
      </c>
    </row>
    <row r="106" spans="2:12" x14ac:dyDescent="0.3">
      <c r="B106" s="686" t="s">
        <v>401</v>
      </c>
      <c r="J106" s="707" t="s">
        <v>884</v>
      </c>
    </row>
    <row r="107" spans="2:12" x14ac:dyDescent="0.3">
      <c r="B107" s="686" t="s">
        <v>402</v>
      </c>
      <c r="J107" s="707" t="s">
        <v>886</v>
      </c>
    </row>
    <row r="108" spans="2:12" x14ac:dyDescent="0.3">
      <c r="B108" s="686" t="s">
        <v>403</v>
      </c>
      <c r="J108" s="707" t="s">
        <v>887</v>
      </c>
    </row>
    <row r="109" spans="2:12" x14ac:dyDescent="0.3">
      <c r="B109" s="686" t="s">
        <v>404</v>
      </c>
      <c r="J109" s="707" t="s">
        <v>888</v>
      </c>
    </row>
    <row r="110" spans="2:12" x14ac:dyDescent="0.3">
      <c r="J110" s="707"/>
    </row>
    <row r="111" spans="2:12" ht="18" x14ac:dyDescent="0.3">
      <c r="B111" s="171" t="s">
        <v>889</v>
      </c>
      <c r="J111" s="707"/>
    </row>
    <row r="112" spans="2:12" x14ac:dyDescent="0.3">
      <c r="B112" s="686" t="s">
        <v>889</v>
      </c>
      <c r="J112" s="707" t="s">
        <v>892</v>
      </c>
    </row>
    <row r="113" spans="2:10" x14ac:dyDescent="0.3">
      <c r="B113" s="686" t="s">
        <v>890</v>
      </c>
      <c r="J113" s="707" t="s">
        <v>893</v>
      </c>
    </row>
    <row r="114" spans="2:10" x14ac:dyDescent="0.3">
      <c r="B114" s="686" t="s">
        <v>891</v>
      </c>
      <c r="J114" s="707" t="s">
        <v>894</v>
      </c>
    </row>
    <row r="115" spans="2:10" x14ac:dyDescent="0.3">
      <c r="J115" s="707"/>
    </row>
    <row r="116" spans="2:10" ht="18" x14ac:dyDescent="0.3">
      <c r="B116" s="171" t="s">
        <v>217</v>
      </c>
    </row>
    <row r="117" spans="2:10" x14ac:dyDescent="0.3">
      <c r="B117" s="686" t="s">
        <v>895</v>
      </c>
      <c r="J117" s="707" t="s">
        <v>218</v>
      </c>
    </row>
    <row r="118" spans="2:10" x14ac:dyDescent="0.3">
      <c r="B118" s="686" t="s">
        <v>896</v>
      </c>
      <c r="J118" s="707" t="s">
        <v>430</v>
      </c>
    </row>
    <row r="119" spans="2:10" x14ac:dyDescent="0.3">
      <c r="B119" s="686" t="s">
        <v>898</v>
      </c>
      <c r="J119" s="707" t="s">
        <v>905</v>
      </c>
    </row>
    <row r="120" spans="2:10" x14ac:dyDescent="0.3">
      <c r="B120" s="686" t="s">
        <v>897</v>
      </c>
      <c r="J120" s="707" t="s">
        <v>431</v>
      </c>
    </row>
    <row r="121" spans="2:10" x14ac:dyDescent="0.3">
      <c r="B121" s="686" t="s">
        <v>899</v>
      </c>
      <c r="J121" s="707" t="s">
        <v>906</v>
      </c>
    </row>
    <row r="123" spans="2:10" ht="18" x14ac:dyDescent="0.3">
      <c r="B123" s="171" t="s">
        <v>219</v>
      </c>
    </row>
    <row r="124" spans="2:10" x14ac:dyDescent="0.3">
      <c r="B124" s="686" t="s">
        <v>900</v>
      </c>
      <c r="J124" s="707" t="s">
        <v>907</v>
      </c>
    </row>
    <row r="125" spans="2:10" x14ac:dyDescent="0.3">
      <c r="B125" s="686" t="s">
        <v>901</v>
      </c>
      <c r="J125" s="707" t="s">
        <v>908</v>
      </c>
    </row>
    <row r="126" spans="2:10" x14ac:dyDescent="0.3">
      <c r="B126" s="686" t="s">
        <v>902</v>
      </c>
      <c r="J126" s="707" t="s">
        <v>909</v>
      </c>
    </row>
    <row r="127" spans="2:10" x14ac:dyDescent="0.3">
      <c r="B127" s="686" t="s">
        <v>903</v>
      </c>
      <c r="J127" s="707" t="s">
        <v>910</v>
      </c>
    </row>
    <row r="128" spans="2:10" x14ac:dyDescent="0.3">
      <c r="B128" s="686" t="s">
        <v>904</v>
      </c>
      <c r="J128" s="707" t="s">
        <v>911</v>
      </c>
    </row>
    <row r="130" spans="2:10" ht="18" x14ac:dyDescent="0.3">
      <c r="B130" s="171" t="s">
        <v>220</v>
      </c>
    </row>
    <row r="131" spans="2:10" x14ac:dyDescent="0.3">
      <c r="B131" s="686" t="s">
        <v>912</v>
      </c>
      <c r="J131" s="707" t="s">
        <v>915</v>
      </c>
    </row>
    <row r="132" spans="2:10" x14ac:dyDescent="0.3">
      <c r="B132" s="686" t="s">
        <v>913</v>
      </c>
      <c r="C132" s="170"/>
      <c r="D132" s="170"/>
      <c r="E132" s="170"/>
      <c r="F132" s="170"/>
      <c r="G132" s="170"/>
      <c r="H132" s="170"/>
      <c r="J132" s="707" t="s">
        <v>916</v>
      </c>
    </row>
    <row r="133" spans="2:10" x14ac:dyDescent="0.3">
      <c r="B133" s="686" t="s">
        <v>914</v>
      </c>
      <c r="C133" s="170"/>
      <c r="D133" s="170"/>
      <c r="E133" s="170"/>
      <c r="F133" s="170"/>
      <c r="G133" s="170"/>
      <c r="H133" s="170"/>
      <c r="J133" s="707" t="s">
        <v>917</v>
      </c>
    </row>
  </sheetData>
  <mergeCells count="2">
    <mergeCell ref="B11:L11"/>
    <mergeCell ref="B12:L12"/>
  </mergeCells>
  <hyperlinks>
    <hyperlink ref="J20" location="'Catastro '!A1" display="CATASTRO"/>
    <hyperlink ref="J54" location="'Cu-Países'!A1" display="PROD COBRE POR PAÍS"/>
    <hyperlink ref="J55" location="'Cu-Empresas'!A1" display="PROD COBRE POR EMPRESAS"/>
    <hyperlink ref="J112" location="'No Metálico'!A1" display="EXTRACCIÓN NO METÁLICA"/>
    <hyperlink ref="J113" location="'NM-Export'!A1" display="EXPORTACIÓN DE PRODUCTOS NM"/>
    <hyperlink ref="J114" location="'NM-Departamento'!A1" display="EXTRACCIÓN POR DEPARTAMENTO"/>
    <hyperlink ref="J56" location="'Cu-Departamento'!A1" display="PROD COBRE POR DEPARTAMENTO"/>
    <hyperlink ref="J57" location="'Cu-Estrato'!A1" display="PROD COBRE POR ESTRATO"/>
    <hyperlink ref="J58" location="'Cu-Export'!A1" display="EXPORTACIÓN COBRE"/>
    <hyperlink ref="J59" location="'Cu-Destino'!A1" display="DESTINO EXPORTACIONES DE COBRE"/>
    <hyperlink ref="J70" location="'Ag-Países'!A1" display="PROD PLATA POR PAÍS"/>
    <hyperlink ref="J71" location="'Ag-Empresas'!A1" display="PROD PLATA POR EMPRESAS"/>
    <hyperlink ref="J72" location="'Ag-Departamento'!A1" display="PROD PLATA POR DEPARTAMENTO"/>
    <hyperlink ref="J73" location="'Ag-Estrato'!A1" display="PROD PLATA POR ESTRATO"/>
    <hyperlink ref="J74" location="'Ag-Export'!A1" display="EXPORTACIÓN PLATA"/>
    <hyperlink ref="J75" location="'Ag-Destino'!A1" display="DESTINO EXPORTACIONES DE PLATA"/>
    <hyperlink ref="J22" location="'Restringidas '!A1" display="ÁREAS RESTRINGIDAS"/>
    <hyperlink ref="J26" location="'Participantes PIM '!A1" display="PARTICIPANTES PIM"/>
    <hyperlink ref="J27" location="'Pasantías '!A1" display="PASANTÍAS MINERAS"/>
    <hyperlink ref="J33" location="Ránking!A1" display="RANKING PROD"/>
    <hyperlink ref="J34" location="Producción!A1" display="PRODUCCIÓN ANUAL"/>
    <hyperlink ref="J35" location="Variación!A1" display="VARIACIÓN DE PROD"/>
    <hyperlink ref="J38" location="Reservas!A1" display="RESERVAS METÁLICAS"/>
    <hyperlink ref="J39" location="'Reservas nacionales'!A1" display="RESERVAS NACIONALES"/>
    <hyperlink ref="J40" location="'Reservas mundiales '!A1" display="RESERVAS MUNDIALES"/>
    <hyperlink ref="J43" location="Exportaciones!A1" display="EXPORTACIONES NACIONALES"/>
    <hyperlink ref="J44" location="'Destino export'!A1" display="PRINCIPALES DESTINOS"/>
    <hyperlink ref="J45" location="'Export Min'!A1" display="EXPORTACIONES MINERO METÁLICAS"/>
    <hyperlink ref="J48" location="Precios!A1" display="COTIZACIÓN PROMEDIO"/>
    <hyperlink ref="J15" location="PBI!A1" display="EVOLUCIÓN PBI Y PBI MINERO"/>
    <hyperlink ref="J16" location="Macro!A1" display="PRINCIPALES VARIABLES MACRO"/>
    <hyperlink ref="J62" location="'Au-Países'!A1" display="PROD ORO POR PAÍS"/>
    <hyperlink ref="J63" location="'Au-Empresas'!A1" display="PROD ORO POR EMPRESAS"/>
    <hyperlink ref="J64" location="'Au-Departamento'!A1" display="PROD ORO POR DEPARTAMENTO"/>
    <hyperlink ref="J65" location="'Au-Estrato'!A1" display="PROD COBRE POR ESTRATO"/>
    <hyperlink ref="J66" location="'Au-Export'!A1" display="EXPORTACIÓN ORO"/>
    <hyperlink ref="J67" location="'Au-Destino'!A1" display="DESTINO EXPORTACIONES DE ORO"/>
    <hyperlink ref="J117" location="'Inversión Minera'!A1" display="INVERSIÓN MINERA"/>
    <hyperlink ref="J118" location="'Inversión-Empresas'!A1" display="INVERSIÓN POR EMPRESAS"/>
    <hyperlink ref="J119" location="'Inversión-Rubros'!A1" display="INVERSIÓN POR RUBRO"/>
    <hyperlink ref="J120" location="'Inversión-Departamentos'!A1" display="INVERSIÓN POR DEPARTAMENTO"/>
    <hyperlink ref="J121" location="'Inversión-Departamentos2'!A1" display="EVOLUCIÓN DE LAS INVERSIONES"/>
    <hyperlink ref="J124" location="Empleo!A1" display="EMPLEO SEGÚN TIPO DE EMPLEADOR"/>
    <hyperlink ref="J125" location="'Empleo-Género'!A1" display="EMPLEO SEGÚN GÉNERO"/>
    <hyperlink ref="J126" location="'Empleo-Departamentos'!A1" display="EMPLEO POR DEPARTAMENTO"/>
    <hyperlink ref="J127" location="'Empleo-Procedencia'!A1" display="EMPLEO SEGÚN PROCEDENCIA"/>
    <hyperlink ref="J131" location="Transferencias!A1" display="TRANSFERENCIAS"/>
    <hyperlink ref="J132" location="Tranferencias2!A1" display="TRANSFERENCIAS SEGÚN TIPO"/>
    <hyperlink ref="J133" location="Reg.Fiscal!A1" display="RECAUDACIÓN FISCAL"/>
    <hyperlink ref="J78" location="'Zn-Países'!A1" display="PROD ZINC POR PAÍS"/>
    <hyperlink ref="J79" location="'Zn-Empresas'!A1" display="PROD ZINC POR EMPRESAS"/>
    <hyperlink ref="J80" location="'Zn-Departamento'!A1" display="PROD ZINC POR DEPARTAMENTO"/>
    <hyperlink ref="J81" location="'Zn-Estrato'!A1" display="PROD ZINC POR ESTRATO"/>
    <hyperlink ref="J82" location="'Zn-Export'!A1" display="EXPORTACIÓN ZINC"/>
    <hyperlink ref="J83" location="'Zn-Destino'!A1" display="DESTINO EXPORTACIONES DE ZINC"/>
    <hyperlink ref="J86" location="'Pb-Países'!A1" display="PROD PLOMO POR PAÍS"/>
    <hyperlink ref="J87" location="'Pb-Empresas'!A1" display="PROD PLOMO POR EMPRESAS"/>
    <hyperlink ref="J88" location="'Pb-Departamento'!A1" display="PROD PLOMO POR DEPARTAMENTO"/>
    <hyperlink ref="J89" location="'Pb-Estrato'!A1" display="PROD PLOMO POR ESTRATO"/>
    <hyperlink ref="J90" location="'Pb-Export'!A1" display="EXPORTACIÓN PLOMO"/>
    <hyperlink ref="J91" location="'Pb-Destino'!A1" display="DESTINO EXPORTACIONES DE PLOMO"/>
    <hyperlink ref="J94" location="'Fe-Producción '!A1" display="PROD HIERRO POR EMPRESAS"/>
    <hyperlink ref="J95" location="'Fe-Export '!A1" display="EXPORTACIÓN HIERRO"/>
    <hyperlink ref="J96" location="'Fe-Destino'!A1" display="DESTINO EXPORTACIONES DE HIERRO"/>
    <hyperlink ref="J99" location="'Sn-Países'!A1" display="PROD ESTAÑO POR PAÍS"/>
    <hyperlink ref="J100" location="'Sn-Producción '!A1" display="PROD ESTAÑO POR EMPRESAS"/>
    <hyperlink ref="J101" location="'Sn-Export'!A1" display="EXPORTACIÓN ESTAÑO"/>
    <hyperlink ref="J102" location="'Sn-Destino'!A1" display="DESTINO EXPORTACIONES DE ESTAÑO"/>
    <hyperlink ref="J105" location="'Mo-Países'!A1" display="PROD MOLIBDENO POR PAÍS"/>
    <hyperlink ref="J106" location="'Mo-Empresas'!A1" display="PROD MOLIBDENO POR EMPRESAS"/>
    <hyperlink ref="J107" location="'Mo-Departamento '!A1" display="PROD MOLIBDENO POR DEPARTAMENTO"/>
    <hyperlink ref="J108" location="'Mo-Export'!A1" display="EXPORTACIÓN MOLIBDENO"/>
    <hyperlink ref="J109" location="'Mo-Destino'!A1" display="DESTINO EXPORTACIONES DE MOLIBDENO"/>
    <hyperlink ref="J128" location="Fatales!A1" display="FATALES"/>
    <hyperlink ref="J21" location="'Actividad Minera '!A1" display="ACTIVIDAD MINERA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8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11.7109375" style="175" customWidth="1"/>
    <col min="2" max="2" width="15.7109375" style="175" bestFit="1" customWidth="1"/>
    <col min="3" max="9" width="14.7109375" style="638" bestFit="1" customWidth="1"/>
    <col min="10" max="12" width="13.7109375" style="638" bestFit="1" customWidth="1"/>
    <col min="13" max="13" width="12.7109375" style="175" customWidth="1"/>
    <col min="14" max="17" width="11.7109375" style="175" customWidth="1"/>
    <col min="18" max="18" width="11.5703125" style="175" customWidth="1"/>
    <col min="19" max="16384" width="14.42578125" style="175"/>
  </cols>
  <sheetData>
    <row r="1" spans="1:27" x14ac:dyDescent="0.25">
      <c r="A1" s="252" t="s">
        <v>933</v>
      </c>
      <c r="B1" s="235"/>
      <c r="C1" s="268"/>
      <c r="D1" s="268"/>
      <c r="E1" s="268"/>
      <c r="F1" s="268"/>
      <c r="G1" s="268"/>
      <c r="H1" s="268"/>
      <c r="I1" s="268"/>
      <c r="J1" s="268"/>
      <c r="K1" s="235"/>
      <c r="L1" s="235"/>
      <c r="M1" s="235"/>
      <c r="N1" s="235"/>
      <c r="O1" s="235"/>
      <c r="P1" s="235"/>
      <c r="Q1" s="235"/>
      <c r="R1" s="235"/>
    </row>
    <row r="2" spans="1:27" x14ac:dyDescent="0.25">
      <c r="A2" s="255" t="s">
        <v>934</v>
      </c>
      <c r="B2" s="352"/>
      <c r="C2" s="268"/>
      <c r="D2" s="268"/>
      <c r="E2" s="268"/>
      <c r="F2" s="268"/>
      <c r="G2" s="268"/>
      <c r="H2" s="268"/>
      <c r="I2" s="268"/>
      <c r="J2" s="268"/>
      <c r="K2" s="235"/>
      <c r="L2" s="235"/>
      <c r="M2" s="235"/>
      <c r="N2" s="235"/>
      <c r="O2" s="235"/>
      <c r="P2" s="235"/>
      <c r="Q2" s="235"/>
      <c r="R2" s="235"/>
    </row>
    <row r="3" spans="1:27" x14ac:dyDescent="0.25">
      <c r="A3" s="235"/>
      <c r="B3" s="352"/>
      <c r="C3" s="327"/>
      <c r="D3" s="327"/>
      <c r="E3" s="327"/>
      <c r="F3" s="327"/>
      <c r="G3" s="327"/>
      <c r="H3" s="625"/>
      <c r="I3" s="327"/>
      <c r="J3" s="327"/>
      <c r="K3" s="327"/>
      <c r="L3" s="235"/>
      <c r="M3" s="235"/>
      <c r="N3" s="235"/>
      <c r="O3" s="235"/>
      <c r="P3" s="235"/>
      <c r="Q3" s="235"/>
      <c r="R3" s="235"/>
    </row>
    <row r="4" spans="1:27" x14ac:dyDescent="0.25">
      <c r="A4" s="235"/>
      <c r="B4" s="352"/>
      <c r="C4" s="327"/>
      <c r="D4" s="327"/>
      <c r="E4" s="327"/>
      <c r="F4" s="327"/>
      <c r="G4" s="327"/>
      <c r="H4" s="327"/>
      <c r="I4" s="327"/>
      <c r="J4" s="327"/>
      <c r="K4" s="327"/>
      <c r="L4" s="236"/>
      <c r="M4" s="236"/>
      <c r="N4" s="235"/>
      <c r="O4" s="235"/>
      <c r="P4" s="235"/>
      <c r="Q4" s="235"/>
      <c r="R4" s="235"/>
    </row>
    <row r="5" spans="1:27" x14ac:dyDescent="0.25">
      <c r="A5" s="233" t="s">
        <v>642</v>
      </c>
      <c r="B5" s="442" t="s">
        <v>713</v>
      </c>
      <c r="C5" s="626">
        <v>2013</v>
      </c>
      <c r="D5" s="626">
        <v>2014</v>
      </c>
      <c r="E5" s="626">
        <v>2015</v>
      </c>
      <c r="F5" s="626">
        <v>2016</v>
      </c>
      <c r="G5" s="626">
        <v>2017</v>
      </c>
      <c r="H5" s="626">
        <v>2018</v>
      </c>
      <c r="I5" s="626">
        <v>2019</v>
      </c>
      <c r="J5" s="626">
        <v>2020</v>
      </c>
      <c r="K5" s="626">
        <v>2021</v>
      </c>
      <c r="L5" s="626" t="s">
        <v>241</v>
      </c>
      <c r="M5" s="235"/>
      <c r="N5" s="627"/>
      <c r="P5" s="628"/>
      <c r="Q5" s="628"/>
      <c r="R5" s="628"/>
      <c r="S5" s="628"/>
      <c r="T5" s="628"/>
      <c r="U5" s="628"/>
      <c r="V5" s="628"/>
      <c r="W5" s="628"/>
      <c r="X5" s="628"/>
      <c r="Y5" s="628"/>
    </row>
    <row r="6" spans="1:27" x14ac:dyDescent="0.25">
      <c r="A6" s="352" t="s">
        <v>36</v>
      </c>
      <c r="B6" s="352" t="s">
        <v>935</v>
      </c>
      <c r="C6" s="629">
        <v>1.3634529126998203</v>
      </c>
      <c r="D6" s="629">
        <v>1.3773737760182077</v>
      </c>
      <c r="E6" s="629">
        <v>1.6999397432781935</v>
      </c>
      <c r="F6" s="629">
        <v>2.3529595047380654</v>
      </c>
      <c r="G6" s="629">
        <v>2.4401811105834286</v>
      </c>
      <c r="H6" s="629">
        <v>2.4168811002070698</v>
      </c>
      <c r="I6" s="629">
        <v>2.4379253739027731</v>
      </c>
      <c r="J6" s="629">
        <v>2.1539517344604131</v>
      </c>
      <c r="K6" s="629">
        <v>2.3298863174129791</v>
      </c>
      <c r="L6" s="629">
        <v>2.4451095998743999</v>
      </c>
      <c r="M6" s="630"/>
      <c r="N6" s="235"/>
      <c r="O6" s="627"/>
      <c r="P6" s="631"/>
      <c r="Q6" s="631"/>
      <c r="R6" s="632"/>
      <c r="S6" s="632"/>
      <c r="T6" s="632"/>
      <c r="U6" s="632"/>
      <c r="V6" s="632"/>
      <c r="W6" s="632"/>
      <c r="X6" s="632"/>
      <c r="Y6" s="632"/>
      <c r="Z6" s="632"/>
      <c r="AA6" s="632"/>
    </row>
    <row r="7" spans="1:27" x14ac:dyDescent="0.25">
      <c r="A7" s="352" t="s">
        <v>37</v>
      </c>
      <c r="B7" s="352" t="s">
        <v>936</v>
      </c>
      <c r="C7" s="633">
        <v>143.71683741998183</v>
      </c>
      <c r="D7" s="633">
        <v>129.94624344281493</v>
      </c>
      <c r="E7" s="633">
        <v>137.37830579524581</v>
      </c>
      <c r="F7" s="633">
        <v>142.23063669316869</v>
      </c>
      <c r="G7" s="633">
        <v>138.42583276156643</v>
      </c>
      <c r="H7" s="633">
        <v>125.93391443708038</v>
      </c>
      <c r="I7" s="633">
        <v>113.58602897131993</v>
      </c>
      <c r="J7" s="633">
        <v>85.172522940876178</v>
      </c>
      <c r="K7" s="634">
        <v>97.189981929537637</v>
      </c>
      <c r="L7" s="634">
        <v>96.739874549761453</v>
      </c>
      <c r="M7" s="630"/>
      <c r="N7" s="635"/>
      <c r="O7" s="627"/>
      <c r="P7" s="631"/>
      <c r="Q7" s="631"/>
      <c r="R7" s="632"/>
      <c r="S7" s="632"/>
      <c r="T7" s="632"/>
      <c r="U7" s="632"/>
      <c r="V7" s="632"/>
      <c r="W7" s="632"/>
      <c r="X7" s="632"/>
      <c r="Y7" s="632"/>
      <c r="Z7" s="632"/>
      <c r="AA7" s="632"/>
    </row>
    <row r="8" spans="1:27" x14ac:dyDescent="0.25">
      <c r="A8" s="352" t="s">
        <v>38</v>
      </c>
      <c r="B8" s="352" t="s">
        <v>935</v>
      </c>
      <c r="C8" s="633">
        <v>1.3510487423302195</v>
      </c>
      <c r="D8" s="633">
        <v>1.3152210230463954</v>
      </c>
      <c r="E8" s="633">
        <v>1.4158235863843862</v>
      </c>
      <c r="F8" s="633">
        <v>1.3291780227656393</v>
      </c>
      <c r="G8" s="633">
        <v>1.466521468671351</v>
      </c>
      <c r="H8" s="633">
        <v>1.4718459366495229</v>
      </c>
      <c r="I8" s="633">
        <v>1.3827534838439701</v>
      </c>
      <c r="J8" s="633">
        <v>1.3345704777680758</v>
      </c>
      <c r="K8" s="634">
        <v>1.5331349989912308</v>
      </c>
      <c r="L8" s="634">
        <v>1.3696491117797946</v>
      </c>
      <c r="M8" s="630"/>
      <c r="N8" s="635"/>
      <c r="O8" s="627"/>
      <c r="P8" s="631"/>
      <c r="Q8" s="631"/>
      <c r="R8" s="632"/>
      <c r="S8" s="632"/>
      <c r="T8" s="632"/>
      <c r="U8" s="632"/>
      <c r="V8" s="632"/>
      <c r="W8" s="632"/>
      <c r="X8" s="632"/>
      <c r="Y8" s="632"/>
      <c r="Z8" s="632"/>
      <c r="AA8" s="632"/>
    </row>
    <row r="9" spans="1:27" x14ac:dyDescent="0.25">
      <c r="A9" s="235" t="s">
        <v>39</v>
      </c>
      <c r="B9" s="352" t="s">
        <v>936</v>
      </c>
      <c r="C9" s="269">
        <v>3648.503340040716</v>
      </c>
      <c r="D9" s="269">
        <v>3738.279918018467</v>
      </c>
      <c r="E9" s="269">
        <v>4071.0949244271383</v>
      </c>
      <c r="F9" s="269">
        <v>4329.1797629066532</v>
      </c>
      <c r="G9" s="269">
        <v>4318.3242784375052</v>
      </c>
      <c r="H9" s="260">
        <v>3999.9901319625696</v>
      </c>
      <c r="I9" s="260">
        <v>3706.7602491151233</v>
      </c>
      <c r="J9" s="260">
        <v>2768.2402600989644</v>
      </c>
      <c r="K9" s="322">
        <v>3375.6449429499198</v>
      </c>
      <c r="L9" s="322">
        <v>3083.035839250726</v>
      </c>
      <c r="M9" s="630"/>
      <c r="N9" s="635"/>
      <c r="O9" s="627"/>
      <c r="P9" s="628"/>
      <c r="Q9" s="628"/>
      <c r="R9" s="632"/>
      <c r="S9" s="632"/>
      <c r="T9" s="632"/>
      <c r="U9" s="632"/>
      <c r="V9" s="632"/>
      <c r="W9" s="632"/>
      <c r="X9" s="632"/>
      <c r="Y9" s="632"/>
      <c r="Z9" s="632"/>
      <c r="AA9" s="632"/>
    </row>
    <row r="10" spans="1:27" x14ac:dyDescent="0.25">
      <c r="A10" s="235" t="s">
        <v>40</v>
      </c>
      <c r="B10" s="352" t="s">
        <v>937</v>
      </c>
      <c r="C10" s="269">
        <v>266312.71547874989</v>
      </c>
      <c r="D10" s="269">
        <v>277116.52714844403</v>
      </c>
      <c r="E10" s="269">
        <v>314011.10750861233</v>
      </c>
      <c r="F10" s="269">
        <v>312806.40109176951</v>
      </c>
      <c r="G10" s="269">
        <v>305280.59941443987</v>
      </c>
      <c r="H10" s="636">
        <v>288796.22529555811</v>
      </c>
      <c r="I10" s="636">
        <v>307020.88310454384</v>
      </c>
      <c r="J10" s="636">
        <v>241547.91303967001</v>
      </c>
      <c r="K10" s="636">
        <v>264426.50705023162</v>
      </c>
      <c r="L10" s="636">
        <v>255442.99715858506</v>
      </c>
      <c r="M10" s="630"/>
      <c r="N10" s="635"/>
      <c r="O10" s="627"/>
      <c r="P10" s="628"/>
      <c r="Q10" s="628"/>
      <c r="R10" s="632"/>
      <c r="S10" s="632"/>
      <c r="T10" s="632"/>
      <c r="U10" s="632"/>
      <c r="V10" s="632"/>
      <c r="W10" s="632"/>
      <c r="X10" s="632"/>
      <c r="Y10" s="632"/>
      <c r="Z10" s="632"/>
      <c r="AA10" s="632"/>
    </row>
    <row r="11" spans="1:27" x14ac:dyDescent="0.25">
      <c r="A11" s="235" t="s">
        <v>41</v>
      </c>
      <c r="B11" s="352" t="s">
        <v>935</v>
      </c>
      <c r="C11" s="633">
        <v>6.6806587899999998</v>
      </c>
      <c r="D11" s="633">
        <v>7.1925919307999999</v>
      </c>
      <c r="E11" s="633">
        <v>7.320806847700001</v>
      </c>
      <c r="F11" s="633">
        <v>7.6631239877000006</v>
      </c>
      <c r="G11" s="633">
        <v>8.6680916189999984</v>
      </c>
      <c r="H11" s="633">
        <v>9.0969938719999988</v>
      </c>
      <c r="I11" s="633">
        <v>9.6664118718999994</v>
      </c>
      <c r="J11" s="633">
        <v>8.8939715276179996</v>
      </c>
      <c r="K11" s="634">
        <v>12.149273526026999</v>
      </c>
      <c r="L11" s="634">
        <v>12.936826381839001</v>
      </c>
      <c r="M11" s="630"/>
      <c r="N11" s="635"/>
      <c r="O11" s="627"/>
      <c r="P11" s="631"/>
      <c r="Q11" s="631"/>
      <c r="R11" s="632"/>
      <c r="S11" s="632"/>
      <c r="T11" s="632"/>
      <c r="U11" s="632"/>
      <c r="V11" s="632"/>
      <c r="W11" s="632"/>
      <c r="X11" s="632"/>
      <c r="Y11" s="632"/>
      <c r="Z11" s="632"/>
      <c r="AA11" s="632"/>
    </row>
    <row r="12" spans="1:27" x14ac:dyDescent="0.25">
      <c r="A12" s="235" t="s">
        <v>42</v>
      </c>
      <c r="B12" s="352" t="s">
        <v>936</v>
      </c>
      <c r="C12" s="269">
        <v>23667.787451500008</v>
      </c>
      <c r="D12" s="269">
        <v>23105.261867800007</v>
      </c>
      <c r="E12" s="269">
        <v>19510.729779199999</v>
      </c>
      <c r="F12" s="269">
        <v>18789.0047614</v>
      </c>
      <c r="G12" s="269">
        <v>17790.363566100001</v>
      </c>
      <c r="H12" s="636">
        <v>18601.344508400005</v>
      </c>
      <c r="I12" s="636">
        <v>19853.168399999995</v>
      </c>
      <c r="J12" s="636">
        <v>20646.581029499997</v>
      </c>
      <c r="K12" s="636">
        <v>26995.267701000004</v>
      </c>
      <c r="L12" s="636">
        <v>28231.359913000004</v>
      </c>
      <c r="M12" s="630"/>
      <c r="N12" s="635"/>
      <c r="O12" s="627"/>
      <c r="P12" s="628"/>
      <c r="Q12" s="628"/>
      <c r="R12" s="632"/>
      <c r="S12" s="632"/>
      <c r="T12" s="632"/>
      <c r="U12" s="632"/>
      <c r="V12" s="632"/>
      <c r="W12" s="632"/>
      <c r="X12" s="632"/>
      <c r="Y12" s="632"/>
      <c r="Z12" s="632"/>
      <c r="AA12" s="632"/>
    </row>
    <row r="13" spans="1:27" x14ac:dyDescent="0.25">
      <c r="A13" s="235" t="s">
        <v>43</v>
      </c>
      <c r="B13" s="352" t="s">
        <v>936</v>
      </c>
      <c r="C13" s="269">
        <v>18139.597243999997</v>
      </c>
      <c r="D13" s="269">
        <v>17017.692464999996</v>
      </c>
      <c r="E13" s="269">
        <v>20153.237616000009</v>
      </c>
      <c r="F13" s="269">
        <v>25756.505005499999</v>
      </c>
      <c r="G13" s="269">
        <v>28141.125214199987</v>
      </c>
      <c r="H13" s="636">
        <v>28033.511925710005</v>
      </c>
      <c r="I13" s="636">
        <v>30441.359039579998</v>
      </c>
      <c r="J13" s="636">
        <v>32184.625879069801</v>
      </c>
      <c r="K13" s="636">
        <v>34148.029036759988</v>
      </c>
      <c r="L13" s="636">
        <v>31587.568951759993</v>
      </c>
      <c r="M13" s="630"/>
      <c r="N13" s="635"/>
      <c r="O13" s="627"/>
      <c r="P13" s="628"/>
      <c r="Q13" s="628"/>
      <c r="R13" s="632"/>
      <c r="S13" s="632"/>
      <c r="T13" s="632"/>
      <c r="U13" s="632"/>
      <c r="V13" s="632"/>
      <c r="W13" s="632"/>
      <c r="X13" s="632"/>
      <c r="Y13" s="632"/>
      <c r="Z13" s="632"/>
      <c r="AA13" s="632"/>
    </row>
    <row r="14" spans="1:27" x14ac:dyDescent="0.25">
      <c r="A14" s="235"/>
      <c r="B14" s="352"/>
      <c r="C14" s="268"/>
      <c r="D14" s="268"/>
      <c r="E14" s="268"/>
      <c r="F14" s="268"/>
      <c r="G14" s="268"/>
      <c r="H14" s="268"/>
      <c r="I14" s="268"/>
      <c r="J14" s="268"/>
      <c r="K14" s="235"/>
      <c r="L14" s="235"/>
      <c r="M14" s="236"/>
      <c r="N14" s="627"/>
      <c r="P14" s="628"/>
      <c r="Q14" s="628"/>
      <c r="R14" s="628"/>
      <c r="S14" s="628"/>
      <c r="T14" s="628"/>
      <c r="U14" s="628"/>
      <c r="V14" s="628"/>
      <c r="W14" s="628"/>
      <c r="X14" s="628"/>
      <c r="Y14" s="628"/>
    </row>
    <row r="15" spans="1:27" x14ac:dyDescent="0.25">
      <c r="A15" s="235"/>
      <c r="B15" s="352"/>
      <c r="C15" s="268"/>
      <c r="D15" s="268"/>
      <c r="E15" s="268"/>
      <c r="F15" s="268"/>
      <c r="G15" s="268"/>
      <c r="H15" s="268"/>
      <c r="I15" s="268"/>
      <c r="J15" s="268"/>
      <c r="K15" s="235"/>
      <c r="L15" s="235"/>
      <c r="M15" s="235"/>
      <c r="N15" s="627"/>
      <c r="P15" s="628"/>
      <c r="Q15" s="628"/>
      <c r="R15" s="628"/>
      <c r="S15" s="628"/>
      <c r="T15" s="628"/>
      <c r="U15" s="628"/>
      <c r="V15" s="628"/>
      <c r="W15" s="628"/>
      <c r="X15" s="628"/>
      <c r="Y15" s="628"/>
    </row>
    <row r="16" spans="1:27" x14ac:dyDescent="0.25">
      <c r="A16" s="351" t="s">
        <v>938</v>
      </c>
      <c r="B16" s="351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35"/>
      <c r="N16" s="627"/>
      <c r="P16" s="628"/>
      <c r="Q16" s="628"/>
      <c r="R16" s="628"/>
      <c r="S16" s="628"/>
      <c r="T16" s="628"/>
      <c r="U16" s="628"/>
      <c r="V16" s="628"/>
      <c r="W16" s="628"/>
      <c r="X16" s="628"/>
      <c r="Y16" s="628"/>
    </row>
    <row r="17" spans="1:25" x14ac:dyDescent="0.25">
      <c r="A17" s="637" t="s">
        <v>939</v>
      </c>
      <c r="B17" s="637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35"/>
      <c r="N17" s="627"/>
      <c r="P17" s="628"/>
      <c r="Q17" s="628"/>
      <c r="R17" s="628"/>
      <c r="S17" s="628"/>
      <c r="T17" s="628"/>
      <c r="U17" s="628"/>
      <c r="V17" s="628"/>
      <c r="W17" s="628"/>
      <c r="X17" s="628"/>
      <c r="Y17" s="628"/>
    </row>
    <row r="18" spans="1:25" ht="15" customHeight="1" x14ac:dyDescent="0.25">
      <c r="C18" s="175"/>
      <c r="D18" s="175"/>
      <c r="E18" s="175"/>
      <c r="F18" s="175"/>
      <c r="G18" s="175"/>
      <c r="H18" s="175"/>
      <c r="I18" s="175"/>
      <c r="J18" s="175"/>
      <c r="K18" s="175"/>
      <c r="L18" s="175"/>
    </row>
  </sheetData>
  <pageMargins left="0.7" right="0.7" top="0.75" bottom="0.75" header="0" footer="0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17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22.5703125" style="175" customWidth="1"/>
    <col min="2" max="2" width="7" style="175" customWidth="1"/>
    <col min="3" max="3" width="13.7109375" style="175" customWidth="1"/>
    <col min="4" max="4" width="19" style="175" customWidth="1"/>
    <col min="5" max="13" width="13.7109375" style="175" customWidth="1"/>
    <col min="14" max="14" width="11.5703125" style="639" customWidth="1"/>
    <col min="15" max="21" width="11.5703125" style="175" customWidth="1"/>
    <col min="22" max="16384" width="14.42578125" style="175"/>
  </cols>
  <sheetData>
    <row r="1" spans="1:21" ht="15" customHeight="1" x14ac:dyDescent="0.25">
      <c r="A1" s="252" t="s">
        <v>940</v>
      </c>
      <c r="B1" s="268"/>
      <c r="C1" s="268"/>
      <c r="D1" s="268"/>
      <c r="E1" s="268"/>
      <c r="F1" s="268"/>
      <c r="G1" s="268"/>
      <c r="H1" s="268"/>
      <c r="I1" s="268"/>
      <c r="J1" s="235"/>
      <c r="K1" s="235"/>
      <c r="L1" s="235"/>
      <c r="M1" s="235"/>
      <c r="N1" s="627"/>
      <c r="O1" s="235"/>
      <c r="P1" s="235"/>
      <c r="Q1" s="235"/>
      <c r="R1" s="235"/>
      <c r="S1" s="235"/>
      <c r="T1" s="235"/>
      <c r="U1" s="235"/>
    </row>
    <row r="2" spans="1:21" ht="15" customHeight="1" x14ac:dyDescent="0.25">
      <c r="A2" s="255" t="s">
        <v>941</v>
      </c>
      <c r="B2" s="268"/>
      <c r="C2" s="268"/>
      <c r="D2" s="268"/>
      <c r="E2" s="268"/>
      <c r="F2" s="268"/>
      <c r="G2" s="268"/>
      <c r="H2" s="268"/>
      <c r="I2" s="268"/>
      <c r="J2" s="235"/>
      <c r="K2" s="235"/>
      <c r="L2" s="235"/>
      <c r="M2" s="235"/>
      <c r="N2" s="627"/>
      <c r="O2" s="235"/>
      <c r="P2" s="235"/>
      <c r="Q2" s="235"/>
      <c r="R2" s="235"/>
      <c r="S2" s="235"/>
      <c r="T2" s="235"/>
      <c r="U2" s="235"/>
    </row>
    <row r="3" spans="1:21" ht="15" customHeight="1" x14ac:dyDescent="0.25">
      <c r="A3" s="235"/>
      <c r="B3" s="268"/>
      <c r="C3" s="268"/>
      <c r="D3" s="268"/>
      <c r="E3" s="268"/>
      <c r="F3" s="268"/>
      <c r="G3" s="268"/>
      <c r="H3" s="268"/>
      <c r="I3" s="268"/>
      <c r="J3" s="235"/>
      <c r="K3" s="235"/>
      <c r="L3" s="235"/>
      <c r="M3" s="235"/>
      <c r="N3" s="627"/>
      <c r="O3" s="235"/>
      <c r="P3" s="235"/>
      <c r="Q3" s="235"/>
      <c r="R3" s="235"/>
      <c r="S3" s="235"/>
      <c r="T3" s="235"/>
      <c r="U3" s="235"/>
    </row>
    <row r="4" spans="1:21" ht="15" customHeight="1" x14ac:dyDescent="0.25">
      <c r="A4" s="235"/>
      <c r="B4" s="268"/>
      <c r="C4" s="268"/>
      <c r="D4" s="268"/>
      <c r="E4" s="268"/>
      <c r="F4" s="268"/>
      <c r="G4" s="268"/>
      <c r="H4" s="268"/>
      <c r="I4" s="268"/>
      <c r="J4" s="235"/>
      <c r="K4" s="235"/>
      <c r="L4" s="235"/>
      <c r="M4" s="235"/>
      <c r="N4" s="627"/>
      <c r="O4" s="235"/>
      <c r="P4" s="235"/>
      <c r="Q4" s="235"/>
      <c r="R4" s="235"/>
      <c r="S4" s="235"/>
      <c r="T4" s="235"/>
      <c r="U4" s="235"/>
    </row>
    <row r="5" spans="1:21" ht="15" customHeight="1" x14ac:dyDescent="0.25">
      <c r="A5" s="233" t="s">
        <v>605</v>
      </c>
      <c r="B5" s="626">
        <v>2013</v>
      </c>
      <c r="C5" s="626">
        <v>2014</v>
      </c>
      <c r="D5" s="626">
        <v>2015</v>
      </c>
      <c r="E5" s="626">
        <v>2016</v>
      </c>
      <c r="F5" s="626">
        <v>2017</v>
      </c>
      <c r="G5" s="626">
        <v>2018</v>
      </c>
      <c r="H5" s="626">
        <v>2019</v>
      </c>
      <c r="I5" s="626">
        <v>2020</v>
      </c>
      <c r="J5" s="626">
        <v>2021</v>
      </c>
      <c r="K5" s="626" t="s">
        <v>241</v>
      </c>
      <c r="L5" s="235"/>
      <c r="O5" s="235"/>
      <c r="P5" s="235"/>
      <c r="Q5" s="235"/>
      <c r="R5" s="235"/>
      <c r="S5" s="235"/>
      <c r="T5" s="235"/>
      <c r="U5" s="235"/>
    </row>
    <row r="6" spans="1:21" ht="15" customHeight="1" x14ac:dyDescent="0.25">
      <c r="A6" s="352" t="s">
        <v>942</v>
      </c>
      <c r="B6" s="319">
        <v>5.7008305039504492E-2</v>
      </c>
      <c r="C6" s="319">
        <v>1.0210006659358895E-2</v>
      </c>
      <c r="D6" s="319">
        <v>0.23418913070385172</v>
      </c>
      <c r="E6" s="319">
        <v>0.38414288744174963</v>
      </c>
      <c r="F6" s="319">
        <v>3.7068893735624719E-2</v>
      </c>
      <c r="G6" s="319">
        <v>-9.5484758386593649E-3</v>
      </c>
      <c r="H6" s="319">
        <v>8.7072027225088E-3</v>
      </c>
      <c r="I6" s="319">
        <v>-0.11648167843126322</v>
      </c>
      <c r="J6" s="319">
        <v>8.1679909599571054E-2</v>
      </c>
      <c r="K6" s="289">
        <v>4.9454465481972854E-2</v>
      </c>
      <c r="L6" s="289"/>
      <c r="M6" s="235"/>
      <c r="N6" s="627"/>
      <c r="O6" s="289"/>
      <c r="P6" s="289"/>
      <c r="Q6" s="289"/>
      <c r="R6" s="289"/>
      <c r="S6" s="289"/>
      <c r="T6" s="289"/>
      <c r="U6" s="289"/>
    </row>
    <row r="7" spans="1:21" ht="15" customHeight="1" x14ac:dyDescent="0.25">
      <c r="A7" s="352" t="s">
        <v>943</v>
      </c>
      <c r="B7" s="319">
        <v>-6.5444531129144501E-2</v>
      </c>
      <c r="C7" s="319">
        <v>-9.5817541106371973E-2</v>
      </c>
      <c r="D7" s="319">
        <v>5.7193360542980631E-2</v>
      </c>
      <c r="E7" s="319">
        <v>3.5320940011845936E-2</v>
      </c>
      <c r="F7" s="319">
        <v>-2.675094494451502E-2</v>
      </c>
      <c r="G7" s="319">
        <v>-9.0242681407616598E-2</v>
      </c>
      <c r="H7" s="319">
        <v>-9.805051737615722E-2</v>
      </c>
      <c r="I7" s="319">
        <v>-0.25014965562021774</v>
      </c>
      <c r="J7" s="319">
        <v>0.14109549152375789</v>
      </c>
      <c r="K7" s="289">
        <v>-4.631211682933567E-3</v>
      </c>
      <c r="L7" s="289"/>
      <c r="M7" s="635"/>
      <c r="N7" s="627"/>
      <c r="O7" s="289"/>
      <c r="P7" s="289"/>
      <c r="Q7" s="289"/>
      <c r="R7" s="289"/>
      <c r="S7" s="289"/>
      <c r="T7" s="289"/>
      <c r="U7" s="289"/>
    </row>
    <row r="8" spans="1:21" ht="15" customHeight="1" x14ac:dyDescent="0.25">
      <c r="A8" s="352" t="s">
        <v>944</v>
      </c>
      <c r="B8" s="319">
        <v>5.4450376537284795E-2</v>
      </c>
      <c r="C8" s="319">
        <v>-2.6518450564581575E-2</v>
      </c>
      <c r="D8" s="319">
        <v>7.6490993966146448E-2</v>
      </c>
      <c r="E8" s="319">
        <v>-6.1197994193623595E-2</v>
      </c>
      <c r="F8" s="319">
        <v>0.10332960939268254</v>
      </c>
      <c r="G8" s="319">
        <v>3.6306785082360626E-3</v>
      </c>
      <c r="H8" s="319">
        <v>-6.0531099476593964E-2</v>
      </c>
      <c r="I8" s="319">
        <v>-3.4845694940466521E-2</v>
      </c>
      <c r="J8" s="319">
        <v>0.14878533920159276</v>
      </c>
      <c r="K8" s="289">
        <v>-0.10663502386874368</v>
      </c>
      <c r="L8" s="289"/>
      <c r="M8" s="635"/>
      <c r="N8" s="627"/>
      <c r="O8" s="289"/>
      <c r="P8" s="289"/>
      <c r="Q8" s="289"/>
      <c r="R8" s="289"/>
      <c r="S8" s="289"/>
      <c r="T8" s="289"/>
      <c r="U8" s="289"/>
    </row>
    <row r="9" spans="1:21" ht="15" customHeight="1" x14ac:dyDescent="0.25">
      <c r="A9" s="235" t="s">
        <v>945</v>
      </c>
      <c r="B9" s="319">
        <v>5.6923154928224529E-2</v>
      </c>
      <c r="C9" s="319">
        <v>2.4606412441094072E-2</v>
      </c>
      <c r="D9" s="319">
        <v>8.9028915358774219E-2</v>
      </c>
      <c r="E9" s="319">
        <v>6.3394453647093618E-2</v>
      </c>
      <c r="F9" s="319">
        <v>-2.5075152947353629E-3</v>
      </c>
      <c r="G9" s="319">
        <v>-7.3717054567777551E-2</v>
      </c>
      <c r="H9" s="319">
        <v>-7.3307651562523946E-2</v>
      </c>
      <c r="I9" s="319">
        <v>-0.25319144642284386</v>
      </c>
      <c r="J9" s="319">
        <v>0.219419062574157</v>
      </c>
      <c r="K9" s="289">
        <v>-8.6682429178552067E-2</v>
      </c>
      <c r="L9" s="289"/>
      <c r="M9" s="635"/>
      <c r="N9" s="627"/>
      <c r="O9" s="289"/>
      <c r="P9" s="289"/>
      <c r="Q9" s="289"/>
      <c r="R9" s="289"/>
      <c r="S9" s="289"/>
      <c r="T9" s="289"/>
      <c r="U9" s="289"/>
    </row>
    <row r="10" spans="1:21" ht="15" customHeight="1" x14ac:dyDescent="0.25">
      <c r="A10" s="235" t="s">
        <v>946</v>
      </c>
      <c r="B10" s="319">
        <v>6.8515572460540186E-2</v>
      </c>
      <c r="C10" s="319">
        <v>4.0568140542114772E-2</v>
      </c>
      <c r="D10" s="319">
        <v>0.13313742323425126</v>
      </c>
      <c r="E10" s="319">
        <v>-3.8365089260729013E-3</v>
      </c>
      <c r="F10" s="319">
        <v>-2.4058975938672567E-2</v>
      </c>
      <c r="G10" s="319">
        <v>-5.3997450707645722E-2</v>
      </c>
      <c r="H10" s="319">
        <v>6.3105595616197441E-2</v>
      </c>
      <c r="I10" s="319">
        <v>-0.21325249736376928</v>
      </c>
      <c r="J10" s="319">
        <v>9.4716587374547911E-2</v>
      </c>
      <c r="K10" s="289">
        <v>-3.3973560335764708E-2</v>
      </c>
      <c r="L10" s="289"/>
      <c r="M10" s="635"/>
      <c r="N10" s="627"/>
      <c r="O10" s="289"/>
      <c r="P10" s="289"/>
      <c r="Q10" s="289"/>
      <c r="R10" s="289"/>
      <c r="S10" s="289"/>
      <c r="T10" s="289"/>
      <c r="U10" s="289"/>
    </row>
    <row r="11" spans="1:21" ht="15" customHeight="1" x14ac:dyDescent="0.25">
      <c r="A11" s="235" t="s">
        <v>947</v>
      </c>
      <c r="B11" s="319">
        <v>-5.8053391154511136E-4</v>
      </c>
      <c r="C11" s="319">
        <v>7.6629140462358469E-2</v>
      </c>
      <c r="D11" s="319">
        <v>1.7825968459431296E-2</v>
      </c>
      <c r="E11" s="319">
        <v>4.6759482543586861E-2</v>
      </c>
      <c r="F11" s="319">
        <v>0.13114333435202941</v>
      </c>
      <c r="G11" s="319">
        <v>4.9480586021941608E-2</v>
      </c>
      <c r="H11" s="319">
        <v>6.2594084146042395E-2</v>
      </c>
      <c r="I11" s="319">
        <v>-7.9909728089226473E-2</v>
      </c>
      <c r="J11" s="319">
        <v>0.36601219020102271</v>
      </c>
      <c r="K11" s="289">
        <v>6.4823040992932901E-2</v>
      </c>
      <c r="L11" s="289"/>
      <c r="M11" s="635"/>
      <c r="N11" s="627"/>
      <c r="O11" s="289"/>
      <c r="P11" s="289"/>
      <c r="Q11" s="289"/>
      <c r="R11" s="289"/>
      <c r="S11" s="289"/>
      <c r="T11" s="289"/>
      <c r="U11" s="289"/>
    </row>
    <row r="12" spans="1:21" ht="15" customHeight="1" x14ac:dyDescent="0.25">
      <c r="A12" s="235" t="s">
        <v>948</v>
      </c>
      <c r="B12" s="319">
        <v>-9.3356852588313277E-2</v>
      </c>
      <c r="C12" s="319">
        <v>-2.3767561072310928E-2</v>
      </c>
      <c r="D12" s="319">
        <v>-0.155572012521071</v>
      </c>
      <c r="E12" s="319">
        <v>-3.6991185156457607E-2</v>
      </c>
      <c r="F12" s="319">
        <v>-5.3150297633198784E-2</v>
      </c>
      <c r="G12" s="319">
        <v>4.5585405789308808E-2</v>
      </c>
      <c r="H12" s="319">
        <v>6.7297495137230046E-2</v>
      </c>
      <c r="I12" s="319">
        <v>3.9964030602793077E-2</v>
      </c>
      <c r="J12" s="319">
        <v>0.30749336475753308</v>
      </c>
      <c r="K12" s="289">
        <v>4.5789218528631492E-2</v>
      </c>
      <c r="L12" s="289"/>
      <c r="M12" s="635"/>
      <c r="N12" s="627"/>
      <c r="O12" s="289"/>
      <c r="P12" s="289"/>
      <c r="Q12" s="289"/>
      <c r="R12" s="289"/>
      <c r="S12" s="289"/>
      <c r="T12" s="289"/>
      <c r="U12" s="289"/>
    </row>
    <row r="13" spans="1:21" ht="15" customHeight="1" x14ac:dyDescent="0.25">
      <c r="A13" s="235" t="s">
        <v>949</v>
      </c>
      <c r="B13" s="319">
        <v>8.0356934242237665E-2</v>
      </c>
      <c r="C13" s="319">
        <v>-6.1848384168016191E-2</v>
      </c>
      <c r="D13" s="319">
        <v>0.1842520751534813</v>
      </c>
      <c r="E13" s="319">
        <v>0.27803311290546473</v>
      </c>
      <c r="F13" s="319">
        <v>9.258322152756282E-2</v>
      </c>
      <c r="G13" s="319">
        <v>-3.8240577685102473E-3</v>
      </c>
      <c r="H13" s="319">
        <v>8.5891739866588601E-2</v>
      </c>
      <c r="I13" s="319">
        <v>5.7266393304687746E-2</v>
      </c>
      <c r="J13" s="319">
        <v>6.1004380323308904E-2</v>
      </c>
      <c r="K13" s="289">
        <v>-7.4981196784262072E-2</v>
      </c>
      <c r="L13" s="289"/>
      <c r="M13" s="635"/>
      <c r="N13" s="627"/>
      <c r="O13" s="289"/>
      <c r="P13" s="289"/>
      <c r="Q13" s="289"/>
      <c r="R13" s="289"/>
      <c r="S13" s="289"/>
      <c r="T13" s="289"/>
      <c r="U13" s="289"/>
    </row>
    <row r="14" spans="1:21" ht="15" customHeight="1" x14ac:dyDescent="0.25">
      <c r="A14" s="235"/>
      <c r="B14" s="268"/>
      <c r="C14" s="268"/>
      <c r="D14" s="268"/>
      <c r="E14" s="268"/>
      <c r="F14" s="268"/>
      <c r="G14" s="268"/>
      <c r="H14" s="268"/>
      <c r="I14" s="268"/>
      <c r="J14" s="235"/>
      <c r="K14" s="235"/>
      <c r="L14" s="235"/>
      <c r="M14" s="235"/>
      <c r="N14" s="627"/>
      <c r="O14" s="235"/>
      <c r="P14" s="235"/>
      <c r="Q14" s="235"/>
      <c r="R14" s="235"/>
      <c r="S14" s="235"/>
      <c r="T14" s="235"/>
      <c r="U14" s="235"/>
    </row>
    <row r="15" spans="1:21" ht="15" customHeight="1" x14ac:dyDescent="0.25">
      <c r="A15" s="235"/>
      <c r="B15" s="268"/>
      <c r="C15" s="268"/>
      <c r="D15" s="268"/>
      <c r="E15" s="268"/>
      <c r="F15" s="268"/>
      <c r="G15" s="268"/>
      <c r="H15" s="268"/>
      <c r="I15" s="268"/>
      <c r="J15" s="235"/>
      <c r="K15" s="235"/>
      <c r="L15" s="235"/>
      <c r="M15" s="235"/>
      <c r="N15" s="627"/>
      <c r="O15" s="235"/>
      <c r="P15" s="235"/>
      <c r="Q15" s="235"/>
      <c r="R15" s="235"/>
      <c r="S15" s="235"/>
      <c r="T15" s="235"/>
      <c r="U15" s="235"/>
    </row>
    <row r="16" spans="1:21" ht="15" customHeight="1" x14ac:dyDescent="0.25">
      <c r="A16" s="265" t="s">
        <v>950</v>
      </c>
      <c r="B16" s="266"/>
      <c r="C16" s="266"/>
      <c r="D16" s="266"/>
      <c r="E16" s="266"/>
      <c r="F16" s="266"/>
      <c r="G16" s="266"/>
      <c r="H16" s="266"/>
      <c r="I16" s="266"/>
      <c r="J16" s="265"/>
      <c r="K16" s="265"/>
      <c r="L16" s="235"/>
      <c r="M16" s="235"/>
      <c r="N16" s="627"/>
      <c r="O16" s="235"/>
      <c r="P16" s="235"/>
      <c r="Q16" s="235"/>
      <c r="R16" s="235"/>
      <c r="S16" s="235"/>
      <c r="T16" s="235"/>
      <c r="U16" s="235"/>
    </row>
    <row r="17" spans="1:21" ht="15" customHeight="1" x14ac:dyDescent="0.25">
      <c r="A17" s="637" t="s">
        <v>939</v>
      </c>
      <c r="B17" s="270"/>
      <c r="C17" s="270"/>
      <c r="D17" s="270"/>
      <c r="E17" s="270"/>
      <c r="F17" s="270"/>
      <c r="G17" s="270"/>
      <c r="H17" s="270"/>
      <c r="I17" s="270"/>
      <c r="J17" s="303"/>
      <c r="K17" s="303"/>
      <c r="L17" s="235"/>
      <c r="M17" s="235"/>
      <c r="N17" s="627"/>
      <c r="O17" s="235"/>
      <c r="P17" s="235"/>
      <c r="Q17" s="235"/>
      <c r="R17" s="235"/>
      <c r="S17" s="235"/>
      <c r="T17" s="235"/>
      <c r="U17" s="235"/>
    </row>
  </sheetData>
  <pageMargins left="0.7" right="0.7" top="0.75" bottom="0.75" header="0" footer="0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7"/>
  <sheetViews>
    <sheetView showGridLines="0" workbookViewId="0"/>
  </sheetViews>
  <sheetFormatPr baseColWidth="10" defaultColWidth="14.42578125" defaultRowHeight="15" x14ac:dyDescent="0.25"/>
  <cols>
    <col min="1" max="1" width="17.5703125" style="175" customWidth="1"/>
    <col min="2" max="2" width="14.42578125" style="175" customWidth="1"/>
    <col min="3" max="10" width="10" style="175" bestFit="1" customWidth="1"/>
    <col min="11" max="11" width="12.7109375" style="175" customWidth="1"/>
    <col min="12" max="15" width="11.7109375" style="175" customWidth="1"/>
    <col min="16" max="16" width="11.5703125" style="175" customWidth="1"/>
    <col min="17" max="16384" width="14.42578125" style="175"/>
  </cols>
  <sheetData>
    <row r="1" spans="1:25" x14ac:dyDescent="0.25">
      <c r="A1" s="640" t="s">
        <v>951</v>
      </c>
      <c r="B1" s="235"/>
      <c r="C1" s="268"/>
      <c r="D1" s="268"/>
      <c r="E1" s="268"/>
      <c r="F1" s="268"/>
      <c r="G1" s="268"/>
      <c r="H1" s="268"/>
      <c r="I1" s="235"/>
      <c r="J1" s="235"/>
      <c r="K1" s="235"/>
      <c r="L1" s="235"/>
      <c r="M1" s="235"/>
      <c r="N1" s="235"/>
      <c r="O1" s="235"/>
      <c r="P1" s="235"/>
    </row>
    <row r="2" spans="1:25" x14ac:dyDescent="0.25">
      <c r="A2" s="235"/>
      <c r="B2" s="352"/>
      <c r="C2" s="327"/>
      <c r="D2" s="327"/>
      <c r="E2" s="327"/>
      <c r="F2" s="625"/>
      <c r="G2" s="327"/>
      <c r="H2" s="327"/>
      <c r="I2" s="327"/>
      <c r="J2" s="235"/>
      <c r="K2" s="235"/>
      <c r="L2" s="235"/>
      <c r="M2" s="235"/>
      <c r="N2" s="235"/>
      <c r="O2" s="235"/>
      <c r="P2" s="235"/>
    </row>
    <row r="3" spans="1:25" x14ac:dyDescent="0.25">
      <c r="A3" s="235"/>
      <c r="B3" s="352"/>
      <c r="C3" s="327"/>
      <c r="D3" s="327"/>
      <c r="E3" s="327"/>
      <c r="F3" s="327"/>
      <c r="G3" s="327"/>
      <c r="H3" s="327"/>
      <c r="I3" s="327"/>
      <c r="J3" s="236"/>
      <c r="K3" s="236"/>
      <c r="L3" s="235"/>
      <c r="M3" s="235"/>
      <c r="N3" s="235"/>
      <c r="O3" s="235"/>
      <c r="P3" s="235"/>
    </row>
    <row r="4" spans="1:25" s="641" customFormat="1" x14ac:dyDescent="0.25">
      <c r="A4" s="442" t="s">
        <v>605</v>
      </c>
      <c r="B4" s="442" t="s">
        <v>713</v>
      </c>
      <c r="C4" s="626">
        <v>2012</v>
      </c>
      <c r="D4" s="626">
        <v>2013</v>
      </c>
      <c r="E4" s="626">
        <v>2014</v>
      </c>
      <c r="F4" s="626">
        <v>2015</v>
      </c>
      <c r="G4" s="626">
        <v>2016</v>
      </c>
      <c r="H4" s="626">
        <v>2017</v>
      </c>
      <c r="I4" s="626">
        <v>2018</v>
      </c>
      <c r="J4" s="626">
        <v>2019</v>
      </c>
      <c r="K4" s="626">
        <v>2020</v>
      </c>
      <c r="L4" s="626">
        <v>2021</v>
      </c>
      <c r="N4" s="642"/>
      <c r="O4" s="642"/>
      <c r="P4" s="642"/>
      <c r="Q4" s="642"/>
      <c r="R4" s="642"/>
      <c r="S4" s="642"/>
      <c r="T4" s="642"/>
      <c r="U4" s="642"/>
      <c r="V4" s="642"/>
      <c r="W4" s="642"/>
    </row>
    <row r="5" spans="1:25" x14ac:dyDescent="0.25">
      <c r="A5" s="352" t="s">
        <v>36</v>
      </c>
      <c r="B5" s="352" t="s">
        <v>952</v>
      </c>
      <c r="C5" s="302">
        <v>76633</v>
      </c>
      <c r="D5" s="302">
        <v>81601</v>
      </c>
      <c r="E5" s="302">
        <v>80744.705331336183</v>
      </c>
      <c r="F5" s="302">
        <v>81218.836460675986</v>
      </c>
      <c r="G5" s="302">
        <v>82833.165829128979</v>
      </c>
      <c r="H5" s="302">
        <v>87338.844937702015</v>
      </c>
      <c r="I5" s="302">
        <v>91720.871923662009</v>
      </c>
      <c r="J5" s="302">
        <v>77100.540069379</v>
      </c>
      <c r="K5" s="302">
        <v>132723.83762373694</v>
      </c>
      <c r="L5" s="302">
        <v>120341.65796736679</v>
      </c>
      <c r="M5" s="627"/>
      <c r="N5" s="631"/>
      <c r="O5" s="631"/>
      <c r="P5" s="632"/>
      <c r="Q5" s="632"/>
      <c r="R5" s="632"/>
      <c r="S5" s="632"/>
      <c r="T5" s="632"/>
      <c r="U5" s="632"/>
      <c r="V5" s="632"/>
      <c r="W5" s="632"/>
      <c r="X5" s="632"/>
      <c r="Y5" s="632"/>
    </row>
    <row r="6" spans="1:25" x14ac:dyDescent="0.25">
      <c r="A6" s="352" t="s">
        <v>37</v>
      </c>
      <c r="B6" s="352" t="s">
        <v>936</v>
      </c>
      <c r="C6" s="260">
        <v>2518.4576823000002</v>
      </c>
      <c r="D6" s="260">
        <v>2792.91576046</v>
      </c>
      <c r="E6" s="260">
        <v>2626.9062788627307</v>
      </c>
      <c r="F6" s="260">
        <v>2472.4770404481765</v>
      </c>
      <c r="G6" s="260">
        <v>2574.960145061506</v>
      </c>
      <c r="H6" s="260">
        <v>2136.8220456583763</v>
      </c>
      <c r="I6" s="322">
        <v>2694.2520606399116</v>
      </c>
      <c r="J6" s="322">
        <v>2019.9384306164429</v>
      </c>
      <c r="K6" s="322">
        <v>2298.6981504571877</v>
      </c>
      <c r="L6" s="322">
        <v>2345.6050217527504</v>
      </c>
      <c r="M6" s="627"/>
      <c r="N6" s="631"/>
      <c r="O6" s="631"/>
      <c r="P6" s="632"/>
      <c r="Q6" s="632"/>
      <c r="R6" s="632"/>
      <c r="S6" s="632"/>
      <c r="T6" s="632"/>
      <c r="U6" s="632"/>
      <c r="V6" s="632"/>
      <c r="W6" s="632"/>
      <c r="X6" s="632"/>
      <c r="Y6" s="632"/>
    </row>
    <row r="7" spans="1:25" x14ac:dyDescent="0.25">
      <c r="A7" s="352" t="s">
        <v>38</v>
      </c>
      <c r="B7" s="352" t="s">
        <v>952</v>
      </c>
      <c r="C7" s="260">
        <v>28597</v>
      </c>
      <c r="D7" s="260">
        <v>25382</v>
      </c>
      <c r="E7" s="260">
        <v>24996.755613041005</v>
      </c>
      <c r="F7" s="260">
        <v>28536.172395154004</v>
      </c>
      <c r="G7" s="260">
        <v>20937.704457785007</v>
      </c>
      <c r="H7" s="260">
        <v>19168.071460449719</v>
      </c>
      <c r="I7" s="322">
        <v>20263.746891207004</v>
      </c>
      <c r="J7" s="322">
        <v>18521.287862180001</v>
      </c>
      <c r="K7" s="322">
        <v>20521.132454808012</v>
      </c>
      <c r="L7" s="322">
        <v>21267.281630783164</v>
      </c>
      <c r="M7" s="627"/>
      <c r="N7" s="631"/>
      <c r="O7" s="631"/>
      <c r="P7" s="632"/>
      <c r="Q7" s="632"/>
      <c r="R7" s="632"/>
      <c r="S7" s="632"/>
      <c r="T7" s="632"/>
      <c r="U7" s="632"/>
      <c r="V7" s="632"/>
      <c r="W7" s="632"/>
      <c r="X7" s="632"/>
      <c r="Y7" s="632"/>
    </row>
    <row r="8" spans="1:25" x14ac:dyDescent="0.25">
      <c r="A8" s="235" t="s">
        <v>39</v>
      </c>
      <c r="B8" s="352" t="s">
        <v>936</v>
      </c>
      <c r="C8" s="260">
        <v>116061.1798696</v>
      </c>
      <c r="D8" s="260">
        <v>123016.44025104</v>
      </c>
      <c r="E8" s="260">
        <v>139507.63393559065</v>
      </c>
      <c r="F8" s="260">
        <v>102146.71249739503</v>
      </c>
      <c r="G8" s="260">
        <v>105576.58936846103</v>
      </c>
      <c r="H8" s="260">
        <v>118834.32942512548</v>
      </c>
      <c r="I8" s="322">
        <v>91147.842210907926</v>
      </c>
      <c r="J8" s="322">
        <v>116294.71175525583</v>
      </c>
      <c r="K8" s="322">
        <v>104183.31830361321</v>
      </c>
      <c r="L8" s="322">
        <v>111402.45310522286</v>
      </c>
      <c r="M8" s="627"/>
      <c r="N8" s="628"/>
      <c r="O8" s="628"/>
      <c r="P8" s="632"/>
      <c r="Q8" s="632"/>
      <c r="R8" s="632"/>
      <c r="S8" s="632"/>
      <c r="T8" s="632"/>
      <c r="U8" s="632"/>
      <c r="V8" s="632"/>
      <c r="W8" s="632"/>
      <c r="X8" s="632"/>
      <c r="Y8" s="632"/>
    </row>
    <row r="9" spans="1:25" x14ac:dyDescent="0.25">
      <c r="A9" s="235" t="s">
        <v>40</v>
      </c>
      <c r="B9" s="352" t="s">
        <v>952</v>
      </c>
      <c r="C9" s="260">
        <v>7203</v>
      </c>
      <c r="D9" s="260">
        <v>6740</v>
      </c>
      <c r="E9" s="260">
        <v>6293.9630022620013</v>
      </c>
      <c r="F9" s="322">
        <v>6052.7784321219997</v>
      </c>
      <c r="G9" s="322">
        <v>5981.4876763369994</v>
      </c>
      <c r="H9" s="322">
        <v>6370.9393396840114</v>
      </c>
      <c r="I9" s="322">
        <v>6085.1587518769993</v>
      </c>
      <c r="J9" s="322">
        <v>6388.0186170820007</v>
      </c>
      <c r="K9" s="322">
        <v>4814.7866280430108</v>
      </c>
      <c r="L9" s="322">
        <v>4953.4122878162225</v>
      </c>
      <c r="M9" s="627"/>
      <c r="N9" s="628"/>
      <c r="O9" s="628"/>
      <c r="P9" s="632"/>
      <c r="Q9" s="632"/>
      <c r="R9" s="632"/>
      <c r="S9" s="632"/>
      <c r="T9" s="632"/>
      <c r="U9" s="632"/>
      <c r="V9" s="632"/>
      <c r="W9" s="632"/>
      <c r="X9" s="632"/>
      <c r="Y9" s="632"/>
    </row>
    <row r="10" spans="1:25" x14ac:dyDescent="0.25">
      <c r="A10" s="235" t="s">
        <v>41</v>
      </c>
      <c r="B10" s="352" t="s">
        <v>952</v>
      </c>
      <c r="C10" s="260">
        <v>1166615.0049299998</v>
      </c>
      <c r="D10" s="260">
        <v>1175180.2811399999</v>
      </c>
      <c r="E10" s="260">
        <v>1475120.2189990135</v>
      </c>
      <c r="F10" s="260">
        <v>1425706.5986366998</v>
      </c>
      <c r="G10" s="260">
        <v>1481648.9741627802</v>
      </c>
      <c r="H10" s="260">
        <v>1504296.7809640002</v>
      </c>
      <c r="I10" s="322">
        <v>1475217.302390412</v>
      </c>
      <c r="J10" s="322">
        <v>1490380.4492522997</v>
      </c>
      <c r="K10" s="322">
        <v>1159780.134793788</v>
      </c>
      <c r="L10" s="322">
        <v>1158049.3900160079</v>
      </c>
      <c r="M10" s="627"/>
      <c r="N10" s="631"/>
      <c r="O10" s="631"/>
      <c r="P10" s="632"/>
      <c r="Q10" s="632"/>
      <c r="R10" s="632"/>
      <c r="S10" s="632"/>
      <c r="T10" s="632"/>
      <c r="U10" s="632"/>
      <c r="V10" s="632"/>
      <c r="W10" s="632"/>
      <c r="X10" s="632"/>
      <c r="Y10" s="632"/>
    </row>
    <row r="11" spans="1:25" x14ac:dyDescent="0.25">
      <c r="A11" s="235" t="s">
        <v>42</v>
      </c>
      <c r="B11" s="352" t="s">
        <v>952</v>
      </c>
      <c r="C11" s="260">
        <v>80</v>
      </c>
      <c r="D11" s="260">
        <v>130</v>
      </c>
      <c r="E11" s="260">
        <v>101.8879858</v>
      </c>
      <c r="F11" s="322">
        <v>104.7208</v>
      </c>
      <c r="G11" s="322">
        <v>110.02336530000001</v>
      </c>
      <c r="H11" s="322">
        <v>119.2123447</v>
      </c>
      <c r="I11" s="322">
        <v>139.97002879999999</v>
      </c>
      <c r="J11" s="322">
        <v>144.61870819999999</v>
      </c>
      <c r="K11" s="322">
        <v>131.07408239999998</v>
      </c>
      <c r="L11" s="322">
        <v>131.92849390000001</v>
      </c>
      <c r="M11" s="627"/>
      <c r="N11" s="628"/>
      <c r="O11" s="628"/>
      <c r="P11" s="632"/>
      <c r="Q11" s="632"/>
      <c r="R11" s="632"/>
      <c r="S11" s="632"/>
      <c r="T11" s="632"/>
      <c r="U11" s="632"/>
      <c r="V11" s="632"/>
      <c r="W11" s="632"/>
      <c r="X11" s="632"/>
      <c r="Y11" s="632"/>
    </row>
    <row r="12" spans="1:25" x14ac:dyDescent="0.25">
      <c r="A12" s="235"/>
      <c r="B12" s="352"/>
      <c r="C12" s="268"/>
      <c r="D12" s="268"/>
      <c r="E12" s="268"/>
      <c r="F12" s="268"/>
      <c r="G12" s="268"/>
      <c r="H12" s="268"/>
      <c r="I12" s="235"/>
      <c r="J12" s="235"/>
      <c r="K12" s="236"/>
      <c r="L12" s="627"/>
      <c r="N12" s="628"/>
      <c r="O12" s="628"/>
      <c r="P12" s="628"/>
      <c r="Q12" s="628"/>
      <c r="R12" s="628"/>
      <c r="S12" s="628"/>
      <c r="T12" s="628"/>
      <c r="U12" s="628"/>
      <c r="V12" s="628"/>
      <c r="W12" s="628"/>
    </row>
    <row r="13" spans="1:25" x14ac:dyDescent="0.25">
      <c r="A13" s="235"/>
      <c r="B13" s="352"/>
      <c r="C13" s="268"/>
      <c r="D13" s="268"/>
      <c r="E13" s="268"/>
      <c r="F13" s="268"/>
      <c r="G13" s="268"/>
      <c r="H13" s="268"/>
      <c r="I13" s="235"/>
      <c r="J13" s="235"/>
      <c r="K13" s="235"/>
      <c r="L13" s="627"/>
      <c r="N13" s="628"/>
      <c r="O13" s="628"/>
      <c r="P13" s="628"/>
      <c r="Q13" s="628"/>
      <c r="R13" s="628"/>
      <c r="S13" s="628"/>
      <c r="T13" s="628"/>
      <c r="U13" s="628"/>
      <c r="V13" s="628"/>
      <c r="W13" s="628"/>
    </row>
    <row r="14" spans="1:25" x14ac:dyDescent="0.25">
      <c r="A14" s="351" t="s">
        <v>950</v>
      </c>
      <c r="B14" s="351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N14" s="628"/>
      <c r="O14" s="628"/>
      <c r="P14" s="628"/>
      <c r="Q14" s="628"/>
      <c r="R14" s="628"/>
      <c r="S14" s="628"/>
      <c r="T14" s="628"/>
      <c r="U14" s="628"/>
      <c r="V14" s="628"/>
      <c r="W14" s="628"/>
    </row>
    <row r="15" spans="1:25" x14ac:dyDescent="0.25">
      <c r="A15" s="352" t="s">
        <v>953</v>
      </c>
      <c r="B15" s="352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N15" s="628"/>
      <c r="O15" s="628"/>
      <c r="P15" s="628"/>
      <c r="Q15" s="628"/>
      <c r="R15" s="628"/>
      <c r="S15" s="628"/>
      <c r="T15" s="628"/>
      <c r="U15" s="628"/>
      <c r="V15" s="628"/>
      <c r="W15" s="628"/>
    </row>
    <row r="16" spans="1:25" x14ac:dyDescent="0.25">
      <c r="A16" s="637" t="s">
        <v>954</v>
      </c>
      <c r="B16" s="637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N16" s="628"/>
      <c r="O16" s="628"/>
      <c r="P16" s="628"/>
      <c r="Q16" s="628"/>
      <c r="R16" s="628"/>
      <c r="S16" s="628"/>
      <c r="T16" s="628"/>
      <c r="U16" s="628"/>
      <c r="V16" s="628"/>
      <c r="W16" s="628"/>
    </row>
    <row r="17" spans="1:16" x14ac:dyDescent="0.25">
      <c r="A17" s="235"/>
      <c r="B17" s="352"/>
      <c r="C17" s="268"/>
      <c r="D17" s="268"/>
      <c r="E17" s="268"/>
      <c r="F17" s="268"/>
      <c r="G17" s="268"/>
      <c r="H17" s="268"/>
      <c r="I17" s="235"/>
      <c r="J17" s="235"/>
      <c r="K17" s="235"/>
      <c r="L17" s="235"/>
      <c r="M17" s="235"/>
      <c r="N17" s="235"/>
      <c r="O17" s="235"/>
      <c r="P17" s="235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workbookViewId="0"/>
  </sheetViews>
  <sheetFormatPr baseColWidth="10" defaultColWidth="14.42578125" defaultRowHeight="15" x14ac:dyDescent="0.25"/>
  <cols>
    <col min="1" max="1" width="17.42578125" style="4" customWidth="1"/>
    <col min="2" max="2" width="22.140625" style="4" customWidth="1"/>
    <col min="3" max="3" width="20" style="4" customWidth="1"/>
    <col min="4" max="4" width="16" style="4" customWidth="1"/>
    <col min="5" max="5" width="11.42578125" style="4" customWidth="1"/>
    <col min="6" max="6" width="20.5703125" style="4" bestFit="1" customWidth="1"/>
    <col min="7" max="7" width="14.42578125" style="4"/>
    <col min="8" max="9" width="10.7109375" style="4" customWidth="1"/>
    <col min="10" max="16384" width="14.42578125" style="4"/>
  </cols>
  <sheetData>
    <row r="1" spans="1:8" ht="14.25" customHeight="1" x14ac:dyDescent="0.25">
      <c r="A1" s="1" t="s">
        <v>972</v>
      </c>
      <c r="B1" s="1"/>
      <c r="C1" s="1"/>
      <c r="D1" s="1"/>
      <c r="E1" s="1"/>
    </row>
    <row r="2" spans="1:8" ht="14.25" customHeight="1" x14ac:dyDescent="0.25">
      <c r="A2" s="1"/>
      <c r="B2" s="1"/>
      <c r="C2" s="1"/>
      <c r="D2" s="1"/>
      <c r="E2" s="1"/>
    </row>
    <row r="3" spans="1:8" ht="14.25" customHeight="1" x14ac:dyDescent="0.25">
      <c r="A3" s="1" t="s">
        <v>956</v>
      </c>
      <c r="B3" s="1"/>
      <c r="C3" s="1"/>
      <c r="D3" s="1"/>
      <c r="E3" s="1"/>
    </row>
    <row r="4" spans="1:8" ht="14.25" customHeight="1" x14ac:dyDescent="0.25">
      <c r="A4" s="645" t="s">
        <v>261</v>
      </c>
      <c r="B4" s="205" t="s">
        <v>973</v>
      </c>
      <c r="C4" s="205" t="s">
        <v>974</v>
      </c>
      <c r="D4" s="205" t="s">
        <v>975</v>
      </c>
      <c r="E4" s="647" t="s">
        <v>672</v>
      </c>
    </row>
    <row r="5" spans="1:8" ht="14.25" customHeight="1" x14ac:dyDescent="0.25">
      <c r="A5" s="574" t="s">
        <v>45</v>
      </c>
      <c r="B5" s="649">
        <v>33102.703098370002</v>
      </c>
      <c r="C5" s="649">
        <v>29462.516602134998</v>
      </c>
      <c r="D5" s="649">
        <f>+B5+C5</f>
        <v>62565.219700504997</v>
      </c>
      <c r="E5" s="650">
        <f>D5/$D$21</f>
        <v>0.51989660735329801</v>
      </c>
      <c r="G5" s="667"/>
      <c r="H5" s="667"/>
    </row>
    <row r="6" spans="1:8" ht="14.25" customHeight="1" x14ac:dyDescent="0.25">
      <c r="A6" s="574" t="s">
        <v>44</v>
      </c>
      <c r="B6" s="649">
        <v>4733.4544206</v>
      </c>
      <c r="C6" s="649">
        <v>15918.0203996</v>
      </c>
      <c r="D6" s="649">
        <f t="shared" ref="D6:D20" si="0">+B6+C6</f>
        <v>20651.474820200001</v>
      </c>
      <c r="E6" s="650">
        <f t="shared" ref="E6:E20" si="1">D6/$D$21</f>
        <v>0.17160703258550822</v>
      </c>
      <c r="G6" s="667"/>
      <c r="H6" s="667"/>
    </row>
    <row r="7" spans="1:8" ht="14.25" customHeight="1" x14ac:dyDescent="0.25">
      <c r="A7" s="29" t="s">
        <v>57</v>
      </c>
      <c r="B7" s="649">
        <v>3295.5204838000004</v>
      </c>
      <c r="C7" s="649">
        <v>3814.1935784000007</v>
      </c>
      <c r="D7" s="649">
        <f t="shared" si="0"/>
        <v>7109.7140622000006</v>
      </c>
      <c r="E7" s="650">
        <f t="shared" si="1"/>
        <v>5.9079409260988827E-2</v>
      </c>
      <c r="G7" s="667"/>
      <c r="H7" s="667"/>
    </row>
    <row r="8" spans="1:8" ht="14.25" customHeight="1" x14ac:dyDescent="0.25">
      <c r="A8" s="574" t="s">
        <v>46</v>
      </c>
      <c r="B8" s="649">
        <v>2770.3618959999999</v>
      </c>
      <c r="C8" s="649">
        <v>4200.5625299760004</v>
      </c>
      <c r="D8" s="649">
        <f t="shared" si="0"/>
        <v>6970.9244259759998</v>
      </c>
      <c r="E8" s="650">
        <f t="shared" si="1"/>
        <v>5.7926112567489418E-2</v>
      </c>
      <c r="G8" s="667"/>
      <c r="H8" s="667"/>
    </row>
    <row r="9" spans="1:8" ht="14.25" customHeight="1" x14ac:dyDescent="0.25">
      <c r="A9" s="574" t="s">
        <v>58</v>
      </c>
      <c r="B9" s="649">
        <v>3710.8214981000001</v>
      </c>
      <c r="C9" s="649">
        <v>2351.5641777000001</v>
      </c>
      <c r="D9" s="649">
        <f t="shared" si="0"/>
        <v>6062.3856758000002</v>
      </c>
      <c r="E9" s="650">
        <f t="shared" si="1"/>
        <v>5.0376451331956423E-2</v>
      </c>
      <c r="G9" s="667"/>
      <c r="H9" s="667"/>
    </row>
    <row r="10" spans="1:8" ht="15" customHeight="1" x14ac:dyDescent="0.25">
      <c r="A10" s="574" t="s">
        <v>59</v>
      </c>
      <c r="B10" s="649">
        <v>2274.8249999999998</v>
      </c>
      <c r="C10" s="649">
        <v>2701.5985000000001</v>
      </c>
      <c r="D10" s="649">
        <f t="shared" si="0"/>
        <v>4976.4234999999999</v>
      </c>
      <c r="E10" s="650">
        <f t="shared" si="1"/>
        <v>4.1352459190394916E-2</v>
      </c>
      <c r="G10" s="667"/>
      <c r="H10" s="667"/>
    </row>
    <row r="11" spans="1:8" ht="14.25" customHeight="1" x14ac:dyDescent="0.25">
      <c r="A11" s="574" t="s">
        <v>52</v>
      </c>
      <c r="B11" s="649">
        <v>3733.9491103799996</v>
      </c>
      <c r="C11" s="649">
        <v>208.5470502</v>
      </c>
      <c r="D11" s="649">
        <f t="shared" si="0"/>
        <v>3942.4961605799995</v>
      </c>
      <c r="E11" s="650">
        <f t="shared" si="1"/>
        <v>3.2760859599001789E-2</v>
      </c>
      <c r="G11" s="667"/>
      <c r="H11" s="667"/>
    </row>
    <row r="12" spans="1:8" ht="14.25" customHeight="1" x14ac:dyDescent="0.25">
      <c r="A12" s="574" t="s">
        <v>50</v>
      </c>
      <c r="B12" s="649">
        <v>2529.6028028999999</v>
      </c>
      <c r="C12" s="649">
        <v>267.90065259999994</v>
      </c>
      <c r="D12" s="649">
        <f t="shared" si="0"/>
        <v>2797.5034554999997</v>
      </c>
      <c r="E12" s="650">
        <f t="shared" si="1"/>
        <v>2.3246342976748765E-2</v>
      </c>
      <c r="G12" s="667"/>
      <c r="H12" s="667"/>
    </row>
    <row r="13" spans="1:8" ht="14.25" customHeight="1" x14ac:dyDescent="0.25">
      <c r="A13" s="574" t="s">
        <v>47</v>
      </c>
      <c r="B13" s="649">
        <v>1304.216041418</v>
      </c>
      <c r="C13" s="649">
        <v>1450.7818652599999</v>
      </c>
      <c r="D13" s="649">
        <f t="shared" si="0"/>
        <v>2754.9979066779997</v>
      </c>
      <c r="E13" s="650">
        <f t="shared" si="1"/>
        <v>2.2893135703889633E-2</v>
      </c>
      <c r="G13" s="667"/>
      <c r="H13" s="667"/>
    </row>
    <row r="14" spans="1:8" ht="14.25" customHeight="1" x14ac:dyDescent="0.25">
      <c r="A14" s="574" t="s">
        <v>54</v>
      </c>
      <c r="B14" s="649">
        <v>592.44549219999999</v>
      </c>
      <c r="C14" s="649">
        <v>585.57651839999994</v>
      </c>
      <c r="D14" s="649">
        <f t="shared" si="0"/>
        <v>1178.0220105999999</v>
      </c>
      <c r="E14" s="650">
        <f t="shared" si="1"/>
        <v>9.7889793983015044E-3</v>
      </c>
      <c r="G14" s="667"/>
      <c r="H14" s="667"/>
    </row>
    <row r="15" spans="1:8" ht="14.25" customHeight="1" x14ac:dyDescent="0.25">
      <c r="A15" s="3" t="s">
        <v>51</v>
      </c>
      <c r="B15" s="105">
        <v>249.77739073032498</v>
      </c>
      <c r="C15" s="105">
        <v>315.70783745947017</v>
      </c>
      <c r="D15" s="649">
        <f t="shared" si="0"/>
        <v>565.48522818979518</v>
      </c>
      <c r="E15" s="650">
        <f t="shared" si="1"/>
        <v>4.6989981502759291E-3</v>
      </c>
      <c r="G15" s="667"/>
      <c r="H15" s="667"/>
    </row>
    <row r="16" spans="1:8" ht="14.25" customHeight="1" x14ac:dyDescent="0.25">
      <c r="A16" s="3" t="s">
        <v>48</v>
      </c>
      <c r="B16" s="105">
        <v>243.80373660000001</v>
      </c>
      <c r="C16" s="105">
        <v>190.88616149999999</v>
      </c>
      <c r="D16" s="649">
        <f t="shared" si="0"/>
        <v>434.68989809999999</v>
      </c>
      <c r="E16" s="650">
        <f t="shared" si="1"/>
        <v>3.6121315381733841E-3</v>
      </c>
      <c r="G16" s="667"/>
      <c r="H16" s="667"/>
    </row>
    <row r="17" spans="1:8" ht="14.25" customHeight="1" x14ac:dyDescent="0.25">
      <c r="A17" s="3" t="s">
        <v>60</v>
      </c>
      <c r="B17" s="105">
        <v>73.089204200000012</v>
      </c>
      <c r="C17" s="105">
        <v>199.00335279999999</v>
      </c>
      <c r="D17" s="649">
        <f t="shared" si="0"/>
        <v>272.092557</v>
      </c>
      <c r="E17" s="650">
        <f t="shared" si="1"/>
        <v>2.2610005678481149E-3</v>
      </c>
      <c r="G17" s="667"/>
      <c r="H17" s="667"/>
    </row>
    <row r="18" spans="1:8" ht="14.25" customHeight="1" x14ac:dyDescent="0.25">
      <c r="A18" s="3" t="s">
        <v>49</v>
      </c>
      <c r="B18" s="105">
        <v>17.945063000000001</v>
      </c>
      <c r="C18" s="105">
        <v>5.5206400000000002</v>
      </c>
      <c r="D18" s="649">
        <f t="shared" si="0"/>
        <v>23.465703000000001</v>
      </c>
      <c r="E18" s="668">
        <f t="shared" si="1"/>
        <v>1.9499235257638899E-4</v>
      </c>
      <c r="G18" s="667"/>
      <c r="H18" s="667"/>
    </row>
    <row r="19" spans="1:8" ht="14.25" customHeight="1" x14ac:dyDescent="0.25">
      <c r="A19" s="3" t="s">
        <v>55</v>
      </c>
      <c r="B19" s="105">
        <v>16.149081594999998</v>
      </c>
      <c r="C19" s="105">
        <v>4.331281443</v>
      </c>
      <c r="D19" s="649">
        <f t="shared" si="0"/>
        <v>20.480363038</v>
      </c>
      <c r="E19" s="668">
        <f t="shared" si="1"/>
        <v>1.7018514938155235E-4</v>
      </c>
      <c r="G19" s="667"/>
      <c r="H19" s="667"/>
    </row>
    <row r="20" spans="1:8" ht="14.25" customHeight="1" x14ac:dyDescent="0.25">
      <c r="A20" s="3" t="s">
        <v>53</v>
      </c>
      <c r="B20" s="105">
        <v>15.865</v>
      </c>
      <c r="C20" s="669">
        <v>0.41749999999999998</v>
      </c>
      <c r="D20" s="649">
        <f t="shared" si="0"/>
        <v>16.282499999999999</v>
      </c>
      <c r="E20" s="668">
        <f t="shared" si="1"/>
        <v>1.3530227416690024E-4</v>
      </c>
      <c r="G20" s="667"/>
      <c r="H20" s="670"/>
    </row>
    <row r="21" spans="1:8" ht="14.25" customHeight="1" thickBot="1" x14ac:dyDescent="0.3">
      <c r="A21" s="654" t="s">
        <v>27</v>
      </c>
      <c r="B21" s="655">
        <f>+SUM(B5:B20)</f>
        <v>58664.529319893329</v>
      </c>
      <c r="C21" s="655">
        <f>+SUM(C5:C20)</f>
        <v>61677.128647473473</v>
      </c>
      <c r="D21" s="655">
        <f>+SUM(D5:D20)</f>
        <v>120341.65796736682</v>
      </c>
      <c r="E21" s="671">
        <f>+SUM(E5:E20)</f>
        <v>0.99999999999999989</v>
      </c>
    </row>
    <row r="22" spans="1:8" ht="14.25" customHeight="1" x14ac:dyDescent="0.25"/>
    <row r="23" spans="1:8" ht="14.25" customHeight="1" x14ac:dyDescent="0.25">
      <c r="A23" s="54"/>
      <c r="B23" s="54"/>
      <c r="C23" s="54"/>
      <c r="D23" s="54"/>
      <c r="E23" s="54"/>
    </row>
    <row r="24" spans="1:8" ht="14.25" customHeight="1" x14ac:dyDescent="0.25">
      <c r="A24" s="1" t="s">
        <v>960</v>
      </c>
      <c r="B24" s="1"/>
      <c r="C24" s="54"/>
      <c r="D24" s="54"/>
      <c r="E24" s="54"/>
    </row>
    <row r="25" spans="1:8" ht="14.25" customHeight="1" x14ac:dyDescent="0.25">
      <c r="A25" s="645" t="s">
        <v>261</v>
      </c>
      <c r="B25" s="205" t="s">
        <v>976</v>
      </c>
      <c r="C25" s="205" t="s">
        <v>977</v>
      </c>
      <c r="D25" s="205" t="s">
        <v>978</v>
      </c>
      <c r="E25" s="647" t="s">
        <v>672</v>
      </c>
    </row>
    <row r="26" spans="1:8" ht="14.25" customHeight="1" x14ac:dyDescent="0.25">
      <c r="A26" s="3" t="s">
        <v>52</v>
      </c>
      <c r="B26" s="52">
        <v>696.96246427400013</v>
      </c>
      <c r="C26" s="52">
        <v>77.240728067150016</v>
      </c>
      <c r="D26" s="649">
        <f>+B26+C26</f>
        <v>774.20319234115016</v>
      </c>
      <c r="E26" s="650">
        <f>D26/$D$43</f>
        <v>0.33006545652883529</v>
      </c>
    </row>
    <row r="27" spans="1:8" ht="14.25" customHeight="1" x14ac:dyDescent="0.25">
      <c r="A27" s="3" t="s">
        <v>54</v>
      </c>
      <c r="B27" s="52">
        <v>189.38871254692998</v>
      </c>
      <c r="C27" s="52">
        <v>303.82684208112988</v>
      </c>
      <c r="D27" s="649">
        <f t="shared" ref="D27:D42" si="2">+B27+C27</f>
        <v>493.21555462805986</v>
      </c>
      <c r="E27" s="650">
        <f t="shared" ref="E27:E42" si="3">D27/$D$43</f>
        <v>0.21027221124360707</v>
      </c>
    </row>
    <row r="28" spans="1:8" ht="14.25" customHeight="1" x14ac:dyDescent="0.25">
      <c r="A28" s="3" t="s">
        <v>53</v>
      </c>
      <c r="B28" s="52">
        <v>151.47210470200002</v>
      </c>
      <c r="C28" s="52">
        <v>131.04053859000001</v>
      </c>
      <c r="D28" s="649">
        <f t="shared" si="2"/>
        <v>282.51264329200001</v>
      </c>
      <c r="E28" s="650">
        <f t="shared" si="3"/>
        <v>0.12044339975060796</v>
      </c>
      <c r="F28" s="650"/>
    </row>
    <row r="29" spans="1:8" ht="14.25" customHeight="1" x14ac:dyDescent="0.25">
      <c r="A29" s="3" t="s">
        <v>456</v>
      </c>
      <c r="B29" s="52">
        <v>210.628443186</v>
      </c>
      <c r="C29" s="52">
        <v>14.137719341780008</v>
      </c>
      <c r="D29" s="649">
        <f t="shared" si="2"/>
        <v>224.76616252778001</v>
      </c>
      <c r="E29" s="650">
        <f t="shared" si="3"/>
        <v>9.5824386647937757E-2</v>
      </c>
    </row>
    <row r="30" spans="1:8" ht="14.25" customHeight="1" x14ac:dyDescent="0.25">
      <c r="A30" s="3" t="s">
        <v>45</v>
      </c>
      <c r="B30" s="52">
        <v>102.50197786379999</v>
      </c>
      <c r="C30" s="52">
        <v>70.943441256412001</v>
      </c>
      <c r="D30" s="649">
        <f t="shared" si="2"/>
        <v>173.44541912021199</v>
      </c>
      <c r="E30" s="650">
        <f t="shared" si="3"/>
        <v>7.3944853251808412E-2</v>
      </c>
    </row>
    <row r="31" spans="1:8" ht="14.25" customHeight="1" x14ac:dyDescent="0.25">
      <c r="A31" s="3" t="s">
        <v>55</v>
      </c>
      <c r="B31" s="52">
        <v>48.920329380400005</v>
      </c>
      <c r="C31" s="52">
        <v>29.188718913100001</v>
      </c>
      <c r="D31" s="649">
        <f t="shared" si="2"/>
        <v>78.10904829350001</v>
      </c>
      <c r="E31" s="650">
        <f t="shared" si="3"/>
        <v>3.3300170987497768E-2</v>
      </c>
    </row>
    <row r="32" spans="1:8" ht="14.25" customHeight="1" x14ac:dyDescent="0.25">
      <c r="A32" s="3" t="s">
        <v>47</v>
      </c>
      <c r="B32" s="52">
        <v>38.616908184200007</v>
      </c>
      <c r="C32" s="52">
        <v>32.137065210000003</v>
      </c>
      <c r="D32" s="649">
        <f t="shared" si="2"/>
        <v>70.753973394200017</v>
      </c>
      <c r="E32" s="650">
        <f t="shared" si="3"/>
        <v>3.016448751517815E-2</v>
      </c>
    </row>
    <row r="33" spans="1:5" ht="14.25" customHeight="1" x14ac:dyDescent="0.25">
      <c r="A33" s="3" t="s">
        <v>44</v>
      </c>
      <c r="B33" s="52">
        <v>55.608480980000003</v>
      </c>
      <c r="C33" s="52">
        <v>5.0149594500000001</v>
      </c>
      <c r="D33" s="649">
        <f t="shared" si="2"/>
        <v>60.623440430000002</v>
      </c>
      <c r="E33" s="650">
        <f t="shared" si="3"/>
        <v>2.5845545122809812E-2</v>
      </c>
    </row>
    <row r="34" spans="1:5" ht="14.25" customHeight="1" x14ac:dyDescent="0.25">
      <c r="A34" s="3" t="s">
        <v>59</v>
      </c>
      <c r="B34" s="52">
        <v>34.237633200000005</v>
      </c>
      <c r="C34" s="52">
        <v>22.221195600000001</v>
      </c>
      <c r="D34" s="649">
        <f t="shared" si="2"/>
        <v>56.458828800000006</v>
      </c>
      <c r="E34" s="650">
        <f t="shared" si="3"/>
        <v>2.4070049422818516E-2</v>
      </c>
    </row>
    <row r="35" spans="1:5" ht="14.25" customHeight="1" x14ac:dyDescent="0.25">
      <c r="A35" s="3" t="s">
        <v>50</v>
      </c>
      <c r="B35" s="52">
        <v>51.230184299999998</v>
      </c>
      <c r="C35" s="52">
        <v>1.1545730600000002</v>
      </c>
      <c r="D35" s="649">
        <f t="shared" si="2"/>
        <v>52.384757359999995</v>
      </c>
      <c r="E35" s="650">
        <f t="shared" si="3"/>
        <v>2.233315365297758E-2</v>
      </c>
    </row>
    <row r="36" spans="1:5" ht="14.25" customHeight="1" x14ac:dyDescent="0.25">
      <c r="A36" s="3" t="s">
        <v>57</v>
      </c>
      <c r="B36" s="52">
        <v>22.85495053</v>
      </c>
      <c r="C36" s="52">
        <v>17.091645391900002</v>
      </c>
      <c r="D36" s="649">
        <f t="shared" si="2"/>
        <v>39.946595921899998</v>
      </c>
      <c r="E36" s="650">
        <f t="shared" si="3"/>
        <v>1.7030401773291716E-2</v>
      </c>
    </row>
    <row r="37" spans="1:5" ht="14.25" customHeight="1" x14ac:dyDescent="0.25">
      <c r="A37" s="3" t="s">
        <v>51</v>
      </c>
      <c r="B37" s="52">
        <v>11.507607253692882</v>
      </c>
      <c r="C37" s="52">
        <v>12.749102116986922</v>
      </c>
      <c r="D37" s="649">
        <f t="shared" si="2"/>
        <v>24.256709370679804</v>
      </c>
      <c r="E37" s="650">
        <f t="shared" si="3"/>
        <v>1.034134440612427E-2</v>
      </c>
    </row>
    <row r="38" spans="1:5" ht="14.25" customHeight="1" x14ac:dyDescent="0.25">
      <c r="A38" s="3" t="s">
        <v>46</v>
      </c>
      <c r="B38" s="52">
        <v>2.2567429284760001</v>
      </c>
      <c r="C38" s="52">
        <v>5.4113673247919998</v>
      </c>
      <c r="D38" s="649">
        <f t="shared" si="2"/>
        <v>7.6681102532679999</v>
      </c>
      <c r="E38" s="650">
        <f t="shared" si="3"/>
        <v>3.2691395960339539E-3</v>
      </c>
    </row>
    <row r="39" spans="1:5" ht="14.25" customHeight="1" x14ac:dyDescent="0.25">
      <c r="A39" s="3" t="s">
        <v>49</v>
      </c>
      <c r="B39" s="52">
        <v>4.3663417400000002</v>
      </c>
      <c r="C39" s="52">
        <v>1.10310446</v>
      </c>
      <c r="D39" s="649">
        <f t="shared" si="2"/>
        <v>5.4694462000000001</v>
      </c>
      <c r="E39" s="650">
        <f>D39/$D$43</f>
        <v>2.3317848270605099E-3</v>
      </c>
    </row>
    <row r="40" spans="1:5" ht="14.25" customHeight="1" x14ac:dyDescent="0.25">
      <c r="A40" s="3" t="s">
        <v>60</v>
      </c>
      <c r="B40" s="52">
        <v>0.83512375999999999</v>
      </c>
      <c r="C40" s="52">
        <v>0.53971606000000005</v>
      </c>
      <c r="D40" s="649">
        <f t="shared" si="2"/>
        <v>1.37483982</v>
      </c>
      <c r="E40" s="650">
        <f t="shared" si="3"/>
        <v>5.8613441191077121E-4</v>
      </c>
    </row>
    <row r="41" spans="1:5" ht="14.25" customHeight="1" x14ac:dyDescent="0.25">
      <c r="A41" s="3" t="s">
        <v>48</v>
      </c>
      <c r="B41" s="672">
        <v>0.24</v>
      </c>
      <c r="C41" s="124">
        <v>4.8000000000000001E-2</v>
      </c>
      <c r="D41" s="673">
        <f t="shared" si="2"/>
        <v>0.28799999999999998</v>
      </c>
      <c r="E41" s="668">
        <f t="shared" si="3"/>
        <v>1.2278282035088427E-4</v>
      </c>
    </row>
    <row r="42" spans="1:5" ht="14.25" customHeight="1" x14ac:dyDescent="0.25">
      <c r="A42" s="3" t="s">
        <v>58</v>
      </c>
      <c r="B42" s="672">
        <v>0.11310000000000001</v>
      </c>
      <c r="C42" s="124">
        <v>1.52E-2</v>
      </c>
      <c r="D42" s="673">
        <f t="shared" si="2"/>
        <v>0.1283</v>
      </c>
      <c r="E42" s="668">
        <f t="shared" si="3"/>
        <v>5.4698041149369635E-5</v>
      </c>
    </row>
    <row r="43" spans="1:5" ht="14.25" customHeight="1" thickBot="1" x14ac:dyDescent="0.3">
      <c r="A43" s="654" t="s">
        <v>27</v>
      </c>
      <c r="B43" s="655">
        <f>+SUM(B26:B42)</f>
        <v>1621.7411048294989</v>
      </c>
      <c r="C43" s="655">
        <f>+SUM(C26:C42)</f>
        <v>723.86391692325105</v>
      </c>
      <c r="D43" s="655">
        <f>+SUM(D26:D42)</f>
        <v>2345.6050217527504</v>
      </c>
      <c r="E43" s="671">
        <f>+SUM(E26:E42)</f>
        <v>0.99999999999999978</v>
      </c>
    </row>
    <row r="44" spans="1:5" ht="14.25" customHeight="1" x14ac:dyDescent="0.25"/>
    <row r="45" spans="1:5" ht="14.25" customHeight="1" x14ac:dyDescent="0.25">
      <c r="A45" s="54"/>
      <c r="B45" s="54"/>
      <c r="C45" s="54"/>
      <c r="D45" s="54"/>
      <c r="E45" s="54"/>
    </row>
    <row r="46" spans="1:5" ht="14.25" customHeight="1" x14ac:dyDescent="0.25">
      <c r="A46" s="1" t="s">
        <v>964</v>
      </c>
      <c r="B46" s="1"/>
      <c r="C46" s="54"/>
      <c r="D46" s="54"/>
      <c r="E46" s="54"/>
    </row>
    <row r="47" spans="1:5" ht="14.25" customHeight="1" x14ac:dyDescent="0.25">
      <c r="A47" s="645" t="s">
        <v>261</v>
      </c>
      <c r="B47" s="205" t="s">
        <v>973</v>
      </c>
      <c r="C47" s="205" t="s">
        <v>974</v>
      </c>
      <c r="D47" s="205" t="s">
        <v>975</v>
      </c>
      <c r="E47" s="647" t="s">
        <v>672</v>
      </c>
    </row>
    <row r="48" spans="1:5" ht="14.25" customHeight="1" x14ac:dyDescent="0.25">
      <c r="A48" s="3" t="s">
        <v>57</v>
      </c>
      <c r="B48" s="52">
        <v>6202.8672485991992</v>
      </c>
      <c r="C48" s="52">
        <v>6111.1854311425996</v>
      </c>
      <c r="D48" s="649">
        <f>+B48+C48</f>
        <v>12314.052679741799</v>
      </c>
      <c r="E48" s="650">
        <f>D48/$D$61</f>
        <v>0.5790139470348632</v>
      </c>
    </row>
    <row r="49" spans="1:6" ht="14.25" customHeight="1" x14ac:dyDescent="0.25">
      <c r="A49" s="3" t="s">
        <v>58</v>
      </c>
      <c r="B49" s="52">
        <v>1289.2956334999999</v>
      </c>
      <c r="C49" s="52">
        <v>771.16092090000006</v>
      </c>
      <c r="D49" s="649">
        <f t="shared" ref="D49:D60" si="4">+B49+C49</f>
        <v>2060.4565543999997</v>
      </c>
      <c r="E49" s="650">
        <f t="shared" ref="E49:E60" si="5">D49/$D$61</f>
        <v>9.6883870264717245E-2</v>
      </c>
    </row>
    <row r="50" spans="1:6" ht="14.25" customHeight="1" x14ac:dyDescent="0.25">
      <c r="A50" s="3" t="s">
        <v>50</v>
      </c>
      <c r="B50" s="52">
        <v>1021.0195184</v>
      </c>
      <c r="C50" s="52">
        <v>868.05434232300013</v>
      </c>
      <c r="D50" s="649">
        <f t="shared" si="4"/>
        <v>1889.0738607230001</v>
      </c>
      <c r="E50" s="650">
        <f t="shared" si="5"/>
        <v>8.8825355939645564E-2</v>
      </c>
    </row>
    <row r="51" spans="1:6" ht="14.25" customHeight="1" x14ac:dyDescent="0.25">
      <c r="A51" s="3" t="s">
        <v>51</v>
      </c>
      <c r="B51" s="52">
        <v>971.26465670631012</v>
      </c>
      <c r="C51" s="52">
        <v>622.6491197050558</v>
      </c>
      <c r="D51" s="649">
        <f t="shared" si="4"/>
        <v>1593.9137764113659</v>
      </c>
      <c r="E51" s="650">
        <f t="shared" si="5"/>
        <v>7.4946756434741899E-2</v>
      </c>
    </row>
    <row r="52" spans="1:6" ht="14.25" customHeight="1" x14ac:dyDescent="0.25">
      <c r="A52" s="3" t="s">
        <v>54</v>
      </c>
      <c r="B52" s="52">
        <v>651.81293280000011</v>
      </c>
      <c r="C52" s="52">
        <v>123.54100029999999</v>
      </c>
      <c r="D52" s="649">
        <f t="shared" si="4"/>
        <v>775.35393310000006</v>
      </c>
      <c r="E52" s="650">
        <f t="shared" si="5"/>
        <v>3.6457594654585292E-2</v>
      </c>
    </row>
    <row r="53" spans="1:6" ht="14.25" customHeight="1" x14ac:dyDescent="0.25">
      <c r="A53" s="3" t="s">
        <v>60</v>
      </c>
      <c r="B53" s="52">
        <v>508.83727759999999</v>
      </c>
      <c r="C53" s="52">
        <v>148.62578260000001</v>
      </c>
      <c r="D53" s="649">
        <f t="shared" si="4"/>
        <v>657.46306019999997</v>
      </c>
      <c r="E53" s="650">
        <f t="shared" si="5"/>
        <v>3.0914296975705642E-2</v>
      </c>
    </row>
    <row r="54" spans="1:6" ht="14.25" customHeight="1" x14ac:dyDescent="0.25">
      <c r="A54" s="3" t="s">
        <v>48</v>
      </c>
      <c r="B54" s="52">
        <v>238.81859539999999</v>
      </c>
      <c r="C54" s="52">
        <v>391.24820910000005</v>
      </c>
      <c r="D54" s="649">
        <f t="shared" si="4"/>
        <v>630.06680449999999</v>
      </c>
      <c r="E54" s="650">
        <f t="shared" si="5"/>
        <v>2.962610903633376E-2</v>
      </c>
    </row>
    <row r="55" spans="1:6" ht="14.25" customHeight="1" x14ac:dyDescent="0.25">
      <c r="A55" s="3" t="s">
        <v>55</v>
      </c>
      <c r="B55" s="52">
        <v>429.00813331000001</v>
      </c>
      <c r="C55" s="52">
        <v>112.475348107</v>
      </c>
      <c r="D55" s="649">
        <f t="shared" si="4"/>
        <v>541.48348141700001</v>
      </c>
      <c r="E55" s="650">
        <f t="shared" si="5"/>
        <v>2.546086946218994E-2</v>
      </c>
    </row>
    <row r="56" spans="1:6" ht="14.25" customHeight="1" x14ac:dyDescent="0.25">
      <c r="A56" s="3" t="s">
        <v>53</v>
      </c>
      <c r="B56" s="52">
        <v>107</v>
      </c>
      <c r="C56" s="52">
        <v>351</v>
      </c>
      <c r="D56" s="649">
        <f t="shared" si="4"/>
        <v>458</v>
      </c>
      <c r="E56" s="650">
        <f t="shared" si="5"/>
        <v>2.1535427420920194E-2</v>
      </c>
    </row>
    <row r="57" spans="1:6" ht="14.25" customHeight="1" x14ac:dyDescent="0.25">
      <c r="A57" s="3" t="s">
        <v>45</v>
      </c>
      <c r="B57" s="52">
        <v>169.79080680000001</v>
      </c>
      <c r="C57" s="52">
        <v>123.68030880000001</v>
      </c>
      <c r="D57" s="649">
        <f t="shared" si="4"/>
        <v>293.47111560000002</v>
      </c>
      <c r="E57" s="650">
        <f t="shared" si="5"/>
        <v>1.3799183209913276E-2</v>
      </c>
    </row>
    <row r="58" spans="1:6" ht="14.25" customHeight="1" x14ac:dyDescent="0.25">
      <c r="A58" s="3" t="s">
        <v>49</v>
      </c>
      <c r="B58" s="52">
        <v>18.490254399999998</v>
      </c>
      <c r="C58" s="52">
        <v>14.353009000000002</v>
      </c>
      <c r="D58" s="649">
        <f t="shared" si="4"/>
        <v>32.843263399999998</v>
      </c>
      <c r="E58" s="650">
        <f t="shared" si="5"/>
        <v>1.5443094218708833E-3</v>
      </c>
    </row>
    <row r="59" spans="1:6" ht="14.25" customHeight="1" x14ac:dyDescent="0.25">
      <c r="A59" s="3" t="s">
        <v>47</v>
      </c>
      <c r="B59" s="52">
        <v>6.0998543999999999</v>
      </c>
      <c r="C59" s="52">
        <v>6.8164491999999992</v>
      </c>
      <c r="D59" s="649">
        <f t="shared" si="4"/>
        <v>12.916303599999999</v>
      </c>
      <c r="E59" s="650">
        <f t="shared" si="5"/>
        <v>6.0733213695277337E-4</v>
      </c>
    </row>
    <row r="60" spans="1:6" ht="14.25" customHeight="1" x14ac:dyDescent="0.25">
      <c r="A60" s="3" t="s">
        <v>52</v>
      </c>
      <c r="B60" s="52">
        <v>6</v>
      </c>
      <c r="C60" s="52">
        <v>2.1867976899999997</v>
      </c>
      <c r="D60" s="649">
        <f t="shared" si="4"/>
        <v>8.1867976899999988</v>
      </c>
      <c r="E60" s="674">
        <f t="shared" si="5"/>
        <v>3.8494800756059405E-4</v>
      </c>
    </row>
    <row r="61" spans="1:6" ht="14.25" customHeight="1" thickBot="1" x14ac:dyDescent="0.3">
      <c r="A61" s="654" t="s">
        <v>27</v>
      </c>
      <c r="B61" s="655">
        <f>+SUM(B48:B60)</f>
        <v>11620.304911915508</v>
      </c>
      <c r="C61" s="655">
        <f>+SUM(C48:C60)</f>
        <v>9646.9767188676542</v>
      </c>
      <c r="D61" s="655">
        <f>+SUM(D48:D60)</f>
        <v>21267.28163078316</v>
      </c>
      <c r="E61" s="671">
        <f>+SUM(E48:E60)</f>
        <v>1.0000000000000002</v>
      </c>
    </row>
    <row r="62" spans="1:6" ht="14.25" customHeight="1" x14ac:dyDescent="0.25">
      <c r="F62" s="461"/>
    </row>
    <row r="63" spans="1:6" ht="14.25" customHeight="1" x14ac:dyDescent="0.25">
      <c r="A63" s="54"/>
      <c r="B63" s="54"/>
      <c r="C63" s="54"/>
      <c r="D63" s="54"/>
      <c r="E63" s="54"/>
      <c r="F63" s="461"/>
    </row>
    <row r="64" spans="1:6" ht="14.25" customHeight="1" x14ac:dyDescent="0.25">
      <c r="A64" s="1" t="s">
        <v>966</v>
      </c>
      <c r="B64" s="1"/>
      <c r="C64" s="54"/>
      <c r="D64" s="54"/>
      <c r="E64" s="54"/>
    </row>
    <row r="65" spans="1:5" ht="14.25" customHeight="1" x14ac:dyDescent="0.25">
      <c r="A65" s="645" t="s">
        <v>261</v>
      </c>
      <c r="B65" s="205" t="s">
        <v>976</v>
      </c>
      <c r="C65" s="205" t="s">
        <v>977</v>
      </c>
      <c r="D65" s="205" t="s">
        <v>978</v>
      </c>
      <c r="E65" s="647" t="s">
        <v>672</v>
      </c>
    </row>
    <row r="66" spans="1:5" ht="14.25" customHeight="1" x14ac:dyDescent="0.25">
      <c r="A66" s="3" t="s">
        <v>57</v>
      </c>
      <c r="B66" s="52">
        <v>15408.594908408688</v>
      </c>
      <c r="C66" s="52">
        <v>19131.449970229012</v>
      </c>
      <c r="D66" s="649">
        <f>+B66+C66</f>
        <v>34540.044878637702</v>
      </c>
      <c r="E66" s="650">
        <f>D66/$D$83</f>
        <v>0.31004743536494339</v>
      </c>
    </row>
    <row r="67" spans="1:5" ht="14.25" customHeight="1" x14ac:dyDescent="0.25">
      <c r="A67" s="3" t="s">
        <v>58</v>
      </c>
      <c r="B67" s="52">
        <v>8218.240270761622</v>
      </c>
      <c r="C67" s="52">
        <v>4649.4980313816759</v>
      </c>
      <c r="D67" s="649">
        <f t="shared" ref="D67:D82" si="6">+B67+C67</f>
        <v>12867.738302143298</v>
      </c>
      <c r="E67" s="650">
        <f t="shared" ref="E67:E82" si="7">D67/$D$83</f>
        <v>0.11550677694672802</v>
      </c>
    </row>
    <row r="68" spans="1:5" ht="14.25" customHeight="1" x14ac:dyDescent="0.25">
      <c r="A68" s="3" t="s">
        <v>50</v>
      </c>
      <c r="B68" s="52">
        <v>8902.1575180090204</v>
      </c>
      <c r="C68" s="52">
        <v>3957.6889472763582</v>
      </c>
      <c r="D68" s="649">
        <f t="shared" si="6"/>
        <v>12859.846465285378</v>
      </c>
      <c r="E68" s="650">
        <f t="shared" si="7"/>
        <v>0.11543593616505811</v>
      </c>
    </row>
    <row r="69" spans="1:5" ht="14.25" customHeight="1" x14ac:dyDescent="0.25">
      <c r="A69" s="3" t="s">
        <v>59</v>
      </c>
      <c r="B69" s="52">
        <v>8781.5655013983924</v>
      </c>
      <c r="C69" s="52">
        <v>1909.577646385485</v>
      </c>
      <c r="D69" s="649">
        <f t="shared" si="6"/>
        <v>10691.143147783878</v>
      </c>
      <c r="E69" s="650">
        <f t="shared" si="7"/>
        <v>9.5968651046541925E-2</v>
      </c>
    </row>
    <row r="70" spans="1:5" ht="14.25" customHeight="1" x14ac:dyDescent="0.25">
      <c r="A70" s="3" t="s">
        <v>54</v>
      </c>
      <c r="B70" s="52">
        <v>6681.773098695202</v>
      </c>
      <c r="C70" s="52">
        <v>1350.1865389462755</v>
      </c>
      <c r="D70" s="649">
        <f t="shared" si="6"/>
        <v>8031.9596376414775</v>
      </c>
      <c r="E70" s="650">
        <f t="shared" si="7"/>
        <v>7.2098588619543796E-2</v>
      </c>
    </row>
    <row r="71" spans="1:5" ht="14.25" customHeight="1" x14ac:dyDescent="0.25">
      <c r="A71" s="3" t="s">
        <v>53</v>
      </c>
      <c r="B71" s="52">
        <v>5323.511033303771</v>
      </c>
      <c r="C71" s="52">
        <v>656.10531692921859</v>
      </c>
      <c r="D71" s="649">
        <f t="shared" si="6"/>
        <v>5979.6163502329891</v>
      </c>
      <c r="E71" s="650">
        <f t="shared" si="7"/>
        <v>5.3675805007498988E-2</v>
      </c>
    </row>
    <row r="72" spans="1:5" ht="14.25" customHeight="1" x14ac:dyDescent="0.25">
      <c r="A72" s="3" t="s">
        <v>51</v>
      </c>
      <c r="B72" s="52">
        <v>4157.4883929317948</v>
      </c>
      <c r="C72" s="52">
        <v>1372.0519159947978</v>
      </c>
      <c r="D72" s="649">
        <f t="shared" si="6"/>
        <v>5529.5403089265928</v>
      </c>
      <c r="E72" s="650">
        <f t="shared" si="7"/>
        <v>4.9635714069094908E-2</v>
      </c>
    </row>
    <row r="73" spans="1:5" ht="14.25" customHeight="1" x14ac:dyDescent="0.25">
      <c r="A73" s="3" t="s">
        <v>47</v>
      </c>
      <c r="B73" s="52">
        <v>2315.8334441152365</v>
      </c>
      <c r="C73" s="52">
        <v>2764.5015615956945</v>
      </c>
      <c r="D73" s="649">
        <f t="shared" si="6"/>
        <v>5080.335005710931</v>
      </c>
      <c r="E73" s="650">
        <f t="shared" si="7"/>
        <v>4.5603439278957436E-2</v>
      </c>
    </row>
    <row r="74" spans="1:5" ht="14.25" customHeight="1" x14ac:dyDescent="0.25">
      <c r="A74" s="3" t="s">
        <v>52</v>
      </c>
      <c r="B74" s="52">
        <v>2989.8684952051822</v>
      </c>
      <c r="C74" s="52">
        <v>569.73715558644699</v>
      </c>
      <c r="D74" s="649">
        <f t="shared" si="6"/>
        <v>3559.6056507916292</v>
      </c>
      <c r="E74" s="650">
        <f t="shared" si="7"/>
        <v>3.1952668469782078E-2</v>
      </c>
    </row>
    <row r="75" spans="1:5" ht="14.25" customHeight="1" x14ac:dyDescent="0.25">
      <c r="A75" s="3" t="s">
        <v>55</v>
      </c>
      <c r="B75" s="52">
        <v>2179.9836784329063</v>
      </c>
      <c r="C75" s="52">
        <v>1147.4733176188461</v>
      </c>
      <c r="D75" s="649">
        <f t="shared" si="6"/>
        <v>3327.4569960517524</v>
      </c>
      <c r="E75" s="650">
        <f t="shared" si="7"/>
        <v>2.9868794656692833E-2</v>
      </c>
    </row>
    <row r="76" spans="1:5" ht="14.25" customHeight="1" x14ac:dyDescent="0.25">
      <c r="A76" s="3" t="s">
        <v>44</v>
      </c>
      <c r="B76" s="52">
        <v>3214.4437798242739</v>
      </c>
      <c r="C76" s="52">
        <v>76.136894755693191</v>
      </c>
      <c r="D76" s="649">
        <f t="shared" si="6"/>
        <v>3290.5806745799669</v>
      </c>
      <c r="E76" s="650">
        <f t="shared" si="7"/>
        <v>2.953777572089835E-2</v>
      </c>
    </row>
    <row r="77" spans="1:5" ht="14.25" customHeight="1" x14ac:dyDescent="0.25">
      <c r="A77" s="3" t="s">
        <v>45</v>
      </c>
      <c r="B77" s="52">
        <v>1203.0368634121664</v>
      </c>
      <c r="C77" s="52">
        <v>644.71717600760951</v>
      </c>
      <c r="D77" s="649">
        <f t="shared" si="6"/>
        <v>1847.7540394197758</v>
      </c>
      <c r="E77" s="650">
        <f t="shared" si="7"/>
        <v>1.6586295794353105E-2</v>
      </c>
    </row>
    <row r="78" spans="1:5" ht="14.25" customHeight="1" x14ac:dyDescent="0.25">
      <c r="A78" s="3" t="s">
        <v>56</v>
      </c>
      <c r="B78" s="52">
        <v>1155.4140707999998</v>
      </c>
      <c r="C78" s="52">
        <v>239.99698799999999</v>
      </c>
      <c r="D78" s="649">
        <f t="shared" si="6"/>
        <v>1395.4110587999999</v>
      </c>
      <c r="E78" s="650">
        <f t="shared" si="7"/>
        <v>1.2525855759046835E-2</v>
      </c>
    </row>
    <row r="79" spans="1:5" ht="14.25" customHeight="1" x14ac:dyDescent="0.25">
      <c r="A79" s="3" t="s">
        <v>48</v>
      </c>
      <c r="B79" s="52">
        <v>500.75147869007185</v>
      </c>
      <c r="C79" s="52">
        <v>583.21982449934274</v>
      </c>
      <c r="D79" s="649">
        <f t="shared" si="6"/>
        <v>1083.9713031894146</v>
      </c>
      <c r="E79" s="650">
        <f t="shared" si="7"/>
        <v>9.7302283116294814E-3</v>
      </c>
    </row>
    <row r="80" spans="1:5" ht="14.25" customHeight="1" x14ac:dyDescent="0.25">
      <c r="A80" s="3" t="s">
        <v>60</v>
      </c>
      <c r="B80" s="52">
        <v>558.40075781111022</v>
      </c>
      <c r="C80" s="52">
        <v>266.1580832169916</v>
      </c>
      <c r="D80" s="649">
        <f t="shared" si="6"/>
        <v>824.55884102810182</v>
      </c>
      <c r="E80" s="650">
        <f t="shared" si="7"/>
        <v>7.4016219395930394E-3</v>
      </c>
    </row>
    <row r="81" spans="1:5" ht="14.25" customHeight="1" x14ac:dyDescent="0.25">
      <c r="A81" s="3" t="s">
        <v>49</v>
      </c>
      <c r="B81" s="52">
        <v>192.88052046194579</v>
      </c>
      <c r="C81" s="52">
        <v>207.90811837751073</v>
      </c>
      <c r="D81" s="649">
        <f t="shared" si="6"/>
        <v>400.78863883945655</v>
      </c>
      <c r="E81" s="650">
        <f t="shared" si="7"/>
        <v>3.5976643930892638E-3</v>
      </c>
    </row>
    <row r="82" spans="1:5" ht="14.25" customHeight="1" x14ac:dyDescent="0.25">
      <c r="A82" s="3" t="s">
        <v>46</v>
      </c>
      <c r="B82" s="52">
        <v>19.894775367835617</v>
      </c>
      <c r="C82" s="52">
        <v>72.207030792630619</v>
      </c>
      <c r="D82" s="649">
        <f t="shared" si="6"/>
        <v>92.101806160466239</v>
      </c>
      <c r="E82" s="650">
        <f t="shared" si="7"/>
        <v>8.2674845654855957E-4</v>
      </c>
    </row>
    <row r="83" spans="1:5" ht="14.25" customHeight="1" thickBot="1" x14ac:dyDescent="0.3">
      <c r="A83" s="654" t="s">
        <v>27</v>
      </c>
      <c r="B83" s="655">
        <f>+SUM(B66:B82)</f>
        <v>71803.83858762923</v>
      </c>
      <c r="C83" s="655">
        <f>+SUM(C66:C82)</f>
        <v>39598.614517593589</v>
      </c>
      <c r="D83" s="655">
        <f>+SUM(D66:D82)</f>
        <v>111402.4531052228</v>
      </c>
      <c r="E83" s="671">
        <f>+SUM(E66:E82)</f>
        <v>1.0000000000000002</v>
      </c>
    </row>
    <row r="84" spans="1:5" ht="14.25" customHeight="1" x14ac:dyDescent="0.25"/>
    <row r="85" spans="1:5" ht="14.25" customHeight="1" x14ac:dyDescent="0.25">
      <c r="A85" s="54"/>
      <c r="B85" s="54"/>
      <c r="C85" s="54"/>
      <c r="D85" s="54"/>
      <c r="E85" s="54"/>
    </row>
    <row r="86" spans="1:5" ht="14.25" customHeight="1" x14ac:dyDescent="0.25">
      <c r="A86" s="1" t="s">
        <v>967</v>
      </c>
      <c r="B86" s="1"/>
      <c r="C86" s="54"/>
      <c r="D86" s="54"/>
      <c r="E86" s="54"/>
    </row>
    <row r="87" spans="1:5" ht="14.25" customHeight="1" x14ac:dyDescent="0.25">
      <c r="A87" s="645" t="s">
        <v>261</v>
      </c>
      <c r="B87" s="205" t="s">
        <v>973</v>
      </c>
      <c r="C87" s="205" t="s">
        <v>974</v>
      </c>
      <c r="D87" s="205" t="s">
        <v>975</v>
      </c>
      <c r="E87" s="647" t="s">
        <v>672</v>
      </c>
    </row>
    <row r="88" spans="1:5" ht="14.25" customHeight="1" x14ac:dyDescent="0.25">
      <c r="A88" s="3" t="s">
        <v>57</v>
      </c>
      <c r="B88" s="52">
        <v>735.55605883800001</v>
      </c>
      <c r="C88" s="52">
        <v>785.99591718980002</v>
      </c>
      <c r="D88" s="649">
        <f>+B88+C88</f>
        <v>1521.5519760278</v>
      </c>
      <c r="E88" s="650">
        <f>D88/$D$101</f>
        <v>0.30717248789694346</v>
      </c>
    </row>
    <row r="89" spans="1:5" ht="14.25" customHeight="1" x14ac:dyDescent="0.25">
      <c r="A89" s="3" t="s">
        <v>54</v>
      </c>
      <c r="B89" s="52">
        <v>1057.3754136</v>
      </c>
      <c r="C89" s="52">
        <v>207.32108350000001</v>
      </c>
      <c r="D89" s="649">
        <f t="shared" ref="D89:D100" si="8">+B89+C89</f>
        <v>1264.6964971</v>
      </c>
      <c r="E89" s="650">
        <f t="shared" ref="E89:E100" si="9">D89/$D$101</f>
        <v>0.25531823793685421</v>
      </c>
    </row>
    <row r="90" spans="1:5" ht="14.25" customHeight="1" x14ac:dyDescent="0.25">
      <c r="A90" s="3" t="s">
        <v>50</v>
      </c>
      <c r="B90" s="52">
        <v>397.49812894200005</v>
      </c>
      <c r="C90" s="52">
        <v>392.00867568499996</v>
      </c>
      <c r="D90" s="649">
        <f t="shared" si="8"/>
        <v>789.50680462700007</v>
      </c>
      <c r="E90" s="650">
        <f t="shared" si="9"/>
        <v>0.15938645094593254</v>
      </c>
    </row>
    <row r="91" spans="1:5" ht="14.25" customHeight="1" x14ac:dyDescent="0.25">
      <c r="A91" s="3" t="s">
        <v>51</v>
      </c>
      <c r="B91" s="52">
        <v>301.56754658020935</v>
      </c>
      <c r="C91" s="675">
        <v>157.01898911264391</v>
      </c>
      <c r="D91" s="649">
        <f t="shared" si="8"/>
        <v>458.58653569285326</v>
      </c>
      <c r="E91" s="650">
        <f t="shared" si="9"/>
        <v>9.2579924514021639E-2</v>
      </c>
    </row>
    <row r="92" spans="1:5" ht="14.25" customHeight="1" x14ac:dyDescent="0.25">
      <c r="A92" s="3" t="s">
        <v>58</v>
      </c>
      <c r="B92" s="52">
        <v>249.92006669999998</v>
      </c>
      <c r="C92" s="52">
        <v>160.51920509999997</v>
      </c>
      <c r="D92" s="649">
        <f t="shared" si="8"/>
        <v>410.43927179999991</v>
      </c>
      <c r="E92" s="650">
        <f t="shared" si="9"/>
        <v>8.2859905041529944E-2</v>
      </c>
    </row>
    <row r="93" spans="1:5" ht="14.25" customHeight="1" x14ac:dyDescent="0.25">
      <c r="A93" s="3" t="s">
        <v>45</v>
      </c>
      <c r="B93" s="52">
        <v>103.38820729999999</v>
      </c>
      <c r="C93" s="52">
        <v>44.905670558569994</v>
      </c>
      <c r="D93" s="649">
        <f t="shared" si="8"/>
        <v>148.29387785857</v>
      </c>
      <c r="E93" s="650">
        <f t="shared" si="9"/>
        <v>2.993772156283548E-2</v>
      </c>
    </row>
    <row r="94" spans="1:5" ht="14.25" customHeight="1" x14ac:dyDescent="0.25">
      <c r="A94" s="3" t="s">
        <v>60</v>
      </c>
      <c r="B94" s="52">
        <v>92.578447400000002</v>
      </c>
      <c r="C94" s="52">
        <v>51.746076799999997</v>
      </c>
      <c r="D94" s="649">
        <f t="shared" si="8"/>
        <v>144.32452419999998</v>
      </c>
      <c r="E94" s="650">
        <f t="shared" si="9"/>
        <v>2.9136384337518431E-2</v>
      </c>
    </row>
    <row r="95" spans="1:5" ht="14.25" customHeight="1" x14ac:dyDescent="0.25">
      <c r="A95" s="3" t="s">
        <v>48</v>
      </c>
      <c r="B95" s="52">
        <v>39.474148</v>
      </c>
      <c r="C95" s="52">
        <v>51.032375099999996</v>
      </c>
      <c r="D95" s="649">
        <f t="shared" si="8"/>
        <v>90.506523099999995</v>
      </c>
      <c r="E95" s="650">
        <f t="shared" si="9"/>
        <v>1.82715505678008E-2</v>
      </c>
    </row>
    <row r="96" spans="1:5" ht="14.25" customHeight="1" x14ac:dyDescent="0.25">
      <c r="A96" s="3" t="s">
        <v>55</v>
      </c>
      <c r="B96" s="52">
        <v>40.549429494999998</v>
      </c>
      <c r="C96" s="52">
        <v>16.751708450999999</v>
      </c>
      <c r="D96" s="649">
        <f t="shared" si="8"/>
        <v>57.301137945999997</v>
      </c>
      <c r="E96" s="650">
        <f t="shared" si="9"/>
        <v>1.156801304162427E-2</v>
      </c>
    </row>
    <row r="97" spans="1:8" ht="14.25" customHeight="1" x14ac:dyDescent="0.25">
      <c r="A97" s="3" t="s">
        <v>49</v>
      </c>
      <c r="B97" s="52">
        <v>26.413214699999997</v>
      </c>
      <c r="C97" s="52">
        <v>19.685976400000001</v>
      </c>
      <c r="D97" s="649">
        <f t="shared" si="8"/>
        <v>46.099191099999999</v>
      </c>
      <c r="E97" s="650">
        <f t="shared" si="9"/>
        <v>9.3065524170860853E-3</v>
      </c>
    </row>
    <row r="98" spans="1:8" ht="14.25" customHeight="1" x14ac:dyDescent="0.25">
      <c r="A98" s="3" t="s">
        <v>47</v>
      </c>
      <c r="B98" s="52">
        <v>6.5518608</v>
      </c>
      <c r="C98" s="52">
        <v>6.9608539</v>
      </c>
      <c r="D98" s="649">
        <f t="shared" si="8"/>
        <v>13.5127147</v>
      </c>
      <c r="E98" s="650">
        <f t="shared" si="9"/>
        <v>2.7279608308068484E-3</v>
      </c>
    </row>
    <row r="99" spans="1:8" ht="14.25" customHeight="1" x14ac:dyDescent="0.25">
      <c r="A99" s="3" t="s">
        <v>53</v>
      </c>
      <c r="B99" s="52">
        <v>5.0999999999999996</v>
      </c>
      <c r="C99" s="52">
        <v>2.1</v>
      </c>
      <c r="D99" s="649">
        <f t="shared" si="8"/>
        <v>7.1999999999999993</v>
      </c>
      <c r="E99" s="650">
        <f t="shared" si="9"/>
        <v>1.4535434528051797E-3</v>
      </c>
    </row>
    <row r="100" spans="1:8" ht="14.25" customHeight="1" x14ac:dyDescent="0.25">
      <c r="A100" s="3" t="s">
        <v>52</v>
      </c>
      <c r="B100" s="52">
        <v>0.9</v>
      </c>
      <c r="C100" s="672">
        <v>0.49323366399999996</v>
      </c>
      <c r="D100" s="649">
        <f t="shared" si="8"/>
        <v>1.393233664</v>
      </c>
      <c r="E100" s="674">
        <f t="shared" si="9"/>
        <v>2.8126745424096833E-4</v>
      </c>
    </row>
    <row r="101" spans="1:8" ht="14.25" customHeight="1" thickBot="1" x14ac:dyDescent="0.3">
      <c r="A101" s="654" t="s">
        <v>27</v>
      </c>
      <c r="B101" s="655">
        <f>+SUM(B88:B100)</f>
        <v>3056.8725223552096</v>
      </c>
      <c r="C101" s="655">
        <f>+SUM(C88:C100)</f>
        <v>1896.5397654610138</v>
      </c>
      <c r="D101" s="655">
        <f>+SUM(D88:D100)</f>
        <v>4953.4122878162243</v>
      </c>
      <c r="E101" s="671">
        <f>+SUM(E88:E100)</f>
        <v>0.99999999999999978</v>
      </c>
    </row>
    <row r="102" spans="1:8" ht="14.25" customHeight="1" x14ac:dyDescent="0.25"/>
    <row r="103" spans="1:8" ht="14.25" customHeight="1" x14ac:dyDescent="0.25">
      <c r="A103" s="54"/>
      <c r="B103" s="54"/>
      <c r="C103" s="54"/>
      <c r="D103" s="54"/>
      <c r="E103" s="54"/>
    </row>
    <row r="104" spans="1:8" ht="14.25" customHeight="1" x14ac:dyDescent="0.25">
      <c r="A104" s="1" t="s">
        <v>968</v>
      </c>
      <c r="B104" s="1"/>
      <c r="C104" s="54"/>
      <c r="D104" s="54"/>
      <c r="E104" s="54"/>
    </row>
    <row r="105" spans="1:8" ht="14.25" customHeight="1" x14ac:dyDescent="0.25">
      <c r="A105" s="645" t="s">
        <v>261</v>
      </c>
      <c r="B105" s="205" t="s">
        <v>973</v>
      </c>
      <c r="C105" s="205" t="s">
        <v>974</v>
      </c>
      <c r="D105" s="205" t="s">
        <v>975</v>
      </c>
      <c r="E105" s="647" t="s">
        <v>672</v>
      </c>
    </row>
    <row r="106" spans="1:8" ht="14.25" customHeight="1" x14ac:dyDescent="0.25">
      <c r="A106" s="29" t="s">
        <v>54</v>
      </c>
      <c r="B106" s="52">
        <v>54.349629899999996</v>
      </c>
      <c r="C106" s="52">
        <v>77.578863999999996</v>
      </c>
      <c r="D106" s="649">
        <f>+B106+C106</f>
        <v>131.92849389999998</v>
      </c>
      <c r="E106" s="650">
        <f>D106/$D$107</f>
        <v>1</v>
      </c>
      <c r="G106" s="667"/>
      <c r="H106" s="667"/>
    </row>
    <row r="107" spans="1:8" ht="14.25" customHeight="1" thickBot="1" x14ac:dyDescent="0.3">
      <c r="A107" s="654" t="s">
        <v>27</v>
      </c>
      <c r="B107" s="658">
        <f>+B106</f>
        <v>54.349629899999996</v>
      </c>
      <c r="C107" s="658">
        <f>+C106</f>
        <v>77.578863999999996</v>
      </c>
      <c r="D107" s="658">
        <f>+D106</f>
        <v>131.92849389999998</v>
      </c>
      <c r="E107" s="676">
        <f>+E106</f>
        <v>1</v>
      </c>
      <c r="G107" s="667"/>
      <c r="H107" s="667"/>
    </row>
    <row r="108" spans="1:8" ht="14.25" customHeight="1" x14ac:dyDescent="0.25">
      <c r="A108" s="566"/>
      <c r="B108" s="566"/>
      <c r="C108" s="30"/>
      <c r="D108" s="30"/>
      <c r="E108" s="30"/>
    </row>
    <row r="109" spans="1:8" ht="14.25" customHeight="1" x14ac:dyDescent="0.25">
      <c r="A109" s="54"/>
      <c r="B109" s="54"/>
      <c r="C109" s="54"/>
      <c r="D109" s="54"/>
      <c r="E109" s="54"/>
    </row>
    <row r="110" spans="1:8" ht="14.25" customHeight="1" x14ac:dyDescent="0.25">
      <c r="A110" s="1" t="s">
        <v>969</v>
      </c>
      <c r="B110" s="1"/>
      <c r="C110" s="54"/>
      <c r="D110" s="54"/>
      <c r="E110" s="54"/>
    </row>
    <row r="111" spans="1:8" ht="14.25" customHeight="1" x14ac:dyDescent="0.25">
      <c r="A111" s="645" t="s">
        <v>261</v>
      </c>
      <c r="B111" s="205" t="s">
        <v>973</v>
      </c>
      <c r="C111" s="205" t="s">
        <v>974</v>
      </c>
      <c r="D111" s="205" t="s">
        <v>975</v>
      </c>
      <c r="E111" s="647" t="s">
        <v>672</v>
      </c>
    </row>
    <row r="112" spans="1:8" ht="14.25" customHeight="1" x14ac:dyDescent="0.25">
      <c r="A112" s="3" t="s">
        <v>45</v>
      </c>
      <c r="B112" s="52">
        <v>450.63156781999999</v>
      </c>
      <c r="C112" s="52">
        <v>107.12488864000001</v>
      </c>
      <c r="D112" s="649">
        <f>+B112+C112</f>
        <v>557.75645645999998</v>
      </c>
      <c r="E112" s="650">
        <f>D112/$D$118</f>
        <v>0.36144330926243423</v>
      </c>
    </row>
    <row r="113" spans="1:5" ht="14.25" customHeight="1" x14ac:dyDescent="0.25">
      <c r="A113" s="3" t="s">
        <v>44</v>
      </c>
      <c r="B113" s="52">
        <v>130.57380000000001</v>
      </c>
      <c r="C113" s="52">
        <v>350.28863999999999</v>
      </c>
      <c r="D113" s="649">
        <f t="shared" ref="D113:D117" si="10">+B113+C113</f>
        <v>480.86243999999999</v>
      </c>
      <c r="E113" s="650">
        <f t="shared" ref="E113:E116" si="11">D113/$D$118</f>
        <v>0.31161362562563766</v>
      </c>
    </row>
    <row r="114" spans="1:5" ht="14.25" customHeight="1" x14ac:dyDescent="0.25">
      <c r="A114" s="3" t="s">
        <v>58</v>
      </c>
      <c r="B114" s="52">
        <v>133.72035</v>
      </c>
      <c r="C114" s="52">
        <v>71.664749999999998</v>
      </c>
      <c r="D114" s="649">
        <f t="shared" si="10"/>
        <v>205.38509999999999</v>
      </c>
      <c r="E114" s="650">
        <f t="shared" si="11"/>
        <v>0.13309585098907736</v>
      </c>
    </row>
    <row r="115" spans="1:5" ht="14.25" customHeight="1" x14ac:dyDescent="0.25">
      <c r="A115" s="3" t="s">
        <v>57</v>
      </c>
      <c r="B115" s="52">
        <v>64.417439999999999</v>
      </c>
      <c r="C115" s="52">
        <v>81.825479999999999</v>
      </c>
      <c r="D115" s="649">
        <f t="shared" si="10"/>
        <v>146.24292</v>
      </c>
      <c r="E115" s="650">
        <f t="shared" si="11"/>
        <v>9.4769902434634068E-2</v>
      </c>
    </row>
    <row r="116" spans="1:5" ht="14.25" customHeight="1" x14ac:dyDescent="0.25">
      <c r="A116" s="3" t="s">
        <v>59</v>
      </c>
      <c r="B116" s="52">
        <v>47.2</v>
      </c>
      <c r="C116" s="52">
        <v>90.82</v>
      </c>
      <c r="D116" s="649">
        <f t="shared" si="10"/>
        <v>138.01999999999998</v>
      </c>
      <c r="E116" s="650">
        <f t="shared" si="11"/>
        <v>8.9441197796298055E-2</v>
      </c>
    </row>
    <row r="117" spans="1:5" ht="14.25" customHeight="1" x14ac:dyDescent="0.25">
      <c r="A117" s="3" t="s">
        <v>47</v>
      </c>
      <c r="B117" s="52">
        <v>5.3362294209999996</v>
      </c>
      <c r="C117" s="52">
        <v>9.5336121299999999</v>
      </c>
      <c r="D117" s="649">
        <f t="shared" si="10"/>
        <v>14.869841551</v>
      </c>
      <c r="E117" s="650">
        <f>D117/$D$118</f>
        <v>9.6361138919185824E-3</v>
      </c>
    </row>
    <row r="118" spans="1:5" ht="14.25" customHeight="1" thickBot="1" x14ac:dyDescent="0.3">
      <c r="A118" s="654" t="s">
        <v>27</v>
      </c>
      <c r="B118" s="658">
        <f>+SUM(B112:B117)</f>
        <v>831.87938724100002</v>
      </c>
      <c r="C118" s="658">
        <f>+SUM(C112:C117)</f>
        <v>711.25737076999997</v>
      </c>
      <c r="D118" s="658">
        <f>+SUM(D112:D117)</f>
        <v>1543.136758011</v>
      </c>
      <c r="E118" s="676">
        <f>+SUM(E112:E117)</f>
        <v>1</v>
      </c>
    </row>
    <row r="119" spans="1:5" ht="14.25" customHeight="1" x14ac:dyDescent="0.25">
      <c r="A119" s="566"/>
      <c r="B119" s="30"/>
      <c r="C119" s="30"/>
      <c r="D119" s="30"/>
      <c r="E119" s="30"/>
    </row>
    <row r="120" spans="1:5" ht="14.25" customHeight="1" x14ac:dyDescent="0.25">
      <c r="A120" s="566"/>
      <c r="B120" s="30"/>
      <c r="C120" s="30"/>
      <c r="D120" s="30"/>
      <c r="E120" s="30"/>
    </row>
    <row r="121" spans="1:5" ht="14.25" customHeight="1" x14ac:dyDescent="0.25">
      <c r="A121" s="1" t="s">
        <v>979</v>
      </c>
      <c r="B121" s="1"/>
      <c r="C121" s="54"/>
      <c r="D121" s="54"/>
      <c r="E121" s="54"/>
    </row>
    <row r="122" spans="1:5" ht="14.25" customHeight="1" x14ac:dyDescent="0.25">
      <c r="A122" s="645" t="s">
        <v>261</v>
      </c>
      <c r="B122" s="205" t="s">
        <v>973</v>
      </c>
      <c r="C122" s="205" t="s">
        <v>974</v>
      </c>
      <c r="D122" s="205" t="s">
        <v>975</v>
      </c>
      <c r="E122" s="647" t="s">
        <v>672</v>
      </c>
    </row>
    <row r="123" spans="1:5" ht="14.25" customHeight="1" x14ac:dyDescent="0.25">
      <c r="A123" s="3" t="s">
        <v>48</v>
      </c>
      <c r="B123" s="52">
        <v>258060.40041599999</v>
      </c>
      <c r="C123" s="52">
        <v>872967.83212799998</v>
      </c>
      <c r="D123" s="649">
        <f>+B123+C123</f>
        <v>1131028.232544</v>
      </c>
      <c r="E123" s="650">
        <f>D123/$D$131</f>
        <v>0.97666666231598775</v>
      </c>
    </row>
    <row r="124" spans="1:5" ht="14.25" customHeight="1" x14ac:dyDescent="0.25">
      <c r="A124" s="3" t="s">
        <v>50</v>
      </c>
      <c r="B124" s="52">
        <v>12726.145768733999</v>
      </c>
      <c r="C124" s="52">
        <v>751.21032345200001</v>
      </c>
      <c r="D124" s="649">
        <f t="shared" ref="D124:D130" si="12">+B124+C124</f>
        <v>13477.356092185999</v>
      </c>
      <c r="E124" s="650">
        <f t="shared" ref="E124:E130" si="13">D124/$D$131</f>
        <v>1.1637980390456144E-2</v>
      </c>
    </row>
    <row r="125" spans="1:5" ht="14.25" customHeight="1" x14ac:dyDescent="0.25">
      <c r="A125" s="3" t="s">
        <v>51</v>
      </c>
      <c r="B125" s="52">
        <v>3616.5077743675711</v>
      </c>
      <c r="C125" s="52">
        <v>1813.8179244544119</v>
      </c>
      <c r="D125" s="649">
        <f t="shared" si="12"/>
        <v>5430.3256988219828</v>
      </c>
      <c r="E125" s="650">
        <f t="shared" si="13"/>
        <v>4.6892004310342223E-3</v>
      </c>
    </row>
    <row r="126" spans="1:5" ht="14.25" customHeight="1" x14ac:dyDescent="0.25">
      <c r="A126" s="3" t="s">
        <v>58</v>
      </c>
      <c r="B126" s="52">
        <v>481.92218000000003</v>
      </c>
      <c r="C126" s="52">
        <v>3342.1483800000005</v>
      </c>
      <c r="D126" s="649">
        <f t="shared" si="12"/>
        <v>3824.0705600000006</v>
      </c>
      <c r="E126" s="650">
        <f t="shared" si="13"/>
        <v>3.3021653419696888E-3</v>
      </c>
    </row>
    <row r="127" spans="1:5" ht="14.25" customHeight="1" x14ac:dyDescent="0.25">
      <c r="A127" s="3" t="s">
        <v>463</v>
      </c>
      <c r="B127" s="52">
        <v>750</v>
      </c>
      <c r="C127" s="52">
        <v>2666.25</v>
      </c>
      <c r="D127" s="649">
        <f t="shared" si="12"/>
        <v>3416.25</v>
      </c>
      <c r="E127" s="650">
        <f t="shared" si="13"/>
        <v>2.9500037126678823E-3</v>
      </c>
    </row>
    <row r="128" spans="1:5" ht="14.25" customHeight="1" x14ac:dyDescent="0.25">
      <c r="A128" s="3" t="s">
        <v>53</v>
      </c>
      <c r="B128" s="52">
        <v>589</v>
      </c>
      <c r="C128" s="52">
        <v>227.5</v>
      </c>
      <c r="D128" s="649">
        <f t="shared" si="12"/>
        <v>816.5</v>
      </c>
      <c r="E128" s="650">
        <f t="shared" si="13"/>
        <v>7.0506491954433253E-4</v>
      </c>
    </row>
    <row r="129" spans="1:9" ht="14.25" customHeight="1" x14ac:dyDescent="0.25">
      <c r="A129" s="3" t="s">
        <v>45</v>
      </c>
      <c r="B129" s="52">
        <v>10.092578999999999</v>
      </c>
      <c r="C129" s="52">
        <v>34.562541999999993</v>
      </c>
      <c r="D129" s="649">
        <f t="shared" si="12"/>
        <v>44.655120999999994</v>
      </c>
      <c r="E129" s="668">
        <f t="shared" si="13"/>
        <v>3.8560636001356313E-5</v>
      </c>
    </row>
    <row r="130" spans="1:9" ht="14.25" customHeight="1" x14ac:dyDescent="0.25">
      <c r="A130" s="3" t="s">
        <v>46</v>
      </c>
      <c r="B130" s="52">
        <v>12</v>
      </c>
      <c r="C130" s="52">
        <v>0</v>
      </c>
      <c r="D130" s="649">
        <f t="shared" si="12"/>
        <v>12</v>
      </c>
      <c r="E130" s="668">
        <f t="shared" si="13"/>
        <v>1.0362252338679718E-5</v>
      </c>
    </row>
    <row r="131" spans="1:9" ht="14.25" customHeight="1" thickBot="1" x14ac:dyDescent="0.3">
      <c r="A131" s="654" t="s">
        <v>27</v>
      </c>
      <c r="B131" s="658">
        <f>+SUM(B123:B130)</f>
        <v>276246.06871810154</v>
      </c>
      <c r="C131" s="658">
        <f>+SUM(C123:C130)</f>
        <v>881803.32129790646</v>
      </c>
      <c r="D131" s="658">
        <f>+SUM(D123:D130)</f>
        <v>1158049.3900160079</v>
      </c>
      <c r="E131" s="676">
        <f>+SUM(E123:E130)</f>
        <v>1.0000000000000002</v>
      </c>
    </row>
    <row r="132" spans="1:9" ht="14.25" customHeight="1" x14ac:dyDescent="0.25">
      <c r="A132" s="566"/>
      <c r="B132" s="30"/>
      <c r="C132" s="30"/>
      <c r="D132" s="30"/>
      <c r="E132" s="30"/>
    </row>
    <row r="133" spans="1:9" ht="14.25" customHeight="1" x14ac:dyDescent="0.25"/>
    <row r="134" spans="1:9" x14ac:dyDescent="0.25">
      <c r="A134" s="351" t="s">
        <v>950</v>
      </c>
      <c r="B134" s="351"/>
      <c r="C134" s="351"/>
      <c r="D134" s="351"/>
      <c r="E134" s="351"/>
      <c r="F134" s="351"/>
      <c r="G134" s="351"/>
      <c r="H134" s="351"/>
      <c r="I134" s="351"/>
    </row>
    <row r="135" spans="1:9" x14ac:dyDescent="0.25">
      <c r="A135" s="352" t="s">
        <v>953</v>
      </c>
      <c r="B135" s="352"/>
      <c r="C135" s="352"/>
      <c r="D135" s="352"/>
      <c r="E135" s="352"/>
      <c r="F135" s="352"/>
      <c r="G135" s="352"/>
      <c r="H135" s="352"/>
      <c r="I135" s="352"/>
    </row>
    <row r="136" spans="1:9" ht="14.25" customHeight="1" x14ac:dyDescent="0.25">
      <c r="A136" s="637" t="s">
        <v>954</v>
      </c>
      <c r="B136" s="637"/>
      <c r="C136" s="637"/>
      <c r="D136" s="637"/>
      <c r="E136" s="637"/>
      <c r="F136" s="637"/>
      <c r="G136" s="637"/>
      <c r="H136" s="637"/>
      <c r="I136" s="637"/>
    </row>
    <row r="137" spans="1:9" ht="14.25" customHeight="1" x14ac:dyDescent="0.25">
      <c r="A137" s="54"/>
      <c r="B137" s="54"/>
      <c r="C137" s="54"/>
      <c r="D137" s="54"/>
      <c r="E137" s="54"/>
    </row>
    <row r="138" spans="1:9" ht="14.25" customHeight="1" x14ac:dyDescent="0.25">
      <c r="A138" s="54"/>
      <c r="B138" s="54"/>
      <c r="C138" s="54"/>
      <c r="D138" s="54"/>
      <c r="E138" s="54"/>
    </row>
    <row r="139" spans="1:9" ht="14.25" customHeight="1" x14ac:dyDescent="0.25">
      <c r="A139" s="54"/>
      <c r="B139" s="54"/>
      <c r="C139" s="54"/>
      <c r="D139" s="54"/>
      <c r="E139" s="54"/>
    </row>
    <row r="140" spans="1:9" ht="14.25" customHeight="1" x14ac:dyDescent="0.25">
      <c r="A140" s="54"/>
      <c r="B140" s="54"/>
      <c r="C140" s="54"/>
      <c r="D140" s="54"/>
      <c r="E140" s="54"/>
    </row>
    <row r="141" spans="1:9" ht="14.25" customHeight="1" x14ac:dyDescent="0.25">
      <c r="A141" s="54"/>
      <c r="B141" s="54"/>
      <c r="C141" s="54"/>
      <c r="D141" s="54"/>
      <c r="E141" s="54"/>
    </row>
    <row r="142" spans="1:9" ht="14.25" customHeight="1" x14ac:dyDescent="0.25">
      <c r="A142" s="54"/>
      <c r="B142" s="54"/>
      <c r="C142" s="54"/>
      <c r="D142" s="54"/>
      <c r="E142" s="54"/>
    </row>
    <row r="143" spans="1:9" ht="14.25" customHeight="1" x14ac:dyDescent="0.25">
      <c r="A143" s="54"/>
      <c r="B143" s="54"/>
      <c r="C143" s="54"/>
      <c r="D143" s="54"/>
      <c r="E143" s="54"/>
    </row>
    <row r="144" spans="1:9" ht="14.25" customHeight="1" x14ac:dyDescent="0.25">
      <c r="A144" s="54"/>
      <c r="B144" s="54"/>
      <c r="C144" s="54"/>
      <c r="D144" s="54"/>
      <c r="E144" s="54"/>
    </row>
    <row r="145" spans="1:5" ht="14.25" customHeight="1" x14ac:dyDescent="0.25">
      <c r="A145" s="54"/>
      <c r="B145" s="54"/>
      <c r="C145" s="54"/>
      <c r="D145" s="54"/>
      <c r="E145" s="54"/>
    </row>
    <row r="146" spans="1:5" ht="14.25" customHeight="1" x14ac:dyDescent="0.25">
      <c r="A146" s="54"/>
      <c r="B146" s="54"/>
      <c r="C146" s="54"/>
      <c r="D146" s="54"/>
      <c r="E146" s="54"/>
    </row>
    <row r="147" spans="1:5" ht="14.25" customHeight="1" x14ac:dyDescent="0.25">
      <c r="A147" s="54"/>
      <c r="B147" s="54"/>
      <c r="C147" s="54"/>
      <c r="D147" s="54"/>
      <c r="E147" s="54"/>
    </row>
    <row r="148" spans="1:5" ht="14.25" customHeight="1" x14ac:dyDescent="0.25">
      <c r="A148" s="54"/>
      <c r="B148" s="54"/>
      <c r="C148" s="54"/>
      <c r="D148" s="54"/>
      <c r="E148" s="54"/>
    </row>
    <row r="149" spans="1:5" ht="14.25" customHeight="1" x14ac:dyDescent="0.25">
      <c r="A149" s="54"/>
      <c r="B149" s="54"/>
      <c r="C149" s="54"/>
      <c r="D149" s="54"/>
      <c r="E149" s="54"/>
    </row>
    <row r="150" spans="1:5" ht="14.25" customHeight="1" x14ac:dyDescent="0.25">
      <c r="A150" s="54"/>
      <c r="B150" s="54"/>
      <c r="C150" s="3"/>
      <c r="D150" s="3"/>
      <c r="E150" s="3"/>
    </row>
    <row r="151" spans="1:5" ht="14.25" customHeight="1" x14ac:dyDescent="0.25">
      <c r="A151" s="54"/>
      <c r="B151" s="54"/>
      <c r="C151" s="3"/>
      <c r="D151" s="3"/>
      <c r="E151" s="3"/>
    </row>
    <row r="152" spans="1:5" ht="14.25" customHeight="1" x14ac:dyDescent="0.25">
      <c r="A152" s="54"/>
      <c r="B152" s="54"/>
      <c r="C152" s="3"/>
      <c r="D152" s="3"/>
      <c r="E152" s="3"/>
    </row>
    <row r="153" spans="1:5" ht="14.25" customHeight="1" x14ac:dyDescent="0.25">
      <c r="A153" s="54"/>
      <c r="B153" s="54"/>
      <c r="C153" s="3"/>
      <c r="D153" s="3"/>
      <c r="E153" s="3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54"/>
  <sheetViews>
    <sheetView showGridLines="0" workbookViewId="0"/>
  </sheetViews>
  <sheetFormatPr baseColWidth="10" defaultColWidth="14.42578125" defaultRowHeight="15" customHeight="1" x14ac:dyDescent="0.25"/>
  <cols>
    <col min="1" max="1" width="25.85546875" style="4" customWidth="1"/>
    <col min="2" max="7" width="11.42578125" style="4" customWidth="1"/>
    <col min="8" max="16384" width="14.42578125" style="4"/>
  </cols>
  <sheetData>
    <row r="1" spans="1:7" ht="14.25" customHeight="1" x14ac:dyDescent="0.25">
      <c r="A1" s="1" t="s">
        <v>955</v>
      </c>
      <c r="B1" s="1"/>
      <c r="C1" s="1"/>
      <c r="D1" s="643"/>
      <c r="E1" s="644"/>
      <c r="F1" s="54"/>
      <c r="G1" s="54"/>
    </row>
    <row r="2" spans="1:7" ht="14.25" customHeight="1" x14ac:dyDescent="0.25">
      <c r="A2" s="1"/>
      <c r="B2" s="1"/>
      <c r="C2" s="1"/>
      <c r="D2" s="643"/>
      <c r="E2" s="644"/>
      <c r="F2" s="54"/>
      <c r="G2" s="54"/>
    </row>
    <row r="3" spans="1:7" ht="14.25" customHeight="1" x14ac:dyDescent="0.25">
      <c r="A3" s="645" t="s">
        <v>956</v>
      </c>
      <c r="B3" s="646">
        <v>2021</v>
      </c>
      <c r="C3" s="646">
        <v>2022</v>
      </c>
      <c r="D3" s="647" t="s">
        <v>672</v>
      </c>
      <c r="E3" s="568" t="s">
        <v>957</v>
      </c>
      <c r="F3" s="648"/>
      <c r="G3" s="648"/>
    </row>
    <row r="4" spans="1:7" ht="14.25" customHeight="1" x14ac:dyDescent="0.25">
      <c r="A4" s="574" t="s">
        <v>229</v>
      </c>
      <c r="B4" s="649">
        <v>200000</v>
      </c>
      <c r="C4" s="649">
        <v>190000</v>
      </c>
      <c r="D4" s="650">
        <f t="shared" ref="D4:D17" si="0">C4/$C$18</f>
        <v>0.21348314606741572</v>
      </c>
      <c r="E4" s="650">
        <f>C4/B4-1</f>
        <v>-5.0000000000000044E-2</v>
      </c>
      <c r="F4" s="54"/>
      <c r="G4" s="54"/>
    </row>
    <row r="5" spans="1:7" ht="14.25" customHeight="1" x14ac:dyDescent="0.25">
      <c r="A5" s="574" t="s">
        <v>236</v>
      </c>
      <c r="B5" s="649">
        <v>93000</v>
      </c>
      <c r="C5" s="649">
        <v>97000</v>
      </c>
      <c r="D5" s="650">
        <f t="shared" si="0"/>
        <v>0.10898876404494381</v>
      </c>
      <c r="E5" s="650">
        <f t="shared" ref="E5:E18" si="1">C5/B5-1</f>
        <v>4.3010752688172005E-2</v>
      </c>
      <c r="F5" s="54"/>
      <c r="G5" s="54"/>
    </row>
    <row r="6" spans="1:7" ht="14.25" customHeight="1" x14ac:dyDescent="0.25">
      <c r="A6" s="651" t="s">
        <v>230</v>
      </c>
      <c r="B6" s="652">
        <v>77000</v>
      </c>
      <c r="C6" s="652">
        <v>81000</v>
      </c>
      <c r="D6" s="653">
        <f t="shared" si="0"/>
        <v>9.1011235955056183E-2</v>
      </c>
      <c r="E6" s="653">
        <f t="shared" si="1"/>
        <v>5.1948051948051965E-2</v>
      </c>
      <c r="F6" s="54"/>
      <c r="G6" s="54"/>
    </row>
    <row r="7" spans="1:7" ht="14.25" customHeight="1" x14ac:dyDescent="0.25">
      <c r="A7" s="574" t="s">
        <v>234</v>
      </c>
      <c r="B7" s="649">
        <v>62000</v>
      </c>
      <c r="C7" s="649">
        <v>62000</v>
      </c>
      <c r="D7" s="650">
        <f t="shared" si="0"/>
        <v>6.9662921348314602E-2</v>
      </c>
      <c r="E7" s="650">
        <f t="shared" si="1"/>
        <v>0</v>
      </c>
      <c r="F7" s="54"/>
      <c r="G7" s="54"/>
    </row>
    <row r="8" spans="1:7" ht="14.25" customHeight="1" x14ac:dyDescent="0.25">
      <c r="A8" s="574" t="s">
        <v>238</v>
      </c>
      <c r="B8" s="649">
        <v>53000</v>
      </c>
      <c r="C8" s="649">
        <v>53000</v>
      </c>
      <c r="D8" s="650">
        <f t="shared" si="0"/>
        <v>5.955056179775281E-2</v>
      </c>
      <c r="E8" s="650">
        <f t="shared" si="1"/>
        <v>0</v>
      </c>
      <c r="F8" s="54"/>
      <c r="G8" s="54"/>
    </row>
    <row r="9" spans="1:7" ht="15" customHeight="1" x14ac:dyDescent="0.25">
      <c r="A9" s="574" t="s">
        <v>233</v>
      </c>
      <c r="B9" s="649">
        <v>48000</v>
      </c>
      <c r="C9" s="649">
        <v>44000</v>
      </c>
      <c r="D9" s="650">
        <f t="shared" si="0"/>
        <v>4.9438202247191011E-2</v>
      </c>
      <c r="E9" s="650">
        <f t="shared" si="1"/>
        <v>-8.333333333333337E-2</v>
      </c>
      <c r="F9" s="54"/>
      <c r="G9" s="54"/>
    </row>
    <row r="10" spans="1:7" ht="14.25" customHeight="1" x14ac:dyDescent="0.25">
      <c r="A10" s="574" t="s">
        <v>304</v>
      </c>
      <c r="B10" s="649">
        <v>31000</v>
      </c>
      <c r="C10" s="649">
        <v>31000</v>
      </c>
      <c r="D10" s="650">
        <f t="shared" si="0"/>
        <v>3.4831460674157301E-2</v>
      </c>
      <c r="E10" s="650">
        <f t="shared" si="1"/>
        <v>0</v>
      </c>
      <c r="F10" s="54"/>
      <c r="G10" s="54"/>
    </row>
    <row r="11" spans="1:7" ht="14.25" customHeight="1" x14ac:dyDescent="0.25">
      <c r="A11" s="574" t="s">
        <v>344</v>
      </c>
      <c r="B11" s="649">
        <v>31000</v>
      </c>
      <c r="C11" s="649">
        <v>30000</v>
      </c>
      <c r="D11" s="650">
        <f t="shared" si="0"/>
        <v>3.3707865168539325E-2</v>
      </c>
      <c r="E11" s="650">
        <f t="shared" si="1"/>
        <v>-3.2258064516129004E-2</v>
      </c>
      <c r="F11" s="54"/>
      <c r="G11" s="54"/>
    </row>
    <row r="12" spans="1:7" ht="14.25" customHeight="1" x14ac:dyDescent="0.25">
      <c r="A12" s="574" t="s">
        <v>232</v>
      </c>
      <c r="B12" s="649">
        <v>26000</v>
      </c>
      <c r="C12" s="649">
        <v>27000</v>
      </c>
      <c r="D12" s="650">
        <f t="shared" si="0"/>
        <v>3.0337078651685393E-2</v>
      </c>
      <c r="E12" s="650">
        <f t="shared" si="1"/>
        <v>3.8461538461538547E-2</v>
      </c>
      <c r="F12" s="54"/>
      <c r="G12" s="54"/>
    </row>
    <row r="13" spans="1:7" ht="14.25" customHeight="1" x14ac:dyDescent="0.25">
      <c r="A13" s="574" t="s">
        <v>235</v>
      </c>
      <c r="B13" s="649">
        <v>24000</v>
      </c>
      <c r="C13" s="649">
        <v>24000</v>
      </c>
      <c r="D13" s="650">
        <f t="shared" si="0"/>
        <v>2.6966292134831461E-2</v>
      </c>
      <c r="E13" s="650">
        <f t="shared" si="1"/>
        <v>0</v>
      </c>
      <c r="F13" s="54"/>
      <c r="G13" s="54"/>
    </row>
    <row r="14" spans="1:7" ht="14.25" customHeight="1" x14ac:dyDescent="0.25">
      <c r="A14" s="3" t="s">
        <v>434</v>
      </c>
      <c r="B14" s="105">
        <v>20000</v>
      </c>
      <c r="C14" s="105">
        <v>20000</v>
      </c>
      <c r="D14" s="650">
        <f t="shared" si="0"/>
        <v>2.247191011235955E-2</v>
      </c>
      <c r="E14" s="650">
        <f t="shared" si="1"/>
        <v>0</v>
      </c>
      <c r="F14" s="54"/>
      <c r="G14" s="54"/>
    </row>
    <row r="15" spans="1:7" ht="14.25" customHeight="1" x14ac:dyDescent="0.25">
      <c r="A15" s="3" t="s">
        <v>237</v>
      </c>
      <c r="B15" s="105">
        <v>21000</v>
      </c>
      <c r="C15" s="105">
        <v>19000</v>
      </c>
      <c r="D15" s="650">
        <f t="shared" si="0"/>
        <v>2.1348314606741574E-2</v>
      </c>
      <c r="E15" s="650">
        <f t="shared" si="1"/>
        <v>-9.5238095238095233E-2</v>
      </c>
      <c r="F15" s="54"/>
      <c r="G15" s="54"/>
    </row>
    <row r="16" spans="1:7" ht="14.25" customHeight="1" x14ac:dyDescent="0.25">
      <c r="A16" s="3" t="s">
        <v>320</v>
      </c>
      <c r="B16" s="105">
        <v>9800</v>
      </c>
      <c r="C16" s="105">
        <v>7600</v>
      </c>
      <c r="D16" s="650">
        <f t="shared" si="0"/>
        <v>8.5393258426966299E-3</v>
      </c>
      <c r="E16" s="650">
        <f t="shared" si="1"/>
        <v>-0.22448979591836737</v>
      </c>
      <c r="F16" s="54"/>
      <c r="G16" s="54"/>
    </row>
    <row r="17" spans="1:7" ht="14.25" customHeight="1" x14ac:dyDescent="0.25">
      <c r="A17" s="574" t="s">
        <v>958</v>
      </c>
      <c r="B17" s="649">
        <v>180000</v>
      </c>
      <c r="C17" s="649">
        <v>200000</v>
      </c>
      <c r="D17" s="650">
        <f t="shared" si="0"/>
        <v>0.2247191011235955</v>
      </c>
      <c r="E17" s="650">
        <f t="shared" si="1"/>
        <v>0.11111111111111116</v>
      </c>
      <c r="F17" s="54"/>
      <c r="G17" s="54"/>
    </row>
    <row r="18" spans="1:7" ht="14.25" customHeight="1" thickBot="1" x14ac:dyDescent="0.3">
      <c r="A18" s="654" t="s">
        <v>959</v>
      </c>
      <c r="B18" s="655">
        <v>880000</v>
      </c>
      <c r="C18" s="655">
        <v>890000</v>
      </c>
      <c r="D18" s="656">
        <v>1</v>
      </c>
      <c r="E18" s="656">
        <f t="shared" si="1"/>
        <v>1.1363636363636465E-2</v>
      </c>
      <c r="F18" s="54"/>
      <c r="G18" s="54"/>
    </row>
    <row r="19" spans="1:7" ht="14.25" customHeight="1" x14ac:dyDescent="0.25">
      <c r="F19" s="54"/>
      <c r="G19" s="54"/>
    </row>
    <row r="20" spans="1:7" ht="14.25" customHeight="1" x14ac:dyDescent="0.25">
      <c r="A20" s="566"/>
      <c r="B20" s="461"/>
      <c r="C20" s="461"/>
      <c r="D20" s="643"/>
      <c r="E20" s="643"/>
      <c r="F20" s="54"/>
      <c r="G20" s="54"/>
    </row>
    <row r="21" spans="1:7" ht="14.25" customHeight="1" x14ac:dyDescent="0.25">
      <c r="A21" s="54"/>
      <c r="B21" s="54"/>
      <c r="C21" s="54"/>
      <c r="D21" s="648"/>
      <c r="E21" s="648"/>
      <c r="F21" s="54"/>
      <c r="G21" s="54"/>
    </row>
    <row r="22" spans="1:7" ht="14.25" customHeight="1" x14ac:dyDescent="0.25">
      <c r="A22" s="54"/>
      <c r="B22" s="54"/>
      <c r="C22" s="54"/>
      <c r="D22" s="648"/>
      <c r="E22" s="648"/>
      <c r="F22" s="54"/>
      <c r="G22" s="54"/>
    </row>
    <row r="23" spans="1:7" ht="14.25" customHeight="1" x14ac:dyDescent="0.25">
      <c r="A23" s="645" t="s">
        <v>960</v>
      </c>
      <c r="B23" s="646">
        <v>2021</v>
      </c>
      <c r="C23" s="646">
        <v>2022</v>
      </c>
      <c r="D23" s="647" t="s">
        <v>672</v>
      </c>
      <c r="E23" s="568" t="s">
        <v>957</v>
      </c>
      <c r="F23" s="648"/>
      <c r="G23" s="648"/>
    </row>
    <row r="24" spans="1:7" ht="14.25" customHeight="1" x14ac:dyDescent="0.25">
      <c r="A24" s="3" t="s">
        <v>236</v>
      </c>
      <c r="B24" s="52">
        <v>11000</v>
      </c>
      <c r="C24" s="52">
        <v>8400</v>
      </c>
      <c r="D24" s="104">
        <f t="shared" ref="D24:D39" si="2">C24/$C$40</f>
        <v>0.16153846153846155</v>
      </c>
      <c r="E24" s="650">
        <f t="shared" ref="E24:E39" si="3">C24/B24-1</f>
        <v>-0.23636363636363633</v>
      </c>
      <c r="F24" s="54"/>
      <c r="G24" s="54"/>
    </row>
    <row r="25" spans="1:7" ht="14.25" customHeight="1" x14ac:dyDescent="0.25">
      <c r="A25" s="3" t="s">
        <v>234</v>
      </c>
      <c r="B25" s="52">
        <v>6800</v>
      </c>
      <c r="C25" s="52">
        <v>6800</v>
      </c>
      <c r="D25" s="104">
        <f t="shared" si="2"/>
        <v>0.13076923076923078</v>
      </c>
      <c r="E25" s="650">
        <f t="shared" si="3"/>
        <v>0</v>
      </c>
      <c r="F25" s="54"/>
      <c r="G25" s="54"/>
    </row>
    <row r="26" spans="1:7" ht="14.25" customHeight="1" x14ac:dyDescent="0.25">
      <c r="A26" s="3" t="s">
        <v>435</v>
      </c>
      <c r="B26" s="52">
        <v>5000</v>
      </c>
      <c r="C26" s="52">
        <v>5000</v>
      </c>
      <c r="D26" s="104">
        <f t="shared" si="2"/>
        <v>9.6153846153846159E-2</v>
      </c>
      <c r="E26" s="650">
        <f t="shared" si="3"/>
        <v>0</v>
      </c>
      <c r="F26" s="54"/>
      <c r="G26" s="54"/>
    </row>
    <row r="27" spans="1:7" ht="14.25" customHeight="1" x14ac:dyDescent="0.25">
      <c r="A27" s="3" t="s">
        <v>233</v>
      </c>
      <c r="B27" s="52">
        <v>3000</v>
      </c>
      <c r="C27" s="52">
        <v>3000</v>
      </c>
      <c r="D27" s="104">
        <f t="shared" si="2"/>
        <v>5.7692307692307696E-2</v>
      </c>
      <c r="E27" s="650">
        <f t="shared" si="3"/>
        <v>0</v>
      </c>
      <c r="F27" s="54"/>
      <c r="G27" s="54"/>
    </row>
    <row r="28" spans="1:7" ht="14.25" customHeight="1" x14ac:dyDescent="0.25">
      <c r="A28" s="657" t="s">
        <v>230</v>
      </c>
      <c r="B28" s="652">
        <v>2000</v>
      </c>
      <c r="C28" s="652">
        <v>2900</v>
      </c>
      <c r="D28" s="653">
        <f t="shared" si="2"/>
        <v>5.5769230769230772E-2</v>
      </c>
      <c r="E28" s="653">
        <f>C28/B28-1</f>
        <v>0.44999999999999996</v>
      </c>
      <c r="F28" s="54"/>
      <c r="G28" s="54"/>
    </row>
    <row r="29" spans="1:7" ht="14.25" customHeight="1" x14ac:dyDescent="0.25">
      <c r="A29" s="3" t="s">
        <v>235</v>
      </c>
      <c r="B29" s="52">
        <v>2600</v>
      </c>
      <c r="C29" s="52">
        <v>2600</v>
      </c>
      <c r="D29" s="104">
        <f t="shared" si="2"/>
        <v>0.05</v>
      </c>
      <c r="E29" s="650">
        <f t="shared" si="3"/>
        <v>0</v>
      </c>
      <c r="F29" s="54"/>
      <c r="G29" s="54"/>
    </row>
    <row r="30" spans="1:7" ht="14.25" customHeight="1" x14ac:dyDescent="0.25">
      <c r="A30" s="3" t="s">
        <v>285</v>
      </c>
      <c r="B30" s="52">
        <v>2400</v>
      </c>
      <c r="C30" s="52">
        <v>2400</v>
      </c>
      <c r="D30" s="104">
        <f t="shared" si="2"/>
        <v>4.6153846153846156E-2</v>
      </c>
      <c r="E30" s="650">
        <f t="shared" si="3"/>
        <v>0</v>
      </c>
      <c r="F30" s="54"/>
      <c r="G30" s="54"/>
    </row>
    <row r="31" spans="1:7" ht="14.25" customHeight="1" x14ac:dyDescent="0.25">
      <c r="A31" s="3" t="s">
        <v>320</v>
      </c>
      <c r="B31" s="52">
        <v>2200</v>
      </c>
      <c r="C31" s="52">
        <v>2300</v>
      </c>
      <c r="D31" s="104">
        <f t="shared" si="2"/>
        <v>4.4230769230769233E-2</v>
      </c>
      <c r="E31" s="650">
        <f t="shared" si="3"/>
        <v>4.5454545454545414E-2</v>
      </c>
      <c r="F31" s="54"/>
      <c r="G31" s="54"/>
    </row>
    <row r="32" spans="1:7" ht="14.25" customHeight="1" x14ac:dyDescent="0.25">
      <c r="A32" s="3" t="s">
        <v>232</v>
      </c>
      <c r="B32" s="52">
        <v>2000</v>
      </c>
      <c r="C32" s="52">
        <v>1900</v>
      </c>
      <c r="D32" s="104">
        <f t="shared" si="2"/>
        <v>3.653846153846154E-2</v>
      </c>
      <c r="E32" s="650">
        <f t="shared" si="3"/>
        <v>-5.0000000000000044E-2</v>
      </c>
      <c r="F32" s="54"/>
      <c r="G32" s="54"/>
    </row>
    <row r="33" spans="1:7" ht="14.25" customHeight="1" x14ac:dyDescent="0.25">
      <c r="A33" s="3" t="s">
        <v>337</v>
      </c>
      <c r="B33" s="52">
        <v>1800</v>
      </c>
      <c r="C33" s="52">
        <v>1800</v>
      </c>
      <c r="D33" s="104">
        <f t="shared" si="2"/>
        <v>3.4615384615384617E-2</v>
      </c>
      <c r="E33" s="650">
        <f>C33/B33-1</f>
        <v>0</v>
      </c>
      <c r="F33" s="54"/>
      <c r="G33" s="54"/>
    </row>
    <row r="34" spans="1:7" ht="14.25" customHeight="1" x14ac:dyDescent="0.25">
      <c r="A34" s="3" t="s">
        <v>238</v>
      </c>
      <c r="B34" s="52">
        <v>1400</v>
      </c>
      <c r="C34" s="52">
        <v>1400</v>
      </c>
      <c r="D34" s="104">
        <f t="shared" si="2"/>
        <v>2.6923076923076925E-2</v>
      </c>
      <c r="E34" s="650">
        <f>C34/B34-1</f>
        <v>0</v>
      </c>
      <c r="F34" s="54"/>
      <c r="G34" s="54"/>
    </row>
    <row r="35" spans="1:7" ht="14.25" customHeight="1" x14ac:dyDescent="0.25">
      <c r="A35" s="3" t="s">
        <v>961</v>
      </c>
      <c r="B35" s="52">
        <v>1100</v>
      </c>
      <c r="C35" s="52">
        <v>1100</v>
      </c>
      <c r="D35" s="104">
        <f t="shared" si="2"/>
        <v>2.1153846153846155E-2</v>
      </c>
      <c r="E35" s="650">
        <f>C35/B35-1</f>
        <v>0</v>
      </c>
      <c r="F35" s="54"/>
      <c r="G35" s="54"/>
    </row>
    <row r="36" spans="1:7" ht="14.25" customHeight="1" x14ac:dyDescent="0.25">
      <c r="A36" s="3" t="s">
        <v>962</v>
      </c>
      <c r="B36" s="52">
        <v>1000</v>
      </c>
      <c r="C36" s="52">
        <v>1000</v>
      </c>
      <c r="D36" s="104">
        <f t="shared" si="2"/>
        <v>1.9230769230769232E-2</v>
      </c>
      <c r="E36" s="650">
        <f>C36/B36-1</f>
        <v>0</v>
      </c>
      <c r="F36" s="54"/>
      <c r="G36" s="54"/>
    </row>
    <row r="37" spans="1:7" ht="14.25" customHeight="1" x14ac:dyDescent="0.25">
      <c r="A37" s="3" t="s">
        <v>436</v>
      </c>
      <c r="B37" s="52">
        <v>1000</v>
      </c>
      <c r="C37" s="52">
        <v>1000</v>
      </c>
      <c r="D37" s="104">
        <f t="shared" si="2"/>
        <v>1.9230769230769232E-2</v>
      </c>
      <c r="E37" s="650">
        <f>C37/B37-1</f>
        <v>0</v>
      </c>
      <c r="F37" s="54"/>
      <c r="G37" s="54"/>
    </row>
    <row r="38" spans="1:7" ht="14.25" customHeight="1" x14ac:dyDescent="0.25">
      <c r="A38" s="3" t="s">
        <v>963</v>
      </c>
      <c r="B38" s="52" t="s">
        <v>173</v>
      </c>
      <c r="C38" s="52">
        <v>800</v>
      </c>
      <c r="D38" s="104">
        <f t="shared" si="2"/>
        <v>1.5384615384615385E-2</v>
      </c>
      <c r="E38" s="650">
        <v>0</v>
      </c>
      <c r="F38" s="54"/>
      <c r="G38" s="54"/>
    </row>
    <row r="39" spans="1:7" ht="14.25" customHeight="1" x14ac:dyDescent="0.25">
      <c r="A39" s="3" t="s">
        <v>958</v>
      </c>
      <c r="B39" s="52">
        <v>9200</v>
      </c>
      <c r="C39" s="52">
        <v>9200</v>
      </c>
      <c r="D39" s="104">
        <f t="shared" si="2"/>
        <v>0.17692307692307693</v>
      </c>
      <c r="E39" s="650">
        <f t="shared" si="3"/>
        <v>0</v>
      </c>
      <c r="F39" s="54"/>
      <c r="G39" s="54"/>
    </row>
    <row r="40" spans="1:7" ht="14.25" customHeight="1" thickBot="1" x14ac:dyDescent="0.3">
      <c r="A40" s="654" t="s">
        <v>959</v>
      </c>
      <c r="B40" s="658">
        <v>54000</v>
      </c>
      <c r="C40" s="658">
        <v>52000</v>
      </c>
      <c r="D40" s="659">
        <v>1</v>
      </c>
      <c r="E40" s="659">
        <f>(C40-B40)/B40</f>
        <v>-3.7037037037037035E-2</v>
      </c>
      <c r="F40" s="54"/>
      <c r="G40" s="54"/>
    </row>
    <row r="41" spans="1:7" ht="14.25" customHeight="1" x14ac:dyDescent="0.25">
      <c r="F41" s="54"/>
      <c r="G41" s="54"/>
    </row>
    <row r="42" spans="1:7" ht="14.25" customHeight="1" x14ac:dyDescent="0.25">
      <c r="F42" s="54"/>
      <c r="G42" s="54"/>
    </row>
    <row r="43" spans="1:7" ht="14.25" customHeight="1" x14ac:dyDescent="0.25">
      <c r="A43" s="54"/>
      <c r="B43" s="54"/>
      <c r="C43" s="54"/>
      <c r="D43" s="648"/>
      <c r="E43" s="648"/>
      <c r="F43" s="54"/>
      <c r="G43" s="54"/>
    </row>
    <row r="44" spans="1:7" ht="14.25" customHeight="1" x14ac:dyDescent="0.25">
      <c r="A44" s="54"/>
      <c r="B44" s="54"/>
      <c r="C44" s="54"/>
      <c r="D44" s="648"/>
      <c r="E44" s="648"/>
      <c r="F44" s="54"/>
      <c r="G44" s="54"/>
    </row>
    <row r="45" spans="1:7" ht="14.25" customHeight="1" x14ac:dyDescent="0.25">
      <c r="A45" s="645" t="s">
        <v>964</v>
      </c>
      <c r="B45" s="646">
        <v>2021</v>
      </c>
      <c r="C45" s="646">
        <v>2022</v>
      </c>
      <c r="D45" s="647" t="s">
        <v>672</v>
      </c>
      <c r="E45" s="568" t="s">
        <v>957</v>
      </c>
      <c r="F45" s="648"/>
      <c r="G45" s="648"/>
    </row>
    <row r="46" spans="1:7" ht="14.25" customHeight="1" x14ac:dyDescent="0.25">
      <c r="A46" s="3" t="s">
        <v>236</v>
      </c>
      <c r="B46" s="52">
        <v>69000</v>
      </c>
      <c r="C46" s="52">
        <v>66000</v>
      </c>
      <c r="D46" s="104">
        <f t="shared" ref="D46:D55" si="4">C46/$C$58</f>
        <v>0.31428571428571428</v>
      </c>
      <c r="E46" s="104">
        <f t="shared" ref="E46:E55" si="5">(C46-B46)/B46</f>
        <v>-4.3478260869565216E-2</v>
      </c>
      <c r="F46" s="54"/>
      <c r="G46" s="54"/>
    </row>
    <row r="47" spans="1:7" ht="14.25" customHeight="1" x14ac:dyDescent="0.25">
      <c r="A47" s="3" t="s">
        <v>232</v>
      </c>
      <c r="B47" s="52">
        <v>44000</v>
      </c>
      <c r="C47" s="52">
        <v>31000</v>
      </c>
      <c r="D47" s="104">
        <f t="shared" si="4"/>
        <v>0.14761904761904762</v>
      </c>
      <c r="E47" s="104">
        <f t="shared" si="5"/>
        <v>-0.29545454545454547</v>
      </c>
      <c r="F47" s="54"/>
      <c r="G47" s="54"/>
    </row>
    <row r="48" spans="1:7" ht="14.25" customHeight="1" x14ac:dyDescent="0.25">
      <c r="A48" s="3" t="s">
        <v>234</v>
      </c>
      <c r="B48" s="52">
        <v>22000</v>
      </c>
      <c r="C48" s="52">
        <v>22000</v>
      </c>
      <c r="D48" s="104">
        <f t="shared" si="4"/>
        <v>0.10476190476190476</v>
      </c>
      <c r="E48" s="104">
        <f t="shared" si="5"/>
        <v>0</v>
      </c>
      <c r="F48" s="54"/>
      <c r="G48" s="54"/>
    </row>
    <row r="49" spans="1:7" ht="14.25" customHeight="1" x14ac:dyDescent="0.25">
      <c r="A49" s="651" t="s">
        <v>230</v>
      </c>
      <c r="B49" s="652">
        <v>19000</v>
      </c>
      <c r="C49" s="652">
        <v>17000</v>
      </c>
      <c r="D49" s="653">
        <f t="shared" si="4"/>
        <v>8.0952380952380956E-2</v>
      </c>
      <c r="E49" s="660">
        <f>(C49-B49)/B49</f>
        <v>-0.10526315789473684</v>
      </c>
      <c r="F49" s="54"/>
      <c r="G49" s="54"/>
    </row>
    <row r="50" spans="1:7" ht="14.25" customHeight="1" x14ac:dyDescent="0.25">
      <c r="A50" s="3" t="s">
        <v>238</v>
      </c>
      <c r="B50" s="52">
        <v>19000</v>
      </c>
      <c r="C50" s="52">
        <v>12000</v>
      </c>
      <c r="D50" s="104">
        <f t="shared" si="4"/>
        <v>5.7142857142857141E-2</v>
      </c>
      <c r="E50" s="104">
        <f t="shared" si="5"/>
        <v>-0.36842105263157893</v>
      </c>
      <c r="F50" s="54"/>
      <c r="G50" s="54"/>
    </row>
    <row r="51" spans="1:7" ht="14.25" customHeight="1" x14ac:dyDescent="0.25">
      <c r="A51" s="3" t="s">
        <v>287</v>
      </c>
      <c r="B51" s="52">
        <v>9100</v>
      </c>
      <c r="C51" s="52">
        <v>9600</v>
      </c>
      <c r="D51" s="104">
        <f t="shared" si="4"/>
        <v>4.5714285714285714E-2</v>
      </c>
      <c r="E51" s="104">
        <f>(C51-B51)/B51</f>
        <v>5.4945054945054944E-2</v>
      </c>
      <c r="F51" s="54"/>
      <c r="G51" s="54"/>
    </row>
    <row r="52" spans="1:7" ht="14.25" customHeight="1" x14ac:dyDescent="0.25">
      <c r="A52" s="3" t="s">
        <v>965</v>
      </c>
      <c r="B52" s="52">
        <v>12000</v>
      </c>
      <c r="C52" s="52">
        <v>7400</v>
      </c>
      <c r="D52" s="104">
        <f t="shared" si="4"/>
        <v>3.5238095238095235E-2</v>
      </c>
      <c r="E52" s="104">
        <f t="shared" si="5"/>
        <v>-0.38333333333333336</v>
      </c>
      <c r="F52" s="54"/>
      <c r="G52" s="54"/>
    </row>
    <row r="53" spans="1:7" ht="14.25" customHeight="1" x14ac:dyDescent="0.25">
      <c r="A53" s="3" t="s">
        <v>233</v>
      </c>
      <c r="B53" s="52">
        <v>9000</v>
      </c>
      <c r="C53" s="52">
        <v>7300</v>
      </c>
      <c r="D53" s="104">
        <f t="shared" si="4"/>
        <v>3.4761904761904765E-2</v>
      </c>
      <c r="E53" s="104">
        <f>(C53-B53)/B53</f>
        <v>-0.18888888888888888</v>
      </c>
      <c r="F53" s="54"/>
      <c r="G53" s="54"/>
    </row>
    <row r="54" spans="1:7" ht="14.25" customHeight="1" x14ac:dyDescent="0.25">
      <c r="A54" s="3" t="s">
        <v>412</v>
      </c>
      <c r="B54" s="52">
        <v>3700</v>
      </c>
      <c r="C54" s="52">
        <v>4000</v>
      </c>
      <c r="D54" s="104">
        <f t="shared" si="4"/>
        <v>1.9047619047619049E-2</v>
      </c>
      <c r="E54" s="104">
        <f>(C54-B54)/B54</f>
        <v>8.1081081081081086E-2</v>
      </c>
      <c r="F54" s="54"/>
      <c r="G54" s="54"/>
    </row>
    <row r="55" spans="1:7" ht="14.25" customHeight="1" x14ac:dyDescent="0.25">
      <c r="A55" s="3" t="s">
        <v>320</v>
      </c>
      <c r="B55" s="52">
        <v>5400</v>
      </c>
      <c r="C55" s="52">
        <v>1800</v>
      </c>
      <c r="D55" s="104">
        <f t="shared" si="4"/>
        <v>8.5714285714285719E-3</v>
      </c>
      <c r="E55" s="104">
        <f t="shared" si="5"/>
        <v>-0.66666666666666663</v>
      </c>
      <c r="F55" s="54"/>
      <c r="G55" s="54"/>
    </row>
    <row r="56" spans="1:7" ht="14.25" customHeight="1" x14ac:dyDescent="0.25">
      <c r="A56" s="3" t="s">
        <v>305</v>
      </c>
      <c r="B56" s="52">
        <v>4800</v>
      </c>
      <c r="C56" s="52" t="s">
        <v>173</v>
      </c>
      <c r="D56" s="104">
        <v>0</v>
      </c>
      <c r="E56" s="104">
        <v>0</v>
      </c>
      <c r="F56" s="54"/>
      <c r="G56" s="54"/>
    </row>
    <row r="57" spans="1:7" ht="14.25" customHeight="1" x14ac:dyDescent="0.25">
      <c r="A57" s="3" t="s">
        <v>958</v>
      </c>
      <c r="B57" s="52">
        <v>34000</v>
      </c>
      <c r="C57" s="52">
        <v>30000</v>
      </c>
      <c r="D57" s="104">
        <f>C57/$C$58</f>
        <v>0.14285714285714285</v>
      </c>
      <c r="E57" s="104">
        <f>(C57-B57)/B57</f>
        <v>-0.11764705882352941</v>
      </c>
      <c r="F57" s="54"/>
      <c r="G57" s="54"/>
    </row>
    <row r="58" spans="1:7" ht="14.25" customHeight="1" thickBot="1" x14ac:dyDescent="0.3">
      <c r="A58" s="654" t="s">
        <v>959</v>
      </c>
      <c r="B58" s="658">
        <v>250000</v>
      </c>
      <c r="C58" s="658">
        <v>210000</v>
      </c>
      <c r="D58" s="659">
        <v>1</v>
      </c>
      <c r="E58" s="659">
        <f>(C58-B58)/B58</f>
        <v>-0.16</v>
      </c>
      <c r="F58" s="54"/>
      <c r="G58" s="54"/>
    </row>
    <row r="59" spans="1:7" ht="14.25" customHeight="1" x14ac:dyDescent="0.25">
      <c r="F59" s="54"/>
      <c r="G59" s="54"/>
    </row>
    <row r="60" spans="1:7" ht="14.25" customHeight="1" x14ac:dyDescent="0.25">
      <c r="A60" s="566"/>
      <c r="B60" s="461"/>
      <c r="C60" s="461"/>
      <c r="D60" s="643"/>
      <c r="E60" s="643"/>
      <c r="F60" s="54"/>
      <c r="G60" s="54"/>
    </row>
    <row r="61" spans="1:7" ht="14.25" customHeight="1" x14ac:dyDescent="0.25">
      <c r="A61" s="54"/>
      <c r="B61" s="54"/>
      <c r="C61" s="54"/>
      <c r="D61" s="648"/>
      <c r="E61" s="648"/>
      <c r="F61" s="54"/>
      <c r="G61" s="54"/>
    </row>
    <row r="62" spans="1:7" ht="14.25" customHeight="1" x14ac:dyDescent="0.25">
      <c r="A62" s="54"/>
      <c r="B62" s="54"/>
      <c r="C62" s="54"/>
      <c r="D62" s="648"/>
      <c r="E62" s="648"/>
      <c r="F62" s="54"/>
      <c r="G62" s="54"/>
    </row>
    <row r="63" spans="1:7" ht="14.25" customHeight="1" x14ac:dyDescent="0.25">
      <c r="A63" s="645" t="s">
        <v>966</v>
      </c>
      <c r="B63" s="646">
        <v>2021</v>
      </c>
      <c r="C63" s="646">
        <v>2022</v>
      </c>
      <c r="D63" s="647" t="s">
        <v>672</v>
      </c>
      <c r="E63" s="568" t="s">
        <v>957</v>
      </c>
      <c r="F63" s="648"/>
      <c r="G63" s="648"/>
    </row>
    <row r="64" spans="1:7" ht="14.25" customHeight="1" x14ac:dyDescent="0.25">
      <c r="A64" s="651" t="s">
        <v>230</v>
      </c>
      <c r="B64" s="652">
        <v>120000</v>
      </c>
      <c r="C64" s="652">
        <v>98000</v>
      </c>
      <c r="D64" s="653">
        <f>(C64/C76)</f>
        <v>0.17818181818181819</v>
      </c>
      <c r="E64" s="653">
        <f t="shared" ref="E64:E76" si="6">(C64-B64)/B64</f>
        <v>-0.18333333333333332</v>
      </c>
      <c r="F64" s="54"/>
      <c r="G64" s="54"/>
    </row>
    <row r="65" spans="1:7" ht="14.25" customHeight="1" x14ac:dyDescent="0.25">
      <c r="A65" s="3" t="s">
        <v>236</v>
      </c>
      <c r="B65" s="52">
        <v>90000</v>
      </c>
      <c r="C65" s="52">
        <v>92000</v>
      </c>
      <c r="D65" s="104">
        <f t="shared" ref="D65:D72" si="7">(C65/$C$76)</f>
        <v>0.16727272727272727</v>
      </c>
      <c r="E65" s="104">
        <f t="shared" si="6"/>
        <v>2.2222222222222223E-2</v>
      </c>
      <c r="F65" s="54"/>
      <c r="G65" s="54"/>
    </row>
    <row r="66" spans="1:7" ht="14.25" customHeight="1" x14ac:dyDescent="0.25">
      <c r="A66" s="3" t="s">
        <v>232</v>
      </c>
      <c r="B66" s="52">
        <v>41000</v>
      </c>
      <c r="C66" s="52">
        <v>71000</v>
      </c>
      <c r="D66" s="104">
        <f t="shared" si="7"/>
        <v>0.12909090909090909</v>
      </c>
      <c r="E66" s="104">
        <f>(C66-B66)/B66</f>
        <v>0.73170731707317072</v>
      </c>
      <c r="F66" s="54"/>
      <c r="G66" s="54"/>
    </row>
    <row r="67" spans="1:7" ht="14.25" customHeight="1" x14ac:dyDescent="0.25">
      <c r="A67" s="3" t="s">
        <v>344</v>
      </c>
      <c r="B67" s="52">
        <v>67000</v>
      </c>
      <c r="C67" s="52">
        <v>65000</v>
      </c>
      <c r="D67" s="104">
        <f t="shared" si="7"/>
        <v>0.11818181818181818</v>
      </c>
      <c r="E67" s="104">
        <f t="shared" si="6"/>
        <v>-2.9850746268656716E-2</v>
      </c>
      <c r="F67" s="54"/>
      <c r="G67" s="54"/>
    </row>
    <row r="68" spans="1:7" ht="14.25" customHeight="1" x14ac:dyDescent="0.25">
      <c r="A68" s="3" t="s">
        <v>234</v>
      </c>
      <c r="B68" s="52">
        <v>45000</v>
      </c>
      <c r="C68" s="52">
        <v>45000</v>
      </c>
      <c r="D68" s="104">
        <f t="shared" si="7"/>
        <v>8.1818181818181818E-2</v>
      </c>
      <c r="E68" s="104">
        <f t="shared" si="6"/>
        <v>0</v>
      </c>
      <c r="F68" s="54"/>
      <c r="G68" s="54"/>
    </row>
    <row r="69" spans="1:7" ht="14.25" customHeight="1" x14ac:dyDescent="0.25">
      <c r="A69" s="3" t="s">
        <v>238</v>
      </c>
      <c r="B69" s="52">
        <v>37000</v>
      </c>
      <c r="C69" s="52">
        <v>37000</v>
      </c>
      <c r="D69" s="104">
        <f t="shared" si="7"/>
        <v>6.7272727272727276E-2</v>
      </c>
      <c r="E69" s="104">
        <f t="shared" si="6"/>
        <v>0</v>
      </c>
      <c r="F69" s="54"/>
      <c r="G69" s="54"/>
    </row>
    <row r="70" spans="1:7" ht="14.25" customHeight="1" x14ac:dyDescent="0.25">
      <c r="A70" s="3" t="s">
        <v>229</v>
      </c>
      <c r="B70" s="52">
        <v>26000</v>
      </c>
      <c r="C70" s="52">
        <v>26000</v>
      </c>
      <c r="D70" s="104">
        <f t="shared" si="7"/>
        <v>4.7272727272727272E-2</v>
      </c>
      <c r="E70" s="104">
        <f t="shared" si="6"/>
        <v>0</v>
      </c>
      <c r="F70" s="54"/>
      <c r="G70" s="54"/>
    </row>
    <row r="71" spans="1:7" ht="14.25" customHeight="1" x14ac:dyDescent="0.25">
      <c r="A71" s="3" t="s">
        <v>233</v>
      </c>
      <c r="B71" s="52">
        <v>26000</v>
      </c>
      <c r="C71" s="52">
        <v>23000</v>
      </c>
      <c r="D71" s="104">
        <f t="shared" si="7"/>
        <v>4.1818181818181817E-2</v>
      </c>
      <c r="E71" s="104">
        <f t="shared" si="6"/>
        <v>-0.11538461538461539</v>
      </c>
      <c r="F71" s="54"/>
      <c r="G71" s="54"/>
    </row>
    <row r="72" spans="1:7" ht="14.25" customHeight="1" x14ac:dyDescent="0.25">
      <c r="A72" s="3" t="s">
        <v>305</v>
      </c>
      <c r="B72" s="52">
        <v>22000</v>
      </c>
      <c r="C72" s="52">
        <v>22000</v>
      </c>
      <c r="D72" s="104">
        <f t="shared" si="7"/>
        <v>0.04</v>
      </c>
      <c r="E72" s="104">
        <f t="shared" si="6"/>
        <v>0</v>
      </c>
      <c r="F72" s="54"/>
      <c r="G72" s="54"/>
    </row>
    <row r="73" spans="1:7" ht="14.25" customHeight="1" x14ac:dyDescent="0.25">
      <c r="A73" s="3" t="s">
        <v>287</v>
      </c>
      <c r="B73" s="52" t="s">
        <v>173</v>
      </c>
      <c r="C73" s="52">
        <v>7200</v>
      </c>
      <c r="D73" s="104">
        <f>(C73/$C$76)</f>
        <v>1.3090909090909091E-2</v>
      </c>
      <c r="E73" s="104">
        <v>0</v>
      </c>
      <c r="F73" s="54"/>
      <c r="G73" s="54"/>
    </row>
    <row r="74" spans="1:7" ht="14.25" customHeight="1" x14ac:dyDescent="0.25">
      <c r="A74" s="3" t="s">
        <v>345</v>
      </c>
      <c r="B74" s="52" t="s">
        <v>173</v>
      </c>
      <c r="C74" s="52">
        <v>6500</v>
      </c>
      <c r="D74" s="104">
        <f>(C74/$C$76)</f>
        <v>1.1818181818181818E-2</v>
      </c>
      <c r="E74" s="104">
        <v>0</v>
      </c>
      <c r="F74" s="54"/>
      <c r="G74" s="54"/>
    </row>
    <row r="75" spans="1:7" ht="14.25" customHeight="1" x14ac:dyDescent="0.25">
      <c r="A75" s="3" t="s">
        <v>958</v>
      </c>
      <c r="B75" s="52">
        <v>57000</v>
      </c>
      <c r="C75" s="52">
        <v>57000</v>
      </c>
      <c r="D75" s="104">
        <f>(C75/$C$76)</f>
        <v>0.10363636363636364</v>
      </c>
      <c r="E75" s="104">
        <f t="shared" si="6"/>
        <v>0</v>
      </c>
      <c r="F75" s="54"/>
      <c r="G75" s="54"/>
    </row>
    <row r="76" spans="1:7" ht="14.25" customHeight="1" thickBot="1" x14ac:dyDescent="0.3">
      <c r="A76" s="654" t="s">
        <v>959</v>
      </c>
      <c r="B76" s="658">
        <v>530000</v>
      </c>
      <c r="C76" s="658">
        <v>550000</v>
      </c>
      <c r="D76" s="659">
        <v>1</v>
      </c>
      <c r="E76" s="659">
        <f t="shared" si="6"/>
        <v>3.7735849056603772E-2</v>
      </c>
      <c r="F76" s="54"/>
      <c r="G76" s="54"/>
    </row>
    <row r="77" spans="1:7" ht="14.25" customHeight="1" x14ac:dyDescent="0.25">
      <c r="F77" s="54"/>
      <c r="G77" s="54"/>
    </row>
    <row r="78" spans="1:7" ht="14.25" customHeight="1" x14ac:dyDescent="0.25">
      <c r="A78" s="566"/>
      <c r="B78" s="461"/>
      <c r="C78" s="461"/>
      <c r="D78" s="643"/>
      <c r="E78" s="643"/>
      <c r="F78" s="54"/>
      <c r="G78" s="54"/>
    </row>
    <row r="79" spans="1:7" ht="14.25" customHeight="1" x14ac:dyDescent="0.25">
      <c r="A79" s="54"/>
      <c r="B79" s="54"/>
      <c r="C79" s="54"/>
      <c r="D79" s="648"/>
      <c r="E79" s="648"/>
      <c r="F79" s="54"/>
      <c r="G79" s="54"/>
    </row>
    <row r="80" spans="1:7" ht="14.25" customHeight="1" x14ac:dyDescent="0.25">
      <c r="A80" s="54"/>
      <c r="B80" s="54"/>
      <c r="C80" s="54"/>
      <c r="D80" s="648"/>
      <c r="E80" s="648"/>
      <c r="F80" s="54"/>
      <c r="G80" s="54"/>
    </row>
    <row r="81" spans="1:7" ht="14.25" customHeight="1" x14ac:dyDescent="0.25">
      <c r="A81" s="645" t="s">
        <v>967</v>
      </c>
      <c r="B81" s="646">
        <v>2021</v>
      </c>
      <c r="C81" s="646">
        <v>2022</v>
      </c>
      <c r="D81" s="647" t="s">
        <v>672</v>
      </c>
      <c r="E81" s="568" t="s">
        <v>957</v>
      </c>
      <c r="F81" s="54"/>
      <c r="G81" s="648"/>
    </row>
    <row r="82" spans="1:7" ht="14.25" customHeight="1" x14ac:dyDescent="0.25">
      <c r="A82" s="3" t="s">
        <v>236</v>
      </c>
      <c r="B82" s="52">
        <v>37000</v>
      </c>
      <c r="C82" s="52">
        <v>37000</v>
      </c>
      <c r="D82" s="104">
        <f t="shared" ref="D82:D92" si="8">(C82/$C$95)</f>
        <v>0.43529411764705883</v>
      </c>
      <c r="E82" s="104">
        <f t="shared" ref="E82:E88" si="9">(C82-B82)/B82</f>
        <v>0</v>
      </c>
      <c r="F82" s="54"/>
      <c r="G82" s="54"/>
    </row>
    <row r="83" spans="1:7" ht="14.25" customHeight="1" x14ac:dyDescent="0.25">
      <c r="A83" s="3" t="s">
        <v>232</v>
      </c>
      <c r="B83" s="52">
        <v>18000</v>
      </c>
      <c r="C83" s="52">
        <v>12000</v>
      </c>
      <c r="D83" s="104">
        <f t="shared" si="8"/>
        <v>0.14117647058823529</v>
      </c>
      <c r="E83" s="104">
        <f t="shared" si="9"/>
        <v>-0.33333333333333331</v>
      </c>
      <c r="F83" s="54"/>
      <c r="G83" s="54"/>
    </row>
    <row r="84" spans="1:7" ht="14.25" customHeight="1" x14ac:dyDescent="0.25">
      <c r="A84" s="3" t="s">
        <v>234</v>
      </c>
      <c r="B84" s="52">
        <v>4000</v>
      </c>
      <c r="C84" s="52">
        <v>6000</v>
      </c>
      <c r="D84" s="104">
        <f t="shared" si="8"/>
        <v>7.0588235294117646E-2</v>
      </c>
      <c r="E84" s="104">
        <f t="shared" si="9"/>
        <v>0.5</v>
      </c>
      <c r="F84" s="54"/>
      <c r="G84" s="54"/>
    </row>
    <row r="85" spans="1:7" ht="14.25" customHeight="1" x14ac:dyDescent="0.25">
      <c r="A85" s="3" t="s">
        <v>238</v>
      </c>
      <c r="B85" s="52">
        <v>5600</v>
      </c>
      <c r="C85" s="52">
        <v>5600</v>
      </c>
      <c r="D85" s="104">
        <f t="shared" si="8"/>
        <v>6.5882352941176475E-2</v>
      </c>
      <c r="E85" s="104">
        <f t="shared" si="9"/>
        <v>0</v>
      </c>
      <c r="F85" s="54"/>
      <c r="G85" s="54"/>
    </row>
    <row r="86" spans="1:7" ht="14.25" customHeight="1" x14ac:dyDescent="0.25">
      <c r="A86" s="651" t="s">
        <v>230</v>
      </c>
      <c r="B86" s="652">
        <v>6400</v>
      </c>
      <c r="C86" s="652">
        <v>5300</v>
      </c>
      <c r="D86" s="661">
        <f t="shared" si="8"/>
        <v>6.235294117647059E-2</v>
      </c>
      <c r="E86" s="653">
        <f t="shared" si="9"/>
        <v>-0.171875</v>
      </c>
      <c r="F86" s="54"/>
      <c r="G86" s="54"/>
    </row>
    <row r="87" spans="1:7" ht="14.25" customHeight="1" x14ac:dyDescent="0.25">
      <c r="A87" s="3" t="s">
        <v>233</v>
      </c>
      <c r="B87" s="52">
        <v>5000</v>
      </c>
      <c r="C87" s="52">
        <v>4600</v>
      </c>
      <c r="D87" s="104">
        <f t="shared" si="8"/>
        <v>5.4117647058823527E-2</v>
      </c>
      <c r="E87" s="104">
        <f t="shared" si="9"/>
        <v>-0.08</v>
      </c>
      <c r="F87" s="54"/>
      <c r="G87" s="105"/>
    </row>
    <row r="88" spans="1:7" ht="14.25" customHeight="1" x14ac:dyDescent="0.25">
      <c r="A88" s="3" t="s">
        <v>287</v>
      </c>
      <c r="B88" s="52">
        <v>2500</v>
      </c>
      <c r="C88" s="52">
        <v>2500</v>
      </c>
      <c r="D88" s="104">
        <f t="shared" si="8"/>
        <v>2.9411764705882353E-2</v>
      </c>
      <c r="E88" s="104">
        <f t="shared" si="9"/>
        <v>0</v>
      </c>
      <c r="F88" s="54"/>
      <c r="G88" s="54"/>
    </row>
    <row r="89" spans="1:7" ht="14.25" customHeight="1" x14ac:dyDescent="0.25">
      <c r="A89" s="3" t="s">
        <v>335</v>
      </c>
      <c r="B89" s="52" t="s">
        <v>173</v>
      </c>
      <c r="C89" s="52">
        <v>2000</v>
      </c>
      <c r="D89" s="104">
        <f t="shared" si="8"/>
        <v>2.3529411764705882E-2</v>
      </c>
      <c r="E89" s="104">
        <v>0</v>
      </c>
      <c r="F89" s="54"/>
      <c r="G89" s="54"/>
    </row>
    <row r="90" spans="1:7" ht="14.25" customHeight="1" x14ac:dyDescent="0.25">
      <c r="A90" s="3" t="s">
        <v>412</v>
      </c>
      <c r="B90" s="52">
        <v>1100</v>
      </c>
      <c r="C90" s="52">
        <v>1700</v>
      </c>
      <c r="D90" s="104">
        <f t="shared" si="8"/>
        <v>0.02</v>
      </c>
      <c r="E90" s="104">
        <f>(C90-B90)/B90</f>
        <v>0.54545454545454541</v>
      </c>
      <c r="F90" s="54"/>
      <c r="G90" s="54"/>
    </row>
    <row r="91" spans="1:7" ht="14.25" customHeight="1" x14ac:dyDescent="0.25">
      <c r="A91" s="3" t="s">
        <v>305</v>
      </c>
      <c r="B91" s="52">
        <v>1600</v>
      </c>
      <c r="C91" s="52">
        <v>1600</v>
      </c>
      <c r="D91" s="104">
        <f t="shared" si="8"/>
        <v>1.8823529411764704E-2</v>
      </c>
      <c r="E91" s="104">
        <f>(C91-B91)/B91</f>
        <v>0</v>
      </c>
      <c r="F91" s="54"/>
      <c r="G91" s="105"/>
    </row>
    <row r="92" spans="1:7" ht="14.25" customHeight="1" x14ac:dyDescent="0.25">
      <c r="A92" s="3" t="s">
        <v>319</v>
      </c>
      <c r="B92" s="52">
        <v>860</v>
      </c>
      <c r="C92" s="52">
        <v>860</v>
      </c>
      <c r="D92" s="104">
        <f t="shared" si="8"/>
        <v>1.011764705882353E-2</v>
      </c>
      <c r="E92" s="104">
        <f>(C92-B92)/B92</f>
        <v>0</v>
      </c>
      <c r="F92" s="54"/>
      <c r="G92" s="54"/>
    </row>
    <row r="93" spans="1:7" ht="14.25" customHeight="1" x14ac:dyDescent="0.25">
      <c r="A93" s="3" t="s">
        <v>434</v>
      </c>
      <c r="B93" s="52">
        <v>2000</v>
      </c>
      <c r="C93" s="52" t="s">
        <v>173</v>
      </c>
      <c r="D93" s="104">
        <v>0</v>
      </c>
      <c r="E93" s="104">
        <v>0</v>
      </c>
      <c r="F93" s="54"/>
      <c r="G93" s="54"/>
    </row>
    <row r="94" spans="1:7" ht="14.25" customHeight="1" x14ac:dyDescent="0.25">
      <c r="A94" s="3" t="s">
        <v>958</v>
      </c>
      <c r="B94" s="52">
        <v>5900</v>
      </c>
      <c r="C94" s="52">
        <v>5900</v>
      </c>
      <c r="D94" s="104">
        <f>(C94/$C$95)</f>
        <v>6.9411764705882353E-2</v>
      </c>
      <c r="E94" s="104">
        <f>(C94-B94)/B94</f>
        <v>0</v>
      </c>
      <c r="F94" s="54"/>
      <c r="G94" s="105"/>
    </row>
    <row r="95" spans="1:7" ht="14.25" customHeight="1" thickBot="1" x14ac:dyDescent="0.3">
      <c r="A95" s="654" t="s">
        <v>959</v>
      </c>
      <c r="B95" s="658">
        <v>90000</v>
      </c>
      <c r="C95" s="658">
        <v>85000</v>
      </c>
      <c r="D95" s="659">
        <v>1</v>
      </c>
      <c r="E95" s="659">
        <f>(C95-B95)/B95</f>
        <v>-5.5555555555555552E-2</v>
      </c>
      <c r="F95" s="54"/>
      <c r="G95" s="54"/>
    </row>
    <row r="96" spans="1:7" ht="14.25" customHeight="1" x14ac:dyDescent="0.25">
      <c r="F96" s="54"/>
      <c r="G96" s="54"/>
    </row>
    <row r="97" spans="1:7" ht="14.25" customHeight="1" x14ac:dyDescent="0.25">
      <c r="A97" s="566"/>
      <c r="B97" s="461"/>
      <c r="C97" s="461"/>
      <c r="D97" s="643"/>
      <c r="E97" s="643"/>
      <c r="F97" s="54"/>
      <c r="G97" s="54"/>
    </row>
    <row r="98" spans="1:7" ht="14.25" customHeight="1" x14ac:dyDescent="0.25">
      <c r="A98" s="54"/>
      <c r="B98" s="54"/>
      <c r="C98" s="54"/>
      <c r="D98" s="648"/>
      <c r="E98" s="648"/>
      <c r="F98" s="54"/>
      <c r="G98" s="54"/>
    </row>
    <row r="99" spans="1:7" ht="14.25" customHeight="1" x14ac:dyDescent="0.25">
      <c r="A99" s="54"/>
      <c r="B99" s="54"/>
      <c r="C99" s="54"/>
      <c r="D99" s="648"/>
      <c r="E99" s="648"/>
      <c r="F99" s="54"/>
      <c r="G99" s="54"/>
    </row>
    <row r="100" spans="1:7" ht="14.25" customHeight="1" x14ac:dyDescent="0.25">
      <c r="A100" s="645" t="s">
        <v>968</v>
      </c>
      <c r="B100" s="646">
        <v>2021</v>
      </c>
      <c r="C100" s="646">
        <v>2022</v>
      </c>
      <c r="D100" s="647" t="s">
        <v>672</v>
      </c>
      <c r="E100" s="568" t="s">
        <v>957</v>
      </c>
      <c r="F100" s="648"/>
      <c r="G100" s="648"/>
    </row>
    <row r="101" spans="1:7" ht="14.25" customHeight="1" x14ac:dyDescent="0.25">
      <c r="A101" s="29" t="s">
        <v>235</v>
      </c>
      <c r="B101" s="52">
        <v>800</v>
      </c>
      <c r="C101" s="52">
        <v>800</v>
      </c>
      <c r="D101" s="104">
        <f t="shared" ref="D101:D108" si="10">C101/$C$113</f>
        <v>0.17391304347826086</v>
      </c>
      <c r="E101" s="104">
        <f t="shared" ref="E101:E110" si="11">(C101-B101)/B101</f>
        <v>0</v>
      </c>
      <c r="F101" s="54"/>
    </row>
    <row r="102" spans="1:7" ht="14.25" customHeight="1" x14ac:dyDescent="0.25">
      <c r="A102" s="29" t="s">
        <v>232</v>
      </c>
      <c r="B102" s="52">
        <v>1100</v>
      </c>
      <c r="C102" s="52">
        <v>720</v>
      </c>
      <c r="D102" s="104">
        <f t="shared" si="10"/>
        <v>0.15652173913043479</v>
      </c>
      <c r="E102" s="104">
        <f t="shared" si="11"/>
        <v>-0.34545454545454546</v>
      </c>
      <c r="F102" s="54"/>
    </row>
    <row r="103" spans="1:7" ht="14.25" customHeight="1" x14ac:dyDescent="0.25">
      <c r="A103" s="29" t="s">
        <v>303</v>
      </c>
      <c r="B103" s="52">
        <v>700</v>
      </c>
      <c r="C103" s="52">
        <v>700</v>
      </c>
      <c r="D103" s="104">
        <f t="shared" si="10"/>
        <v>0.15217391304347827</v>
      </c>
      <c r="E103" s="104">
        <f t="shared" si="11"/>
        <v>0</v>
      </c>
      <c r="F103" s="54"/>
    </row>
    <row r="104" spans="1:7" ht="14.25" customHeight="1" x14ac:dyDescent="0.25">
      <c r="A104" s="29" t="s">
        <v>236</v>
      </c>
      <c r="B104" s="52">
        <v>560</v>
      </c>
      <c r="C104" s="52">
        <v>570</v>
      </c>
      <c r="D104" s="104">
        <f t="shared" si="10"/>
        <v>0.12391304347826088</v>
      </c>
      <c r="E104" s="104">
        <f t="shared" si="11"/>
        <v>1.7857142857142856E-2</v>
      </c>
      <c r="F104" s="54"/>
    </row>
    <row r="105" spans="1:7" ht="14.25" customHeight="1" x14ac:dyDescent="0.25">
      <c r="A105" s="29" t="s">
        <v>234</v>
      </c>
      <c r="B105" s="52">
        <v>200</v>
      </c>
      <c r="C105" s="52">
        <v>430</v>
      </c>
      <c r="D105" s="104">
        <f t="shared" si="10"/>
        <v>9.3478260869565219E-2</v>
      </c>
      <c r="E105" s="104">
        <f t="shared" si="11"/>
        <v>1.1499999999999999</v>
      </c>
      <c r="F105" s="54"/>
    </row>
    <row r="106" spans="1:7" ht="14.25" customHeight="1" x14ac:dyDescent="0.25">
      <c r="A106" s="29" t="s">
        <v>285</v>
      </c>
      <c r="B106" s="52">
        <v>420</v>
      </c>
      <c r="C106" s="52">
        <v>420</v>
      </c>
      <c r="D106" s="104">
        <f t="shared" si="10"/>
        <v>9.1304347826086957E-2</v>
      </c>
      <c r="E106" s="104">
        <f t="shared" si="11"/>
        <v>0</v>
      </c>
      <c r="F106" s="54"/>
    </row>
    <row r="107" spans="1:7" ht="14.25" customHeight="1" x14ac:dyDescent="0.25">
      <c r="A107" s="29" t="s">
        <v>305</v>
      </c>
      <c r="B107" s="52">
        <v>400</v>
      </c>
      <c r="C107" s="52">
        <v>400</v>
      </c>
      <c r="D107" s="104">
        <f t="shared" si="10"/>
        <v>8.6956521739130432E-2</v>
      </c>
      <c r="E107" s="104">
        <f t="shared" si="11"/>
        <v>0</v>
      </c>
      <c r="F107" s="54"/>
    </row>
    <row r="108" spans="1:7" ht="14.25" customHeight="1" x14ac:dyDescent="0.25">
      <c r="A108" s="662" t="s">
        <v>230</v>
      </c>
      <c r="B108" s="652">
        <v>150</v>
      </c>
      <c r="C108" s="652">
        <v>130</v>
      </c>
      <c r="D108" s="663">
        <f t="shared" si="10"/>
        <v>2.8260869565217391E-2</v>
      </c>
      <c r="E108" s="653">
        <f t="shared" si="11"/>
        <v>-0.13333333333333333</v>
      </c>
      <c r="F108" s="54"/>
    </row>
    <row r="109" spans="1:7" ht="14.25" customHeight="1" x14ac:dyDescent="0.25">
      <c r="A109" s="29" t="s">
        <v>304</v>
      </c>
      <c r="B109" s="52">
        <v>130</v>
      </c>
      <c r="C109" s="52">
        <v>130</v>
      </c>
      <c r="D109" s="104">
        <f>C109/$C$113</f>
        <v>2.8260869565217391E-2</v>
      </c>
      <c r="E109" s="104">
        <f t="shared" si="11"/>
        <v>0</v>
      </c>
      <c r="F109" s="54"/>
    </row>
    <row r="110" spans="1:7" ht="14.25" customHeight="1" x14ac:dyDescent="0.25">
      <c r="A110" s="29" t="s">
        <v>306</v>
      </c>
      <c r="B110" s="52">
        <v>11</v>
      </c>
      <c r="C110" s="52">
        <v>11</v>
      </c>
      <c r="D110" s="104">
        <f>(C110/$C$113)</f>
        <v>2.3913043478260869E-3</v>
      </c>
      <c r="E110" s="104">
        <f t="shared" si="11"/>
        <v>0</v>
      </c>
      <c r="F110" s="54"/>
    </row>
    <row r="111" spans="1:7" ht="14.25" customHeight="1" x14ac:dyDescent="0.25">
      <c r="A111" s="29" t="s">
        <v>307</v>
      </c>
      <c r="B111" s="52">
        <v>81</v>
      </c>
      <c r="C111" s="52" t="s">
        <v>173</v>
      </c>
      <c r="D111" s="104">
        <v>0</v>
      </c>
      <c r="E111" s="104">
        <v>0</v>
      </c>
      <c r="F111" s="54"/>
    </row>
    <row r="112" spans="1:7" ht="14.25" customHeight="1" x14ac:dyDescent="0.25">
      <c r="A112" s="29" t="s">
        <v>958</v>
      </c>
      <c r="B112" s="52">
        <v>310</v>
      </c>
      <c r="C112" s="52">
        <v>310</v>
      </c>
      <c r="D112" s="104">
        <f>(C112/$C$113)</f>
        <v>6.7391304347826086E-2</v>
      </c>
      <c r="E112" s="104">
        <f>(C112-B112)/B112</f>
        <v>0</v>
      </c>
      <c r="F112" s="54"/>
    </row>
    <row r="113" spans="1:7" ht="14.25" customHeight="1" thickBot="1" x14ac:dyDescent="0.3">
      <c r="A113" s="654" t="s">
        <v>959</v>
      </c>
      <c r="B113" s="658">
        <v>4900</v>
      </c>
      <c r="C113" s="658">
        <v>4600</v>
      </c>
      <c r="D113" s="659">
        <v>1</v>
      </c>
      <c r="E113" s="659">
        <f>(C113-B113)/B113</f>
        <v>-6.1224489795918366E-2</v>
      </c>
      <c r="F113" s="54"/>
    </row>
    <row r="114" spans="1:7" ht="14.25" customHeight="1" x14ac:dyDescent="0.25">
      <c r="F114" s="54"/>
      <c r="G114" s="54"/>
    </row>
    <row r="115" spans="1:7" ht="14.25" customHeight="1" x14ac:dyDescent="0.25">
      <c r="A115" s="566"/>
      <c r="B115" s="461"/>
      <c r="C115" s="461"/>
      <c r="D115" s="643"/>
      <c r="E115" s="643"/>
      <c r="F115" s="54"/>
      <c r="G115" s="54"/>
    </row>
    <row r="116" spans="1:7" ht="14.25" customHeight="1" x14ac:dyDescent="0.25">
      <c r="A116" s="54"/>
      <c r="B116" s="54"/>
      <c r="C116" s="54"/>
      <c r="D116" s="648"/>
      <c r="E116" s="648"/>
      <c r="F116" s="54"/>
      <c r="G116" s="54"/>
    </row>
    <row r="117" spans="1:7" ht="14.25" customHeight="1" x14ac:dyDescent="0.25">
      <c r="A117" s="54"/>
      <c r="B117" s="54"/>
      <c r="C117" s="54"/>
      <c r="D117" s="648"/>
      <c r="E117" s="648"/>
      <c r="F117" s="54"/>
      <c r="G117" s="54"/>
    </row>
    <row r="118" spans="1:7" ht="14.25" customHeight="1" x14ac:dyDescent="0.25">
      <c r="A118" s="645" t="s">
        <v>969</v>
      </c>
      <c r="B118" s="646">
        <v>2021</v>
      </c>
      <c r="C118" s="646">
        <v>2022</v>
      </c>
      <c r="D118" s="647" t="s">
        <v>672</v>
      </c>
      <c r="E118" s="568" t="s">
        <v>957</v>
      </c>
      <c r="F118" s="648"/>
      <c r="G118" s="648"/>
    </row>
    <row r="119" spans="1:7" ht="14.25" customHeight="1" x14ac:dyDescent="0.25">
      <c r="A119" s="3" t="s">
        <v>232</v>
      </c>
      <c r="B119" s="52">
        <v>8300</v>
      </c>
      <c r="C119" s="52">
        <v>3700</v>
      </c>
      <c r="D119" s="104">
        <f t="shared" ref="D119:D130" si="12">(C119/$C$132)</f>
        <v>0.30833333333333335</v>
      </c>
      <c r="E119" s="104">
        <f t="shared" ref="E119:E130" si="13">(C119-B119)/B119</f>
        <v>-0.55421686746987953</v>
      </c>
      <c r="F119" s="54"/>
      <c r="G119" s="54"/>
    </row>
    <row r="120" spans="1:7" ht="14.25" customHeight="1" x14ac:dyDescent="0.25">
      <c r="A120" s="3" t="s">
        <v>233</v>
      </c>
      <c r="B120" s="52">
        <v>2700</v>
      </c>
      <c r="C120" s="52">
        <v>2700</v>
      </c>
      <c r="D120" s="104">
        <f t="shared" si="12"/>
        <v>0.22500000000000001</v>
      </c>
      <c r="E120" s="104">
        <f t="shared" si="13"/>
        <v>0</v>
      </c>
      <c r="F120" s="54"/>
      <c r="G120" s="54"/>
    </row>
    <row r="121" spans="1:7" ht="14.25" customHeight="1" x14ac:dyDescent="0.25">
      <c r="A121" s="651" t="s">
        <v>230</v>
      </c>
      <c r="B121" s="652">
        <v>2300</v>
      </c>
      <c r="C121" s="652">
        <v>2400</v>
      </c>
      <c r="D121" s="653">
        <f t="shared" si="12"/>
        <v>0.2</v>
      </c>
      <c r="E121" s="653">
        <f t="shared" si="13"/>
        <v>4.3478260869565216E-2</v>
      </c>
      <c r="F121" s="54"/>
      <c r="G121" s="54"/>
    </row>
    <row r="122" spans="1:7" ht="14.25" customHeight="1" x14ac:dyDescent="0.25">
      <c r="A122" s="3" t="s">
        <v>229</v>
      </c>
      <c r="B122" s="52">
        <v>1400</v>
      </c>
      <c r="C122" s="52">
        <v>1400</v>
      </c>
      <c r="D122" s="104">
        <f t="shared" si="12"/>
        <v>0.11666666666666667</v>
      </c>
      <c r="E122" s="104">
        <f t="shared" si="13"/>
        <v>0</v>
      </c>
      <c r="F122" s="54"/>
      <c r="G122" s="54"/>
    </row>
    <row r="123" spans="1:7" ht="14.25" customHeight="1" x14ac:dyDescent="0.25">
      <c r="A123" s="3" t="s">
        <v>234</v>
      </c>
      <c r="B123" s="52">
        <v>430</v>
      </c>
      <c r="C123" s="52">
        <v>430</v>
      </c>
      <c r="D123" s="104">
        <f t="shared" si="12"/>
        <v>3.5833333333333335E-2</v>
      </c>
      <c r="E123" s="104">
        <f t="shared" si="13"/>
        <v>0</v>
      </c>
      <c r="F123" s="54"/>
      <c r="G123" s="54"/>
    </row>
    <row r="124" spans="1:7" ht="14.25" customHeight="1" x14ac:dyDescent="0.25">
      <c r="A124" s="3" t="s">
        <v>319</v>
      </c>
      <c r="B124" s="52">
        <v>360</v>
      </c>
      <c r="C124" s="52">
        <v>360</v>
      </c>
      <c r="D124" s="104">
        <f t="shared" si="12"/>
        <v>0.03</v>
      </c>
      <c r="E124" s="104">
        <f t="shared" si="13"/>
        <v>0</v>
      </c>
      <c r="F124" s="54"/>
      <c r="G124" s="54"/>
    </row>
    <row r="125" spans="1:7" ht="14.25" customHeight="1" x14ac:dyDescent="0.25">
      <c r="A125" s="3" t="s">
        <v>334</v>
      </c>
      <c r="B125" s="52">
        <v>150</v>
      </c>
      <c r="C125" s="52">
        <v>150</v>
      </c>
      <c r="D125" s="104">
        <f t="shared" si="12"/>
        <v>1.2500000000000001E-2</v>
      </c>
      <c r="E125" s="104">
        <f t="shared" si="13"/>
        <v>0</v>
      </c>
      <c r="F125" s="54"/>
      <c r="G125" s="54"/>
    </row>
    <row r="126" spans="1:7" ht="14.25" customHeight="1" x14ac:dyDescent="0.25">
      <c r="A126" s="3" t="s">
        <v>238</v>
      </c>
      <c r="B126" s="52">
        <v>130</v>
      </c>
      <c r="C126" s="52">
        <v>130</v>
      </c>
      <c r="D126" s="104">
        <f t="shared" si="12"/>
        <v>1.0833333333333334E-2</v>
      </c>
      <c r="E126" s="104">
        <f t="shared" si="13"/>
        <v>0</v>
      </c>
      <c r="F126" s="54"/>
      <c r="G126" s="54"/>
    </row>
    <row r="127" spans="1:7" ht="14.25" customHeight="1" x14ac:dyDescent="0.25">
      <c r="A127" s="3" t="s">
        <v>345</v>
      </c>
      <c r="B127" s="52">
        <v>100</v>
      </c>
      <c r="C127" s="52">
        <v>100</v>
      </c>
      <c r="D127" s="104">
        <f t="shared" si="12"/>
        <v>8.3333333333333332E-3</v>
      </c>
      <c r="E127" s="104">
        <f t="shared" si="13"/>
        <v>0</v>
      </c>
      <c r="F127" s="54"/>
      <c r="G127" s="54"/>
    </row>
    <row r="128" spans="1:7" ht="14.25" customHeight="1" x14ac:dyDescent="0.25">
      <c r="A128" s="3" t="s">
        <v>320</v>
      </c>
      <c r="B128" s="52">
        <v>96</v>
      </c>
      <c r="C128" s="52">
        <v>72</v>
      </c>
      <c r="D128" s="104">
        <f t="shared" si="12"/>
        <v>6.0000000000000001E-3</v>
      </c>
      <c r="E128" s="104">
        <f t="shared" si="13"/>
        <v>-0.25</v>
      </c>
      <c r="F128" s="54"/>
      <c r="G128" s="54"/>
    </row>
    <row r="129" spans="1:7" ht="14.25" customHeight="1" x14ac:dyDescent="0.25">
      <c r="A129" s="3" t="s">
        <v>335</v>
      </c>
      <c r="B129" s="52">
        <v>43</v>
      </c>
      <c r="C129" s="52">
        <v>43</v>
      </c>
      <c r="D129" s="104">
        <f>(C129/$C$132)</f>
        <v>3.5833333333333333E-3</v>
      </c>
      <c r="E129" s="104">
        <f>(C129-B129)/B129</f>
        <v>0</v>
      </c>
      <c r="F129" s="54"/>
      <c r="G129" s="54"/>
    </row>
    <row r="130" spans="1:7" ht="14.25" customHeight="1" x14ac:dyDescent="0.25">
      <c r="A130" s="3" t="s">
        <v>337</v>
      </c>
      <c r="B130" s="52">
        <v>60</v>
      </c>
      <c r="C130" s="52">
        <v>21</v>
      </c>
      <c r="D130" s="104">
        <f t="shared" si="12"/>
        <v>1.75E-3</v>
      </c>
      <c r="E130" s="104">
        <f t="shared" si="13"/>
        <v>-0.65</v>
      </c>
      <c r="F130" s="54"/>
      <c r="G130" s="54"/>
    </row>
    <row r="131" spans="1:7" ht="14.25" customHeight="1" x14ac:dyDescent="0.25">
      <c r="A131" s="3" t="s">
        <v>970</v>
      </c>
      <c r="B131" s="52" t="s">
        <v>173</v>
      </c>
      <c r="C131" s="52">
        <v>8</v>
      </c>
      <c r="D131" s="104">
        <f>(C131/$C$132)</f>
        <v>6.6666666666666664E-4</v>
      </c>
      <c r="E131" s="104">
        <v>0</v>
      </c>
      <c r="F131" s="54"/>
      <c r="G131" s="54"/>
    </row>
    <row r="132" spans="1:7" ht="14.25" customHeight="1" thickBot="1" x14ac:dyDescent="0.3">
      <c r="A132" s="654" t="s">
        <v>959</v>
      </c>
      <c r="B132" s="658">
        <v>16000</v>
      </c>
      <c r="C132" s="658">
        <v>12000</v>
      </c>
      <c r="D132" s="659">
        <v>1</v>
      </c>
      <c r="E132" s="659">
        <f>(C132-B132)/B132</f>
        <v>-0.25</v>
      </c>
      <c r="F132" s="54"/>
      <c r="G132" s="54"/>
    </row>
    <row r="133" spans="1:7" ht="14.25" customHeight="1" x14ac:dyDescent="0.25">
      <c r="F133" s="54"/>
      <c r="G133" s="54"/>
    </row>
    <row r="134" spans="1:7" ht="14.25" customHeight="1" x14ac:dyDescent="0.25">
      <c r="A134" s="54"/>
      <c r="B134" s="54"/>
      <c r="C134" s="54"/>
      <c r="D134" s="648"/>
      <c r="E134" s="648"/>
      <c r="F134" s="54"/>
      <c r="G134" s="54"/>
    </row>
    <row r="135" spans="1:7" x14ac:dyDescent="0.25">
      <c r="A135" s="721" t="s">
        <v>929</v>
      </c>
      <c r="B135" s="722"/>
      <c r="C135" s="722"/>
      <c r="D135" s="722"/>
      <c r="E135" s="664"/>
      <c r="F135" s="54"/>
      <c r="G135" s="54"/>
    </row>
    <row r="136" spans="1:7" ht="14.25" customHeight="1" x14ac:dyDescent="0.25">
      <c r="A136" s="3" t="s">
        <v>930</v>
      </c>
      <c r="B136" s="102"/>
      <c r="C136" s="102"/>
      <c r="D136" s="665"/>
      <c r="E136" s="648"/>
      <c r="F136" s="54"/>
      <c r="G136" s="54"/>
    </row>
    <row r="137" spans="1:7" ht="14.25" customHeight="1" x14ac:dyDescent="0.25">
      <c r="A137" s="11" t="s">
        <v>971</v>
      </c>
      <c r="B137" s="53"/>
      <c r="C137" s="53"/>
      <c r="D137" s="666"/>
      <c r="E137" s="14"/>
      <c r="F137" s="54"/>
      <c r="G137" s="54"/>
    </row>
    <row r="138" spans="1:7" ht="14.25" customHeight="1" x14ac:dyDescent="0.25">
      <c r="A138" s="54"/>
      <c r="B138" s="54"/>
      <c r="C138" s="54"/>
      <c r="D138" s="648"/>
      <c r="E138" s="648"/>
      <c r="F138" s="54"/>
      <c r="G138" s="54"/>
    </row>
    <row r="139" spans="1:7" ht="14.25" customHeight="1" x14ac:dyDescent="0.25">
      <c r="A139" s="54"/>
      <c r="B139" s="54"/>
      <c r="C139" s="54"/>
      <c r="D139" s="648"/>
      <c r="E139" s="648"/>
      <c r="F139" s="54"/>
      <c r="G139" s="54"/>
    </row>
    <row r="140" spans="1:7" ht="14.25" customHeight="1" x14ac:dyDescent="0.25">
      <c r="A140" s="54"/>
      <c r="B140" s="54"/>
      <c r="C140" s="54"/>
      <c r="D140" s="648"/>
      <c r="E140" s="648"/>
      <c r="F140" s="54"/>
      <c r="G140" s="54"/>
    </row>
    <row r="141" spans="1:7" ht="14.25" customHeight="1" x14ac:dyDescent="0.25">
      <c r="A141" s="54"/>
      <c r="B141" s="54"/>
      <c r="C141" s="54"/>
      <c r="D141" s="648"/>
      <c r="E141" s="648"/>
      <c r="F141" s="54"/>
      <c r="G141" s="54"/>
    </row>
    <row r="142" spans="1:7" ht="14.25" customHeight="1" x14ac:dyDescent="0.25">
      <c r="A142" s="54"/>
      <c r="B142" s="54"/>
      <c r="C142" s="54"/>
      <c r="D142" s="648"/>
      <c r="E142" s="648"/>
      <c r="F142" s="54"/>
      <c r="G142" s="54"/>
    </row>
    <row r="143" spans="1:7" ht="14.25" customHeight="1" x14ac:dyDescent="0.25">
      <c r="A143" s="54"/>
      <c r="B143" s="54"/>
      <c r="C143" s="54"/>
      <c r="D143" s="648"/>
      <c r="E143" s="648"/>
      <c r="F143" s="54"/>
      <c r="G143" s="54"/>
    </row>
    <row r="144" spans="1:7" ht="14.25" customHeight="1" x14ac:dyDescent="0.25">
      <c r="A144" s="54"/>
      <c r="B144" s="54"/>
      <c r="C144" s="54"/>
      <c r="D144" s="648"/>
      <c r="E144" s="648"/>
      <c r="F144" s="54"/>
      <c r="G144" s="54"/>
    </row>
    <row r="145" spans="1:7" ht="14.25" customHeight="1" x14ac:dyDescent="0.25">
      <c r="A145" s="54"/>
      <c r="B145" s="54"/>
      <c r="C145" s="54"/>
      <c r="D145" s="648"/>
      <c r="E145" s="648"/>
      <c r="F145" s="54"/>
      <c r="G145" s="54"/>
    </row>
    <row r="146" spans="1:7" ht="14.25" customHeight="1" x14ac:dyDescent="0.25">
      <c r="A146" s="54"/>
      <c r="B146" s="54"/>
      <c r="C146" s="54"/>
      <c r="D146" s="648"/>
      <c r="E146" s="648"/>
      <c r="F146" s="54"/>
      <c r="G146" s="54"/>
    </row>
    <row r="147" spans="1:7" ht="14.25" customHeight="1" x14ac:dyDescent="0.25">
      <c r="A147" s="54"/>
      <c r="B147" s="54"/>
      <c r="C147" s="54"/>
      <c r="D147" s="648"/>
      <c r="E147" s="648"/>
      <c r="F147" s="54"/>
      <c r="G147" s="54"/>
    </row>
    <row r="148" spans="1:7" ht="14.25" customHeight="1" x14ac:dyDescent="0.25">
      <c r="A148" s="54"/>
      <c r="B148" s="54"/>
      <c r="C148" s="54"/>
      <c r="D148" s="648"/>
      <c r="E148" s="648"/>
      <c r="F148" s="54"/>
      <c r="G148" s="54"/>
    </row>
    <row r="149" spans="1:7" ht="14.25" customHeight="1" x14ac:dyDescent="0.25">
      <c r="A149" s="54"/>
      <c r="B149" s="54"/>
      <c r="C149" s="54"/>
      <c r="D149" s="648"/>
      <c r="E149" s="648"/>
      <c r="F149" s="54"/>
      <c r="G149" s="54"/>
    </row>
    <row r="150" spans="1:7" ht="14.25" customHeight="1" x14ac:dyDescent="0.25">
      <c r="A150" s="54"/>
      <c r="B150" s="54"/>
      <c r="C150" s="54"/>
      <c r="D150" s="648"/>
      <c r="E150" s="648"/>
      <c r="F150" s="54"/>
      <c r="G150" s="54"/>
    </row>
    <row r="151" spans="1:7" ht="14.25" customHeight="1" x14ac:dyDescent="0.25">
      <c r="A151" s="54"/>
      <c r="B151" s="3"/>
      <c r="C151" s="3"/>
      <c r="D151" s="2"/>
      <c r="E151" s="648"/>
      <c r="F151" s="54"/>
      <c r="G151" s="54"/>
    </row>
    <row r="152" spans="1:7" ht="14.25" customHeight="1" x14ac:dyDescent="0.25">
      <c r="A152" s="54"/>
      <c r="B152" s="3"/>
      <c r="C152" s="3"/>
      <c r="D152" s="2"/>
      <c r="E152" s="648"/>
      <c r="F152" s="54"/>
      <c r="G152" s="54"/>
    </row>
    <row r="153" spans="1:7" ht="14.25" customHeight="1" x14ac:dyDescent="0.25">
      <c r="A153" s="54"/>
      <c r="B153" s="3"/>
      <c r="C153" s="3"/>
      <c r="D153" s="2"/>
      <c r="E153" s="648"/>
      <c r="F153" s="54"/>
      <c r="G153" s="54"/>
    </row>
    <row r="154" spans="1:7" ht="14.25" customHeight="1" x14ac:dyDescent="0.25">
      <c r="A154" s="54"/>
      <c r="B154" s="3"/>
      <c r="C154" s="3"/>
      <c r="D154" s="2"/>
      <c r="E154" s="648"/>
      <c r="F154" s="54"/>
      <c r="G154" s="54"/>
    </row>
  </sheetData>
  <mergeCells count="1">
    <mergeCell ref="A135:D135"/>
  </mergeCells>
  <pageMargins left="0.7" right="0.7" top="0.75" bottom="0.75" header="0" footer="0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6"/>
  <sheetViews>
    <sheetView showGridLines="0" workbookViewId="0"/>
  </sheetViews>
  <sheetFormatPr baseColWidth="10" defaultColWidth="14.42578125" defaultRowHeight="15" customHeight="1" x14ac:dyDescent="0.25"/>
  <cols>
    <col min="1" max="1" width="41.85546875" style="4" customWidth="1"/>
    <col min="2" max="11" width="6.85546875" style="4" bestFit="1" customWidth="1"/>
    <col min="12" max="12" width="13.85546875" style="4" bestFit="1" customWidth="1"/>
    <col min="13" max="13" width="23.85546875" style="4" bestFit="1" customWidth="1"/>
    <col min="14" max="16384" width="14.42578125" style="4"/>
  </cols>
  <sheetData>
    <row r="1" spans="1:13" ht="15" customHeight="1" x14ac:dyDescent="0.25">
      <c r="A1" s="1" t="s">
        <v>695</v>
      </c>
      <c r="B1" s="2"/>
      <c r="C1" s="2"/>
      <c r="D1" s="2"/>
      <c r="E1" s="2"/>
      <c r="F1" s="2"/>
      <c r="G1" s="2"/>
      <c r="H1" s="2"/>
      <c r="I1" s="3"/>
      <c r="J1" s="2"/>
      <c r="K1" s="3"/>
      <c r="L1" s="3"/>
    </row>
    <row r="2" spans="1:13" ht="15" customHeight="1" x14ac:dyDescent="0.25">
      <c r="A2" s="5" t="s">
        <v>805</v>
      </c>
      <c r="B2" s="2"/>
      <c r="C2" s="2"/>
      <c r="D2" s="2"/>
      <c r="E2" s="2"/>
      <c r="F2" s="2"/>
      <c r="G2" s="2"/>
      <c r="H2" s="2"/>
      <c r="I2" s="3"/>
      <c r="J2" s="2"/>
      <c r="K2" s="3"/>
      <c r="L2" s="3"/>
    </row>
    <row r="3" spans="1:13" ht="15" customHeight="1" x14ac:dyDescent="0.25">
      <c r="A3" s="3"/>
      <c r="B3" s="2"/>
      <c r="C3" s="2"/>
      <c r="D3" s="2"/>
      <c r="E3" s="2"/>
      <c r="F3" s="2"/>
      <c r="G3" s="2"/>
      <c r="H3" s="2"/>
      <c r="I3" s="3"/>
      <c r="J3" s="2"/>
      <c r="K3" s="3"/>
      <c r="L3" s="3"/>
    </row>
    <row r="4" spans="1:13" ht="15" customHeight="1" x14ac:dyDescent="0.25">
      <c r="A4" s="3"/>
      <c r="B4" s="2"/>
      <c r="C4" s="2"/>
      <c r="D4" s="2"/>
      <c r="E4" s="2"/>
      <c r="F4" s="2"/>
      <c r="G4" s="2"/>
      <c r="H4" s="2"/>
      <c r="I4" s="3"/>
      <c r="J4" s="2"/>
      <c r="K4" s="3"/>
      <c r="L4" s="3"/>
    </row>
    <row r="5" spans="1:13" ht="15" customHeight="1" x14ac:dyDescent="0.25">
      <c r="A5" s="6" t="s">
        <v>605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7" t="s">
        <v>696</v>
      </c>
      <c r="L5" s="3"/>
    </row>
    <row r="6" spans="1:13" ht="15" customHeight="1" x14ac:dyDescent="0.25">
      <c r="A6" s="531" t="s">
        <v>714</v>
      </c>
      <c r="B6" s="532">
        <v>23789.445431569577</v>
      </c>
      <c r="C6" s="532">
        <v>20545.41391613851</v>
      </c>
      <c r="D6" s="532">
        <v>18950.140011644278</v>
      </c>
      <c r="E6" s="532">
        <v>21819.079289828671</v>
      </c>
      <c r="F6" s="532">
        <v>27581.607245410378</v>
      </c>
      <c r="G6" s="532">
        <v>28898.657866237922</v>
      </c>
      <c r="H6" s="532">
        <v>28336.207651007782</v>
      </c>
      <c r="I6" s="532">
        <v>26145.983524876847</v>
      </c>
      <c r="J6" s="532">
        <v>39680.43274170324</v>
      </c>
      <c r="K6" s="532">
        <v>37711.16292849755</v>
      </c>
      <c r="L6" s="9"/>
      <c r="M6" s="533"/>
    </row>
    <row r="7" spans="1:13" ht="15" customHeight="1" x14ac:dyDescent="0.25">
      <c r="A7" s="1" t="s">
        <v>715</v>
      </c>
      <c r="B7" s="532">
        <v>721.94380000000001</v>
      </c>
      <c r="C7" s="532">
        <v>663.60569999999996</v>
      </c>
      <c r="D7" s="532">
        <v>698.46230000000003</v>
      </c>
      <c r="E7" s="532">
        <v>642.0874</v>
      </c>
      <c r="F7" s="532">
        <v>587.74400000000003</v>
      </c>
      <c r="G7" s="532">
        <v>629.21400000000006</v>
      </c>
      <c r="H7" s="532">
        <v>607.28660000000002</v>
      </c>
      <c r="I7" s="532">
        <v>446.69889999999998</v>
      </c>
      <c r="J7" s="532">
        <v>676.02929999999992</v>
      </c>
      <c r="K7" s="532">
        <v>1092.1404</v>
      </c>
      <c r="L7" s="9"/>
      <c r="M7" s="533"/>
    </row>
    <row r="8" spans="1:13" ht="15" customHeight="1" x14ac:dyDescent="0.25">
      <c r="A8" s="3" t="s">
        <v>716</v>
      </c>
      <c r="B8" s="534">
        <v>1320.0777</v>
      </c>
      <c r="C8" s="534">
        <v>1148.5263</v>
      </c>
      <c r="D8" s="534">
        <v>1080.6343999999999</v>
      </c>
      <c r="E8" s="534">
        <v>1085.3510000000001</v>
      </c>
      <c r="F8" s="534">
        <v>1272.5274999999997</v>
      </c>
      <c r="G8" s="534">
        <v>1324.7054000000001</v>
      </c>
      <c r="H8" s="534">
        <v>1309.9999000000003</v>
      </c>
      <c r="I8" s="534">
        <v>928.55290000000014</v>
      </c>
      <c r="J8" s="534">
        <v>1618.8959</v>
      </c>
      <c r="K8" s="534">
        <v>1718.3747000000001</v>
      </c>
      <c r="L8" s="9"/>
      <c r="M8" s="533"/>
    </row>
    <row r="9" spans="1:13" ht="15" customHeight="1" x14ac:dyDescent="0.25">
      <c r="A9" s="3" t="s">
        <v>717</v>
      </c>
      <c r="B9" s="534">
        <v>544.48760000000016</v>
      </c>
      <c r="C9" s="534">
        <v>581.29720000000009</v>
      </c>
      <c r="D9" s="534">
        <v>533.19579999999996</v>
      </c>
      <c r="E9" s="534">
        <v>450.20920000000001</v>
      </c>
      <c r="F9" s="534">
        <v>520.43029999999999</v>
      </c>
      <c r="G9" s="534">
        <v>590.50449999999989</v>
      </c>
      <c r="H9" s="534">
        <v>567.40030000000002</v>
      </c>
      <c r="I9" s="534">
        <v>462.1576</v>
      </c>
      <c r="J9" s="534">
        <v>550.61289999999997</v>
      </c>
      <c r="K9" s="534">
        <v>646.76610000000005</v>
      </c>
      <c r="L9" s="9"/>
      <c r="M9" s="533"/>
    </row>
    <row r="10" spans="1:13" ht="15" customHeight="1" x14ac:dyDescent="0.25">
      <c r="A10" s="3" t="s">
        <v>718</v>
      </c>
      <c r="B10" s="534">
        <v>5270.9630859503377</v>
      </c>
      <c r="C10" s="534">
        <v>4562.2725959757954</v>
      </c>
      <c r="D10" s="534">
        <v>2302.3120197518469</v>
      </c>
      <c r="E10" s="534">
        <v>2216.6974493786047</v>
      </c>
      <c r="F10" s="534">
        <v>3368.8558075212054</v>
      </c>
      <c r="G10" s="534">
        <v>4038.7122725853042</v>
      </c>
      <c r="H10" s="534">
        <v>2975.0747060300005</v>
      </c>
      <c r="I10" s="534">
        <v>1592.5058230600021</v>
      </c>
      <c r="J10" s="534">
        <v>3710.9120612800057</v>
      </c>
      <c r="K10" s="534">
        <v>5904.6201748047934</v>
      </c>
      <c r="L10" s="9"/>
      <c r="M10" s="533"/>
    </row>
    <row r="11" spans="1:13" ht="15" customHeight="1" x14ac:dyDescent="0.25">
      <c r="A11" s="3" t="s">
        <v>719</v>
      </c>
      <c r="B11" s="534">
        <v>1706.695063461776</v>
      </c>
      <c r="C11" s="534">
        <v>1730.5254660543078</v>
      </c>
      <c r="D11" s="534">
        <v>1456.9481829951933</v>
      </c>
      <c r="E11" s="534">
        <v>1269.2528803730224</v>
      </c>
      <c r="F11" s="534">
        <v>1788.5044791097578</v>
      </c>
      <c r="G11" s="534">
        <v>1938.0913091995621</v>
      </c>
      <c r="H11" s="534">
        <v>1928.8144254944868</v>
      </c>
      <c r="I11" s="534">
        <v>1542.6777949885334</v>
      </c>
      <c r="J11" s="534">
        <v>2339.4572319029417</v>
      </c>
      <c r="K11" s="534">
        <v>2380.4874732549329</v>
      </c>
      <c r="L11" s="9"/>
      <c r="M11" s="535"/>
    </row>
    <row r="12" spans="1:13" ht="15" customHeight="1" x14ac:dyDescent="0.25">
      <c r="A12" s="3" t="s">
        <v>720</v>
      </c>
      <c r="B12" s="534">
        <v>785.880578157679</v>
      </c>
      <c r="C12" s="534">
        <v>847.43103959854852</v>
      </c>
      <c r="D12" s="534">
        <v>722.75179937486212</v>
      </c>
      <c r="E12" s="534">
        <v>877.92480076155869</v>
      </c>
      <c r="F12" s="534">
        <v>826.88744974230519</v>
      </c>
      <c r="G12" s="534">
        <v>762.26194432339321</v>
      </c>
      <c r="H12" s="534">
        <v>774.28456059900623</v>
      </c>
      <c r="I12" s="534">
        <v>732.21924512860426</v>
      </c>
      <c r="J12" s="534">
        <v>854.3319338613187</v>
      </c>
      <c r="K12" s="534">
        <v>1352.1598860668144</v>
      </c>
      <c r="L12" s="9"/>
      <c r="M12" s="535"/>
    </row>
    <row r="13" spans="1:13" ht="15" customHeight="1" x14ac:dyDescent="0.25">
      <c r="A13" s="458" t="s">
        <v>721</v>
      </c>
      <c r="B13" s="536">
        <v>3407.6560291899996</v>
      </c>
      <c r="C13" s="536">
        <v>4198.1496294299995</v>
      </c>
      <c r="D13" s="536">
        <v>4390.5687832700005</v>
      </c>
      <c r="E13" s="536">
        <v>4686.0392679400002</v>
      </c>
      <c r="F13" s="536">
        <v>5103.0639328999996</v>
      </c>
      <c r="G13" s="536">
        <v>5867.3235235600005</v>
      </c>
      <c r="H13" s="536">
        <v>6298.8242</v>
      </c>
      <c r="I13" s="536">
        <v>6742.2557999999999</v>
      </c>
      <c r="J13" s="534">
        <v>7955.1184000000003</v>
      </c>
      <c r="K13" s="534">
        <v>8449.6821999999975</v>
      </c>
      <c r="L13" s="9"/>
    </row>
    <row r="14" spans="1:13" ht="15" customHeight="1" x14ac:dyDescent="0.25">
      <c r="A14" s="456" t="s">
        <v>722</v>
      </c>
      <c r="B14" s="536">
        <v>1066.97527081</v>
      </c>
      <c r="C14" s="536">
        <v>1188.50257057</v>
      </c>
      <c r="D14" s="536">
        <v>950.66641673000004</v>
      </c>
      <c r="E14" s="536">
        <v>926.43403205999994</v>
      </c>
      <c r="F14" s="536">
        <v>1088.6195671</v>
      </c>
      <c r="G14" s="536">
        <v>1374.83657644</v>
      </c>
      <c r="H14" s="536">
        <v>1614.1054000000001</v>
      </c>
      <c r="I14" s="536">
        <v>1315.1417000000001</v>
      </c>
      <c r="J14" s="534">
        <v>1523.3900999999998</v>
      </c>
      <c r="K14" s="534">
        <v>1640.4193</v>
      </c>
      <c r="L14" s="9"/>
    </row>
    <row r="15" spans="1:13" ht="15" customHeight="1" x14ac:dyDescent="0.25">
      <c r="A15" s="456" t="s">
        <v>723</v>
      </c>
      <c r="B15" s="536">
        <v>1927.9707999999998</v>
      </c>
      <c r="C15" s="536">
        <v>1800.1976000000002</v>
      </c>
      <c r="D15" s="536">
        <v>1331.18</v>
      </c>
      <c r="E15" s="536">
        <v>1195.7920000000001</v>
      </c>
      <c r="F15" s="536">
        <v>1272.3398000000002</v>
      </c>
      <c r="G15" s="536">
        <v>1401.9002</v>
      </c>
      <c r="H15" s="536">
        <v>1354.8879000000002</v>
      </c>
      <c r="I15" s="536">
        <v>1016.1692</v>
      </c>
      <c r="J15" s="534">
        <v>1648.0980999999999</v>
      </c>
      <c r="K15" s="534">
        <v>1867.6509000000001</v>
      </c>
      <c r="L15" s="9"/>
    </row>
    <row r="16" spans="1:13" ht="15" customHeight="1" x14ac:dyDescent="0.25">
      <c r="A16" s="456" t="s">
        <v>724</v>
      </c>
      <c r="B16" s="536">
        <v>427.33410000000003</v>
      </c>
      <c r="C16" s="536">
        <v>416.25689999999992</v>
      </c>
      <c r="D16" s="536">
        <v>352.98030000000006</v>
      </c>
      <c r="E16" s="536">
        <v>322.35929999999996</v>
      </c>
      <c r="F16" s="536">
        <v>343.81120000000004</v>
      </c>
      <c r="G16" s="536">
        <v>338.97039999999998</v>
      </c>
      <c r="H16" s="536">
        <v>321.73099999999999</v>
      </c>
      <c r="I16" s="536">
        <v>238.83780000000002</v>
      </c>
      <c r="J16" s="534">
        <v>281.31450000000001</v>
      </c>
      <c r="K16" s="534">
        <v>312.77109999999999</v>
      </c>
      <c r="L16" s="9"/>
    </row>
    <row r="17" spans="1:12" ht="15" customHeight="1" x14ac:dyDescent="0.25">
      <c r="A17" s="456" t="s">
        <v>725</v>
      </c>
      <c r="B17" s="536">
        <v>1510.0326</v>
      </c>
      <c r="C17" s="536">
        <v>1514.9663999999998</v>
      </c>
      <c r="D17" s="536">
        <v>1405.9457</v>
      </c>
      <c r="E17" s="536">
        <v>1343.8012999999999</v>
      </c>
      <c r="F17" s="536">
        <v>1384.7514000000001</v>
      </c>
      <c r="G17" s="536">
        <v>1562.3111999999999</v>
      </c>
      <c r="H17" s="536">
        <v>1606.7089999999998</v>
      </c>
      <c r="I17" s="536">
        <v>1527.1661999999999</v>
      </c>
      <c r="J17" s="534">
        <v>1969.5205999999998</v>
      </c>
      <c r="K17" s="534">
        <v>2347.6460999999999</v>
      </c>
      <c r="L17" s="9"/>
    </row>
    <row r="18" spans="1:12" ht="15" customHeight="1" x14ac:dyDescent="0.25">
      <c r="A18" s="537" t="s">
        <v>77</v>
      </c>
      <c r="B18" s="538">
        <v>381.17453501</v>
      </c>
      <c r="C18" s="538">
        <v>335.53756859999999</v>
      </c>
      <c r="D18" s="538">
        <v>238.56881153999996</v>
      </c>
      <c r="E18" s="538">
        <v>246.71012199</v>
      </c>
      <c r="F18" s="538">
        <v>282.45076269000003</v>
      </c>
      <c r="G18" s="538">
        <v>338.98661541000001</v>
      </c>
      <c r="H18" s="538">
        <v>285.1291790000007</v>
      </c>
      <c r="I18" s="538">
        <v>214.93805799999959</v>
      </c>
      <c r="J18" s="534">
        <v>342.72350399999959</v>
      </c>
      <c r="K18" s="534">
        <v>411.01944299999997</v>
      </c>
      <c r="L18" s="9"/>
    </row>
    <row r="19" spans="1:12" ht="15" customHeight="1" x14ac:dyDescent="0.25">
      <c r="A19" s="539" t="s">
        <v>697</v>
      </c>
      <c r="B19" s="540">
        <v>42860.636594149379</v>
      </c>
      <c r="C19" s="540">
        <v>39532.682886367162</v>
      </c>
      <c r="D19" s="540">
        <v>34414.354525306175</v>
      </c>
      <c r="E19" s="540">
        <v>37081.738042331854</v>
      </c>
      <c r="F19" s="540">
        <v>45421.593444473641</v>
      </c>
      <c r="G19" s="540">
        <v>49066.475807756178</v>
      </c>
      <c r="H19" s="540">
        <v>47980.454822131287</v>
      </c>
      <c r="I19" s="540">
        <v>42905.30454605398</v>
      </c>
      <c r="J19" s="540">
        <v>63150.837272747514</v>
      </c>
      <c r="K19" s="540">
        <v>65834.900705624081</v>
      </c>
      <c r="L19" s="9"/>
    </row>
    <row r="20" spans="1:12" ht="15" customHeight="1" x14ac:dyDescent="0.25">
      <c r="A20" s="3"/>
      <c r="B20" s="2"/>
      <c r="C20" s="2"/>
      <c r="D20" s="2"/>
      <c r="E20" s="2"/>
      <c r="F20" s="2"/>
      <c r="G20" s="2"/>
      <c r="H20" s="541"/>
      <c r="I20" s="541"/>
      <c r="J20" s="2"/>
      <c r="K20" s="3"/>
      <c r="L20" s="542"/>
    </row>
    <row r="21" spans="1:12" ht="15" customHeight="1" x14ac:dyDescent="0.25">
      <c r="A21" s="3"/>
      <c r="B21" s="10"/>
      <c r="C21" s="10"/>
      <c r="D21" s="10"/>
      <c r="E21" s="10"/>
      <c r="F21" s="10"/>
      <c r="G21" s="10"/>
      <c r="H21" s="10"/>
      <c r="I21" s="10"/>
      <c r="J21" s="10"/>
      <c r="K21" s="3"/>
      <c r="L21" s="542"/>
    </row>
    <row r="22" spans="1:12" ht="15" customHeight="1" x14ac:dyDescent="0.25">
      <c r="A22" s="6" t="s">
        <v>698</v>
      </c>
      <c r="B22" s="10"/>
      <c r="C22" s="10"/>
      <c r="D22" s="10"/>
      <c r="E22" s="10"/>
      <c r="F22" s="10"/>
      <c r="G22" s="10"/>
      <c r="H22" s="10"/>
      <c r="I22" s="10"/>
      <c r="J22" s="10"/>
      <c r="K22" s="3"/>
      <c r="L22" s="542"/>
    </row>
    <row r="23" spans="1:12" ht="15" customHeight="1" x14ac:dyDescent="0.25">
      <c r="A23" s="543" t="s">
        <v>699</v>
      </c>
      <c r="B23" s="468">
        <f>+B6+B7</f>
        <v>24511.389231569578</v>
      </c>
      <c r="C23" s="468">
        <f t="shared" ref="C23:K23" si="0">+C6+C7</f>
        <v>21209.01961613851</v>
      </c>
      <c r="D23" s="468">
        <f t="shared" si="0"/>
        <v>19648.602311644278</v>
      </c>
      <c r="E23" s="468">
        <f t="shared" si="0"/>
        <v>22461.166689828671</v>
      </c>
      <c r="F23" s="468">
        <f t="shared" si="0"/>
        <v>28169.351245410377</v>
      </c>
      <c r="G23" s="468">
        <f t="shared" si="0"/>
        <v>29527.871866237921</v>
      </c>
      <c r="H23" s="468">
        <f t="shared" si="0"/>
        <v>28943.494251007782</v>
      </c>
      <c r="I23" s="468">
        <f t="shared" si="0"/>
        <v>26592.682424876846</v>
      </c>
      <c r="J23" s="468">
        <f t="shared" si="0"/>
        <v>40356.462041703242</v>
      </c>
      <c r="K23" s="468">
        <f t="shared" si="0"/>
        <v>38803.303328497546</v>
      </c>
      <c r="L23" s="3"/>
    </row>
    <row r="24" spans="1:12" ht="15" customHeight="1" x14ac:dyDescent="0.25">
      <c r="A24" s="11" t="s">
        <v>700</v>
      </c>
      <c r="B24" s="465">
        <f>+B19-B23</f>
        <v>18349.247362579801</v>
      </c>
      <c r="C24" s="465">
        <f t="shared" ref="C24:K24" si="1">+C19-C23</f>
        <v>18323.663270228652</v>
      </c>
      <c r="D24" s="465">
        <f t="shared" si="1"/>
        <v>14765.752213661897</v>
      </c>
      <c r="E24" s="465">
        <f t="shared" si="1"/>
        <v>14620.571352503182</v>
      </c>
      <c r="F24" s="465">
        <f t="shared" si="1"/>
        <v>17252.242199063265</v>
      </c>
      <c r="G24" s="465">
        <f t="shared" si="1"/>
        <v>19538.603941518257</v>
      </c>
      <c r="H24" s="465">
        <f t="shared" si="1"/>
        <v>19036.960571123505</v>
      </c>
      <c r="I24" s="465">
        <f t="shared" si="1"/>
        <v>16312.622121177134</v>
      </c>
      <c r="J24" s="465">
        <f t="shared" si="1"/>
        <v>22794.375231044272</v>
      </c>
      <c r="K24" s="465">
        <f t="shared" si="1"/>
        <v>27031.597377126534</v>
      </c>
      <c r="L24" s="3"/>
    </row>
    <row r="25" spans="1:12" ht="15" customHeight="1" x14ac:dyDescent="0.25">
      <c r="A25" s="3"/>
      <c r="B25" s="2"/>
      <c r="C25" s="2"/>
      <c r="D25" s="2"/>
      <c r="E25" s="2"/>
      <c r="F25" s="2"/>
      <c r="G25" s="2"/>
      <c r="H25" s="10"/>
      <c r="I25" s="10"/>
      <c r="J25" s="2"/>
      <c r="K25" s="3"/>
      <c r="L25" s="3"/>
    </row>
    <row r="26" spans="1:12" ht="15" customHeight="1" x14ac:dyDescent="0.25">
      <c r="A26" s="6" t="s">
        <v>701</v>
      </c>
      <c r="B26" s="2"/>
      <c r="C26" s="2"/>
      <c r="D26" s="2"/>
      <c r="E26" s="2"/>
      <c r="F26" s="2"/>
      <c r="G26" s="2"/>
      <c r="H26" s="10"/>
      <c r="I26" s="10"/>
      <c r="J26" s="2"/>
      <c r="K26" s="3"/>
      <c r="L26" s="3"/>
    </row>
    <row r="27" spans="1:12" ht="15" customHeight="1" x14ac:dyDescent="0.25">
      <c r="A27" s="543" t="s">
        <v>699</v>
      </c>
      <c r="B27" s="544">
        <f>+B23/B19</f>
        <v>0.57188579497009773</v>
      </c>
      <c r="C27" s="544">
        <f t="shared" ref="C27:K27" si="2">+C23/C19</f>
        <v>0.53649330294889841</v>
      </c>
      <c r="D27" s="544">
        <f t="shared" si="2"/>
        <v>0.57094205550756205</v>
      </c>
      <c r="E27" s="544">
        <f t="shared" si="2"/>
        <v>0.6057204401850691</v>
      </c>
      <c r="F27" s="544">
        <f t="shared" si="2"/>
        <v>0.62017531991356611</v>
      </c>
      <c r="G27" s="544">
        <f t="shared" si="2"/>
        <v>0.60179320768683175</v>
      </c>
      <c r="H27" s="544">
        <f t="shared" si="2"/>
        <v>0.60323509558849397</v>
      </c>
      <c r="I27" s="544">
        <f t="shared" si="2"/>
        <v>0.61979940956560786</v>
      </c>
      <c r="J27" s="544">
        <f t="shared" si="2"/>
        <v>0.63904872499796461</v>
      </c>
      <c r="K27" s="544">
        <f t="shared" si="2"/>
        <v>0.58940323312711695</v>
      </c>
      <c r="L27" s="3"/>
    </row>
    <row r="28" spans="1:12" ht="15" customHeight="1" x14ac:dyDescent="0.25">
      <c r="A28" s="11" t="s">
        <v>700</v>
      </c>
      <c r="B28" s="544">
        <f>+B24/B19</f>
        <v>0.42811420502990233</v>
      </c>
      <c r="C28" s="544">
        <f t="shared" ref="C28:K28" si="3">+C24/C19</f>
        <v>0.46350669705110159</v>
      </c>
      <c r="D28" s="544">
        <f t="shared" si="3"/>
        <v>0.42905794449243795</v>
      </c>
      <c r="E28" s="544">
        <f t="shared" si="3"/>
        <v>0.39427955981493096</v>
      </c>
      <c r="F28" s="544">
        <f t="shared" si="3"/>
        <v>0.37982468008643394</v>
      </c>
      <c r="G28" s="544">
        <f t="shared" si="3"/>
        <v>0.39820679231316819</v>
      </c>
      <c r="H28" s="544">
        <f t="shared" si="3"/>
        <v>0.39676490441150608</v>
      </c>
      <c r="I28" s="544">
        <f t="shared" si="3"/>
        <v>0.38020059043439219</v>
      </c>
      <c r="J28" s="544">
        <f t="shared" si="3"/>
        <v>0.36095127500203533</v>
      </c>
      <c r="K28" s="544">
        <f t="shared" si="3"/>
        <v>0.41059676687288305</v>
      </c>
      <c r="L28" s="3"/>
    </row>
    <row r="29" spans="1:12" x14ac:dyDescent="0.25">
      <c r="A29" s="3"/>
      <c r="B29" s="545"/>
      <c r="C29" s="545"/>
      <c r="D29" s="545"/>
      <c r="E29" s="545"/>
      <c r="F29" s="545"/>
      <c r="G29" s="545"/>
      <c r="H29" s="545"/>
      <c r="I29" s="545"/>
      <c r="J29" s="545"/>
      <c r="K29" s="3"/>
      <c r="L29" s="3"/>
    </row>
    <row r="30" spans="1:12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14"/>
      <c r="L30" s="3"/>
    </row>
    <row r="31" spans="1:12" x14ac:dyDescent="0.25">
      <c r="A31" s="12" t="s">
        <v>61</v>
      </c>
      <c r="B31" s="13"/>
      <c r="C31" s="13"/>
      <c r="D31" s="13"/>
      <c r="E31" s="13"/>
      <c r="F31" s="13"/>
      <c r="G31" s="13"/>
      <c r="H31" s="13"/>
      <c r="I31" s="13"/>
      <c r="J31" s="13"/>
      <c r="K31" s="3"/>
      <c r="L31" s="3"/>
    </row>
    <row r="32" spans="1:12" x14ac:dyDescent="0.25">
      <c r="A32" s="3" t="s">
        <v>702</v>
      </c>
      <c r="B32" s="2"/>
      <c r="C32" s="2"/>
      <c r="D32" s="2"/>
      <c r="E32" s="2"/>
      <c r="F32" s="2"/>
      <c r="G32" s="2"/>
      <c r="H32" s="2"/>
      <c r="I32" s="2"/>
      <c r="J32" s="2"/>
      <c r="K32" s="3"/>
      <c r="L32" s="3"/>
    </row>
    <row r="33" spans="1:12" x14ac:dyDescent="0.25">
      <c r="A33" s="3" t="s">
        <v>703</v>
      </c>
      <c r="B33" s="2"/>
      <c r="C33" s="2"/>
      <c r="D33" s="2"/>
      <c r="E33" s="2"/>
      <c r="F33" s="2"/>
      <c r="G33" s="2"/>
      <c r="H33" s="2"/>
      <c r="I33" s="2"/>
      <c r="J33" s="2"/>
      <c r="K33" s="3"/>
      <c r="L33" s="3"/>
    </row>
    <row r="34" spans="1:12" x14ac:dyDescent="0.25">
      <c r="A34" s="3" t="s">
        <v>62</v>
      </c>
      <c r="B34" s="2"/>
      <c r="C34" s="2"/>
      <c r="D34" s="2"/>
      <c r="E34" s="2"/>
      <c r="F34" s="2"/>
      <c r="G34" s="2"/>
      <c r="H34" s="2"/>
      <c r="I34" s="2"/>
      <c r="J34" s="2"/>
      <c r="K34" s="3"/>
      <c r="L34" s="3"/>
    </row>
    <row r="35" spans="1:12" x14ac:dyDescent="0.25">
      <c r="A35" s="5" t="s">
        <v>704</v>
      </c>
      <c r="B35" s="2"/>
      <c r="C35" s="2"/>
      <c r="D35" s="2"/>
      <c r="E35" s="2"/>
      <c r="F35" s="2"/>
      <c r="G35" s="2"/>
      <c r="H35" s="2"/>
      <c r="I35" s="2"/>
      <c r="J35" s="2"/>
      <c r="K35" s="3"/>
      <c r="L35" s="3"/>
    </row>
    <row r="36" spans="1:12" x14ac:dyDescent="0.25">
      <c r="A36" s="546" t="s">
        <v>705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3"/>
    </row>
  </sheetData>
  <pageMargins left="0.7" right="0.7" top="0.75" bottom="0.75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3"/>
  <sheetViews>
    <sheetView showGridLines="0" workbookViewId="0"/>
  </sheetViews>
  <sheetFormatPr baseColWidth="10" defaultColWidth="14.42578125" defaultRowHeight="15" customHeight="1" x14ac:dyDescent="0.25"/>
  <cols>
    <col min="1" max="1" width="29" style="175" customWidth="1"/>
    <col min="2" max="2" width="50.7109375" style="175" customWidth="1"/>
    <col min="3" max="4" width="10.7109375" style="175" customWidth="1"/>
    <col min="5" max="5" width="12.28515625" style="175" customWidth="1"/>
    <col min="6" max="7" width="11.5703125" style="175" customWidth="1"/>
    <col min="8" max="16384" width="14.42578125" style="175"/>
  </cols>
  <sheetData>
    <row r="1" spans="1:7" ht="15" customHeight="1" x14ac:dyDescent="0.25">
      <c r="A1" s="252" t="s">
        <v>706</v>
      </c>
      <c r="B1" s="352"/>
      <c r="C1" s="271"/>
      <c r="D1" s="271"/>
      <c r="E1" s="235"/>
      <c r="F1" s="235"/>
      <c r="G1" s="235"/>
    </row>
    <row r="2" spans="1:7" ht="15" customHeight="1" x14ac:dyDescent="0.25">
      <c r="A2" s="255" t="s">
        <v>707</v>
      </c>
      <c r="B2" s="352"/>
      <c r="C2" s="271"/>
      <c r="D2" s="271"/>
      <c r="E2" s="235"/>
      <c r="F2" s="235"/>
      <c r="G2" s="235"/>
    </row>
    <row r="3" spans="1:7" ht="15" customHeight="1" x14ac:dyDescent="0.25">
      <c r="A3" s="235"/>
      <c r="B3" s="352"/>
      <c r="C3" s="271"/>
      <c r="D3" s="271"/>
      <c r="E3" s="235"/>
      <c r="F3" s="235"/>
      <c r="G3" s="235"/>
    </row>
    <row r="4" spans="1:7" ht="15" customHeight="1" x14ac:dyDescent="0.25">
      <c r="A4" s="262"/>
      <c r="B4" s="352"/>
      <c r="C4" s="271"/>
      <c r="D4" s="271"/>
      <c r="E4" s="235"/>
      <c r="F4" s="235"/>
      <c r="G4" s="235"/>
    </row>
    <row r="5" spans="1:7" ht="15" customHeight="1" x14ac:dyDescent="0.25">
      <c r="A5" s="233" t="s">
        <v>63</v>
      </c>
      <c r="B5" s="442" t="s">
        <v>708</v>
      </c>
      <c r="C5" s="234" t="s">
        <v>709</v>
      </c>
      <c r="D5" s="234" t="s">
        <v>672</v>
      </c>
      <c r="E5" s="235"/>
      <c r="F5" s="235"/>
      <c r="G5" s="235"/>
    </row>
    <row r="6" spans="1:7" ht="15" customHeight="1" x14ac:dyDescent="0.25">
      <c r="A6" s="352" t="s">
        <v>232</v>
      </c>
      <c r="B6" s="235" t="s">
        <v>726</v>
      </c>
      <c r="C6" s="292">
        <v>18456.036324510005</v>
      </c>
      <c r="D6" s="407">
        <f>+C6/$C$28</f>
        <v>0.5074776872273371</v>
      </c>
      <c r="E6" s="235"/>
      <c r="F6" s="235"/>
      <c r="G6" s="235"/>
    </row>
    <row r="7" spans="1:7" ht="15" customHeight="1" x14ac:dyDescent="0.25">
      <c r="A7" s="235" t="s">
        <v>233</v>
      </c>
      <c r="B7" s="235" t="s">
        <v>727</v>
      </c>
      <c r="C7" s="292">
        <v>2661.3470432300001</v>
      </c>
      <c r="D7" s="407">
        <f t="shared" ref="D7:D26" si="0">+C7/$C$28</f>
        <v>7.3177914188112064E-2</v>
      </c>
      <c r="E7" s="235"/>
      <c r="F7" s="235"/>
      <c r="G7" s="235"/>
    </row>
    <row r="8" spans="1:7" ht="15" customHeight="1" x14ac:dyDescent="0.25">
      <c r="A8" s="352" t="s">
        <v>287</v>
      </c>
      <c r="B8" s="235" t="s">
        <v>728</v>
      </c>
      <c r="C8" s="292">
        <v>2266.84138214</v>
      </c>
      <c r="D8" s="407">
        <f t="shared" si="0"/>
        <v>6.2330361822701331E-2</v>
      </c>
      <c r="E8" s="235"/>
      <c r="F8" s="235"/>
      <c r="G8" s="235"/>
    </row>
    <row r="9" spans="1:7" ht="15" customHeight="1" x14ac:dyDescent="0.25">
      <c r="A9" s="235" t="s">
        <v>320</v>
      </c>
      <c r="B9" s="235" t="s">
        <v>729</v>
      </c>
      <c r="C9" s="292">
        <v>2177.2536423500001</v>
      </c>
      <c r="D9" s="407">
        <f t="shared" si="0"/>
        <v>5.9867006300791316E-2</v>
      </c>
      <c r="E9" s="235"/>
      <c r="F9" s="235"/>
      <c r="G9" s="235"/>
    </row>
    <row r="10" spans="1:7" ht="15" customHeight="1" x14ac:dyDescent="0.25">
      <c r="A10" s="235" t="s">
        <v>479</v>
      </c>
      <c r="B10" s="235" t="s">
        <v>730</v>
      </c>
      <c r="C10" s="292">
        <v>1911.0134725299999</v>
      </c>
      <c r="D10" s="407">
        <f t="shared" si="0"/>
        <v>5.254631494260207E-2</v>
      </c>
      <c r="E10" s="235"/>
      <c r="F10" s="235"/>
      <c r="G10" s="235"/>
    </row>
    <row r="11" spans="1:7" ht="15" customHeight="1" x14ac:dyDescent="0.25">
      <c r="A11" s="235" t="s">
        <v>283</v>
      </c>
      <c r="B11" s="235" t="s">
        <v>731</v>
      </c>
      <c r="C11" s="292">
        <v>1677.6539484800003</v>
      </c>
      <c r="D11" s="407">
        <f t="shared" si="0"/>
        <v>4.6129728549125192E-2</v>
      </c>
      <c r="E11" s="235"/>
      <c r="F11" s="235"/>
      <c r="G11" s="235"/>
    </row>
    <row r="12" spans="1:7" ht="15" customHeight="1" x14ac:dyDescent="0.25">
      <c r="A12" s="235" t="s">
        <v>284</v>
      </c>
      <c r="B12" s="235" t="s">
        <v>732</v>
      </c>
      <c r="C12" s="292">
        <v>1274.2347140499999</v>
      </c>
      <c r="D12" s="407">
        <f t="shared" si="0"/>
        <v>3.5037083494039403E-2</v>
      </c>
      <c r="E12" s="235"/>
      <c r="F12" s="235"/>
      <c r="G12" s="235"/>
    </row>
    <row r="13" spans="1:7" ht="15" customHeight="1" x14ac:dyDescent="0.25">
      <c r="A13" s="235" t="s">
        <v>285</v>
      </c>
      <c r="B13" s="235" t="s">
        <v>733</v>
      </c>
      <c r="C13" s="292">
        <v>879.57404911000015</v>
      </c>
      <c r="D13" s="407">
        <f t="shared" si="0"/>
        <v>2.4185269054479808E-2</v>
      </c>
      <c r="E13" s="235"/>
      <c r="F13" s="235"/>
      <c r="G13" s="235"/>
    </row>
    <row r="14" spans="1:7" ht="15" customHeight="1" x14ac:dyDescent="0.25">
      <c r="A14" s="235" t="s">
        <v>480</v>
      </c>
      <c r="B14" s="235" t="s">
        <v>734</v>
      </c>
      <c r="C14" s="292">
        <v>682.72000434000006</v>
      </c>
      <c r="D14" s="407">
        <f t="shared" si="0"/>
        <v>1.8772458112589849E-2</v>
      </c>
      <c r="E14" s="235"/>
      <c r="F14" s="235"/>
      <c r="G14" s="235"/>
    </row>
    <row r="15" spans="1:7" ht="15" customHeight="1" x14ac:dyDescent="0.25">
      <c r="A15" s="235" t="s">
        <v>229</v>
      </c>
      <c r="B15" s="235" t="s">
        <v>727</v>
      </c>
      <c r="C15" s="292">
        <v>669.66828721000002</v>
      </c>
      <c r="D15" s="407">
        <f t="shared" si="0"/>
        <v>1.8413580664202855E-2</v>
      </c>
      <c r="E15" s="235"/>
      <c r="F15" s="235"/>
      <c r="G15" s="235"/>
    </row>
    <row r="16" spans="1:7" ht="15" customHeight="1" x14ac:dyDescent="0.25">
      <c r="A16" s="235" t="s">
        <v>288</v>
      </c>
      <c r="B16" s="235" t="s">
        <v>735</v>
      </c>
      <c r="C16" s="292">
        <v>647.85633422000001</v>
      </c>
      <c r="D16" s="407">
        <f t="shared" si="0"/>
        <v>1.7813826780831016E-2</v>
      </c>
      <c r="E16" s="235"/>
      <c r="F16" s="235"/>
      <c r="G16" s="235"/>
    </row>
    <row r="17" spans="1:7" ht="15" customHeight="1" x14ac:dyDescent="0.25">
      <c r="A17" s="235" t="s">
        <v>286</v>
      </c>
      <c r="B17" s="235" t="s">
        <v>731</v>
      </c>
      <c r="C17" s="292">
        <v>484.85159608999999</v>
      </c>
      <c r="D17" s="407">
        <f t="shared" si="0"/>
        <v>1.3331755654678399E-2</v>
      </c>
      <c r="E17" s="235"/>
      <c r="F17" s="235"/>
      <c r="G17" s="235"/>
    </row>
    <row r="18" spans="1:7" ht="15" customHeight="1" x14ac:dyDescent="0.25">
      <c r="A18" s="235" t="s">
        <v>289</v>
      </c>
      <c r="B18" s="235" t="s">
        <v>736</v>
      </c>
      <c r="C18" s="292">
        <v>317.89262840000004</v>
      </c>
      <c r="D18" s="407">
        <f t="shared" si="0"/>
        <v>8.7409567802383663E-3</v>
      </c>
      <c r="E18" s="235"/>
      <c r="F18" s="235"/>
      <c r="G18" s="235"/>
    </row>
    <row r="19" spans="1:7" ht="15" customHeight="1" x14ac:dyDescent="0.25">
      <c r="A19" s="235" t="s">
        <v>317</v>
      </c>
      <c r="B19" s="235" t="s">
        <v>737</v>
      </c>
      <c r="C19" s="292">
        <v>208.85723232999999</v>
      </c>
      <c r="D19" s="407">
        <f t="shared" si="0"/>
        <v>5.7428574239840194E-3</v>
      </c>
      <c r="E19" s="235"/>
      <c r="F19" s="235"/>
      <c r="G19" s="235"/>
    </row>
    <row r="20" spans="1:7" ht="15" customHeight="1" x14ac:dyDescent="0.25">
      <c r="A20" s="235" t="s">
        <v>738</v>
      </c>
      <c r="B20" s="235" t="s">
        <v>739</v>
      </c>
      <c r="C20" s="292">
        <v>205.74426403000001</v>
      </c>
      <c r="D20" s="407">
        <f t="shared" si="0"/>
        <v>5.6572614744789763E-3</v>
      </c>
      <c r="E20" s="235"/>
      <c r="F20" s="235"/>
      <c r="G20" s="235"/>
    </row>
    <row r="21" spans="1:7" ht="15" customHeight="1" x14ac:dyDescent="0.25">
      <c r="A21" s="235" t="s">
        <v>318</v>
      </c>
      <c r="B21" s="235" t="s">
        <v>740</v>
      </c>
      <c r="C21" s="292">
        <v>203.83011340000002</v>
      </c>
      <c r="D21" s="407">
        <f t="shared" si="0"/>
        <v>5.604628898467673E-3</v>
      </c>
      <c r="E21" s="235"/>
      <c r="F21" s="235"/>
      <c r="G21" s="235"/>
    </row>
    <row r="22" spans="1:7" ht="15" customHeight="1" x14ac:dyDescent="0.25">
      <c r="A22" s="235" t="s">
        <v>238</v>
      </c>
      <c r="B22" s="235" t="s">
        <v>735</v>
      </c>
      <c r="C22" s="292">
        <v>202.82601420000003</v>
      </c>
      <c r="D22" s="407">
        <f t="shared" si="0"/>
        <v>5.5770196149355356E-3</v>
      </c>
      <c r="E22" s="235"/>
      <c r="F22" s="235"/>
      <c r="G22" s="235"/>
    </row>
    <row r="23" spans="1:7" ht="15" customHeight="1" x14ac:dyDescent="0.25">
      <c r="A23" s="235" t="s">
        <v>290</v>
      </c>
      <c r="B23" s="235" t="s">
        <v>741</v>
      </c>
      <c r="C23" s="292">
        <v>201.55085737000002</v>
      </c>
      <c r="D23" s="407">
        <f t="shared" si="0"/>
        <v>5.5419571764161032E-3</v>
      </c>
      <c r="E23" s="235"/>
      <c r="F23" s="235"/>
      <c r="G23" s="235"/>
    </row>
    <row r="24" spans="1:7" ht="15" customHeight="1" x14ac:dyDescent="0.25">
      <c r="A24" s="235" t="s">
        <v>372</v>
      </c>
      <c r="B24" s="235" t="s">
        <v>742</v>
      </c>
      <c r="C24" s="292">
        <v>146.72559394000001</v>
      </c>
      <c r="D24" s="407">
        <f t="shared" si="0"/>
        <v>4.0344505050005884E-3</v>
      </c>
      <c r="E24" s="235"/>
      <c r="F24" s="235"/>
      <c r="G24" s="235"/>
    </row>
    <row r="25" spans="1:7" ht="15" customHeight="1" x14ac:dyDescent="0.25">
      <c r="A25" s="235" t="s">
        <v>743</v>
      </c>
      <c r="B25" s="235" t="s">
        <v>36</v>
      </c>
      <c r="C25" s="292">
        <v>142.37353263999998</v>
      </c>
      <c r="D25" s="407">
        <f t="shared" si="0"/>
        <v>3.9147837485875346E-3</v>
      </c>
      <c r="E25" s="235"/>
      <c r="F25" s="235"/>
      <c r="G25" s="235"/>
    </row>
    <row r="26" spans="1:7" ht="15" customHeight="1" x14ac:dyDescent="0.25">
      <c r="A26" s="235" t="s">
        <v>77</v>
      </c>
      <c r="B26" s="235" t="s">
        <v>744</v>
      </c>
      <c r="C26" s="292">
        <v>949.32196895000004</v>
      </c>
      <c r="D26" s="407">
        <f t="shared" si="0"/>
        <v>2.610309758640109E-2</v>
      </c>
      <c r="E26" s="235"/>
      <c r="F26" s="235"/>
      <c r="G26" s="235"/>
    </row>
    <row r="27" spans="1:7" ht="15" customHeight="1" x14ac:dyDescent="0.25">
      <c r="A27" s="235"/>
      <c r="B27" s="352"/>
      <c r="C27" s="292"/>
      <c r="D27" s="407"/>
      <c r="E27" s="235"/>
      <c r="F27" s="235"/>
      <c r="G27" s="235"/>
    </row>
    <row r="28" spans="1:7" ht="15" customHeight="1" x14ac:dyDescent="0.25">
      <c r="A28" s="348"/>
      <c r="B28" s="547" t="s">
        <v>27</v>
      </c>
      <c r="C28" s="441">
        <f>SUM(C6:C26)</f>
        <v>36368.173003519994</v>
      </c>
      <c r="D28" s="426">
        <f>SUM(D6:D26)</f>
        <v>1.0000000000000004</v>
      </c>
      <c r="E28" s="235"/>
      <c r="F28" s="235"/>
      <c r="G28" s="235"/>
    </row>
    <row r="29" spans="1:7" x14ac:dyDescent="0.25">
      <c r="A29" s="252"/>
      <c r="B29" s="520"/>
      <c r="C29" s="273"/>
      <c r="D29" s="421"/>
      <c r="E29" s="293"/>
      <c r="F29" s="235"/>
      <c r="G29" s="235"/>
    </row>
    <row r="30" spans="1:7" x14ac:dyDescent="0.25">
      <c r="A30" s="235"/>
      <c r="B30" s="352"/>
      <c r="C30" s="271"/>
      <c r="D30" s="271"/>
      <c r="E30" s="235"/>
      <c r="F30" s="235"/>
      <c r="G30" s="235"/>
    </row>
    <row r="31" spans="1:7" x14ac:dyDescent="0.25">
      <c r="A31" s="265" t="s">
        <v>61</v>
      </c>
      <c r="B31" s="282"/>
      <c r="C31" s="282"/>
      <c r="D31" s="282"/>
      <c r="E31" s="235"/>
      <c r="F31" s="235"/>
      <c r="G31" s="235"/>
    </row>
    <row r="32" spans="1:7" x14ac:dyDescent="0.25">
      <c r="A32" s="235" t="s">
        <v>64</v>
      </c>
      <c r="B32" s="271"/>
      <c r="C32" s="271"/>
      <c r="D32" s="271"/>
      <c r="E32" s="235"/>
      <c r="F32" s="235"/>
      <c r="G32" s="235"/>
    </row>
    <row r="33" spans="1:7" x14ac:dyDescent="0.25">
      <c r="A33" s="303" t="s">
        <v>62</v>
      </c>
      <c r="B33" s="353"/>
      <c r="C33" s="353"/>
      <c r="D33" s="353"/>
      <c r="E33" s="235"/>
      <c r="F33" s="235"/>
      <c r="G33" s="235"/>
    </row>
  </sheetData>
  <pageMargins left="0.7" right="0.7" top="0.75" bottom="0.75" header="0" footer="0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6"/>
  <sheetViews>
    <sheetView showGridLines="0" zoomScaleNormal="100" workbookViewId="0"/>
  </sheetViews>
  <sheetFormatPr baseColWidth="10" defaultColWidth="14.42578125" defaultRowHeight="15" customHeight="1" x14ac:dyDescent="0.25"/>
  <cols>
    <col min="1" max="2" width="17.5703125" style="4" customWidth="1"/>
    <col min="3" max="8" width="9.5703125" style="4" customWidth="1"/>
    <col min="9" max="9" width="8.28515625" style="4" customWidth="1"/>
    <col min="10" max="10" width="8.7109375" style="4" customWidth="1"/>
    <col min="11" max="11" width="9.5703125" style="4" customWidth="1"/>
    <col min="12" max="12" width="10.28515625" style="4" customWidth="1"/>
    <col min="13" max="16384" width="14.42578125" style="4"/>
  </cols>
  <sheetData>
    <row r="1" spans="1:12" ht="15" customHeight="1" x14ac:dyDescent="0.25">
      <c r="A1" s="1" t="s">
        <v>710</v>
      </c>
      <c r="B1" s="1"/>
      <c r="C1" s="13"/>
      <c r="D1" s="13"/>
      <c r="E1" s="13"/>
      <c r="F1" s="13"/>
      <c r="G1" s="13"/>
      <c r="H1" s="13"/>
      <c r="I1" s="3"/>
      <c r="J1" s="3"/>
      <c r="K1" s="13"/>
    </row>
    <row r="2" spans="1:12" ht="15" customHeight="1" x14ac:dyDescent="0.25">
      <c r="A2" s="5" t="s">
        <v>806</v>
      </c>
      <c r="B2" s="3"/>
      <c r="C2" s="2"/>
      <c r="D2" s="2"/>
      <c r="E2" s="2"/>
      <c r="F2" s="2"/>
      <c r="G2" s="2"/>
      <c r="H2" s="2"/>
      <c r="I2" s="3"/>
      <c r="J2" s="3"/>
      <c r="K2" s="2"/>
    </row>
    <row r="3" spans="1:12" ht="15" customHeight="1" x14ac:dyDescent="0.25">
      <c r="A3" s="5"/>
      <c r="B3" s="3"/>
      <c r="C3" s="2"/>
      <c r="D3" s="2"/>
      <c r="E3" s="2"/>
      <c r="F3" s="2"/>
      <c r="G3" s="2"/>
      <c r="H3" s="2"/>
      <c r="I3" s="3"/>
      <c r="J3" s="3"/>
      <c r="K3" s="2"/>
    </row>
    <row r="4" spans="1:12" ht="15" customHeight="1" x14ac:dyDescent="0.25">
      <c r="A4" s="7" t="s">
        <v>605</v>
      </c>
      <c r="B4" s="7"/>
      <c r="C4" s="7">
        <v>2013</v>
      </c>
      <c r="D4" s="7">
        <v>2014</v>
      </c>
      <c r="E4" s="7">
        <v>2015</v>
      </c>
      <c r="F4" s="7">
        <v>2016</v>
      </c>
      <c r="G4" s="7">
        <v>2017</v>
      </c>
      <c r="H4" s="7">
        <v>2018</v>
      </c>
      <c r="I4" s="7">
        <v>2019</v>
      </c>
      <c r="J4" s="7">
        <v>2020</v>
      </c>
      <c r="K4" s="7">
        <v>2021</v>
      </c>
      <c r="L4" s="7" t="s">
        <v>696</v>
      </c>
    </row>
    <row r="5" spans="1:12" ht="15" customHeight="1" x14ac:dyDescent="0.25">
      <c r="A5" s="29" t="s">
        <v>83</v>
      </c>
      <c r="B5" s="29"/>
      <c r="C5" s="10">
        <v>9820.7478249411997</v>
      </c>
      <c r="D5" s="10">
        <v>8874.9060807835231</v>
      </c>
      <c r="E5" s="10">
        <v>8167.5413215696453</v>
      </c>
      <c r="F5" s="10">
        <v>10170.877328177923</v>
      </c>
      <c r="G5" s="10">
        <v>13844.958650954813</v>
      </c>
      <c r="H5" s="10">
        <v>14938.54527505925</v>
      </c>
      <c r="I5" s="10">
        <v>14000.934230424238</v>
      </c>
      <c r="J5" s="10">
        <v>13039.152369959098</v>
      </c>
      <c r="K5" s="10">
        <v>20697.958039458579</v>
      </c>
      <c r="L5" s="10">
        <v>19597.704152517239</v>
      </c>
    </row>
    <row r="6" spans="1:12" ht="15" customHeight="1" x14ac:dyDescent="0.25">
      <c r="A6" s="29" t="s">
        <v>475</v>
      </c>
      <c r="B6" s="29"/>
      <c r="C6" s="10">
        <v>8536.2794900494937</v>
      </c>
      <c r="D6" s="10">
        <v>6729.072217897402</v>
      </c>
      <c r="E6" s="10">
        <v>6650.5953646963662</v>
      </c>
      <c r="F6" s="10">
        <v>7425.7115273502486</v>
      </c>
      <c r="G6" s="10">
        <v>8270.4808182538964</v>
      </c>
      <c r="H6" s="10">
        <v>8258.5140570626972</v>
      </c>
      <c r="I6" s="10">
        <v>8555.1157122799923</v>
      </c>
      <c r="J6" s="10">
        <v>7868.3704627699954</v>
      </c>
      <c r="K6" s="10">
        <v>10120.687553630003</v>
      </c>
      <c r="L6" s="10">
        <v>10114.187257000009</v>
      </c>
    </row>
    <row r="7" spans="1:12" ht="15" customHeight="1" x14ac:dyDescent="0.25">
      <c r="A7" s="3" t="s">
        <v>107</v>
      </c>
      <c r="B7" s="3"/>
      <c r="C7" s="10">
        <v>1413.8433889969363</v>
      </c>
      <c r="D7" s="10">
        <v>1503.547225409749</v>
      </c>
      <c r="E7" s="10">
        <v>1507.6585313878966</v>
      </c>
      <c r="F7" s="10">
        <v>1468.7609249862976</v>
      </c>
      <c r="G7" s="10">
        <v>2398.5088575489553</v>
      </c>
      <c r="H7" s="10">
        <v>2573.9030892868009</v>
      </c>
      <c r="I7" s="10">
        <v>2114.0200076680549</v>
      </c>
      <c r="J7" s="10">
        <v>1704.5018173629696</v>
      </c>
      <c r="K7" s="10">
        <v>2625.4079464972883</v>
      </c>
      <c r="L7" s="10">
        <v>2660.5075282756989</v>
      </c>
    </row>
    <row r="8" spans="1:12" ht="15" customHeight="1" x14ac:dyDescent="0.25">
      <c r="A8" s="3" t="s">
        <v>745</v>
      </c>
      <c r="B8" s="3"/>
      <c r="C8" s="10">
        <v>479.25180439750096</v>
      </c>
      <c r="D8" s="10">
        <v>331.07695278478701</v>
      </c>
      <c r="E8" s="10">
        <v>137.79635297098301</v>
      </c>
      <c r="F8" s="10">
        <v>120.45621156886</v>
      </c>
      <c r="G8" s="10">
        <v>118.02914691497099</v>
      </c>
      <c r="H8" s="10">
        <v>122.68864173304</v>
      </c>
      <c r="I8" s="10">
        <v>80.687839499970124</v>
      </c>
      <c r="J8" s="10">
        <v>93.552143480024768</v>
      </c>
      <c r="K8" s="10">
        <v>117.15571348005717</v>
      </c>
      <c r="L8" s="10">
        <v>90.230061039972554</v>
      </c>
    </row>
    <row r="9" spans="1:12" ht="15" customHeight="1" x14ac:dyDescent="0.25">
      <c r="A9" s="3" t="s">
        <v>114</v>
      </c>
      <c r="B9" s="3"/>
      <c r="C9" s="10">
        <v>1776.0595258877431</v>
      </c>
      <c r="D9" s="10">
        <v>1522.513521119711</v>
      </c>
      <c r="E9" s="10">
        <v>1548.2696011111263</v>
      </c>
      <c r="F9" s="10">
        <v>1657.8096258474304</v>
      </c>
      <c r="G9" s="10">
        <v>1726.1331451614039</v>
      </c>
      <c r="H9" s="10">
        <v>1545.468800568307</v>
      </c>
      <c r="I9" s="10">
        <v>1566.9742659553435</v>
      </c>
      <c r="J9" s="10">
        <v>1460.5637443000023</v>
      </c>
      <c r="K9" s="10">
        <v>1939.5658402154379</v>
      </c>
      <c r="L9" s="10">
        <v>1671.4472610031009</v>
      </c>
    </row>
    <row r="10" spans="1:12" ht="15" customHeight="1" x14ac:dyDescent="0.25">
      <c r="A10" s="3" t="s">
        <v>327</v>
      </c>
      <c r="B10" s="3"/>
      <c r="C10" s="10">
        <v>856.80847467289607</v>
      </c>
      <c r="D10" s="10">
        <v>646.70480025804579</v>
      </c>
      <c r="E10" s="10">
        <v>350.00259655641497</v>
      </c>
      <c r="F10" s="10">
        <v>343.53079468679698</v>
      </c>
      <c r="G10" s="10">
        <v>434.37049986164698</v>
      </c>
      <c r="H10" s="10">
        <v>484.36463219586608</v>
      </c>
      <c r="I10" s="10">
        <v>978.06279613990228</v>
      </c>
      <c r="J10" s="10">
        <v>1125.8334764349065</v>
      </c>
      <c r="K10" s="10">
        <v>2227.5723969701016</v>
      </c>
      <c r="L10" s="10">
        <v>1744.0960295789471</v>
      </c>
    </row>
    <row r="11" spans="1:12" ht="15" customHeight="1" x14ac:dyDescent="0.25">
      <c r="A11" s="3" t="s">
        <v>746</v>
      </c>
      <c r="B11" s="3"/>
      <c r="C11" s="10">
        <v>527.71237062380033</v>
      </c>
      <c r="D11" s="10">
        <v>539.55820888528183</v>
      </c>
      <c r="E11" s="10">
        <v>341.68532335183227</v>
      </c>
      <c r="F11" s="10">
        <v>344.26223521111058</v>
      </c>
      <c r="G11" s="10">
        <v>370.47611971466921</v>
      </c>
      <c r="H11" s="10">
        <v>351.76617733195485</v>
      </c>
      <c r="I11" s="10">
        <v>382.31444230000005</v>
      </c>
      <c r="J11" s="10">
        <v>370.01559216199985</v>
      </c>
      <c r="K11" s="10">
        <v>872.5427612430002</v>
      </c>
      <c r="L11" s="10">
        <v>767.29342255099994</v>
      </c>
    </row>
    <row r="12" spans="1:12" ht="15" customHeight="1" x14ac:dyDescent="0.25">
      <c r="A12" s="3" t="s">
        <v>747</v>
      </c>
      <c r="B12" s="3"/>
      <c r="C12" s="10">
        <v>355.52074602744045</v>
      </c>
      <c r="D12" s="10">
        <v>360.16193124196138</v>
      </c>
      <c r="E12" s="10">
        <v>219.63469285986613</v>
      </c>
      <c r="F12" s="10">
        <v>272.67154160154456</v>
      </c>
      <c r="G12" s="10">
        <v>367.8568511257717</v>
      </c>
      <c r="H12" s="10">
        <v>612.4952597119152</v>
      </c>
      <c r="I12" s="10">
        <v>655.9361910902893</v>
      </c>
      <c r="J12" s="10">
        <v>478.49304627782874</v>
      </c>
      <c r="K12" s="10">
        <v>1076.4759261107872</v>
      </c>
      <c r="L12" s="10">
        <v>1061.8679743755808</v>
      </c>
    </row>
    <row r="13" spans="1:12" ht="15" customHeight="1" x14ac:dyDescent="0.25">
      <c r="A13" s="3" t="s">
        <v>748</v>
      </c>
      <c r="B13" s="3"/>
      <c r="C13" s="10">
        <v>23.221805972559665</v>
      </c>
      <c r="D13" s="10">
        <v>37.872977758038743</v>
      </c>
      <c r="E13" s="10">
        <v>26.956227140133979</v>
      </c>
      <c r="F13" s="10">
        <v>14.999100398455639</v>
      </c>
      <c r="G13" s="10">
        <v>50.793155874228319</v>
      </c>
      <c r="H13" s="10">
        <v>10.911933288084873</v>
      </c>
      <c r="I13" s="10">
        <v>2.1621656499999999</v>
      </c>
      <c r="J13" s="10">
        <v>5.5008721299999994</v>
      </c>
      <c r="K13" s="10">
        <v>3.193742238</v>
      </c>
      <c r="L13" s="10">
        <v>3.8292421559999998</v>
      </c>
    </row>
    <row r="14" spans="1:12" ht="15" customHeight="1" x14ac:dyDescent="0.25">
      <c r="A14" s="3"/>
      <c r="B14" s="3"/>
      <c r="C14" s="2"/>
      <c r="D14" s="2"/>
      <c r="E14" s="2"/>
      <c r="F14" s="2"/>
      <c r="G14" s="2"/>
      <c r="H14" s="3"/>
      <c r="I14" s="3"/>
      <c r="J14" s="3"/>
      <c r="K14" s="3"/>
      <c r="L14" s="548"/>
    </row>
    <row r="15" spans="1:12" ht="15" customHeight="1" x14ac:dyDescent="0.25">
      <c r="A15" s="539" t="s">
        <v>27</v>
      </c>
      <c r="B15" s="539"/>
      <c r="C15" s="549">
        <f>SUM(C5:C13)</f>
        <v>23789.445431569569</v>
      </c>
      <c r="D15" s="549">
        <f t="shared" ref="D15:L15" si="0">SUM(D5:D13)</f>
        <v>20545.413916138499</v>
      </c>
      <c r="E15" s="549">
        <f t="shared" si="0"/>
        <v>18950.140011644264</v>
      </c>
      <c r="F15" s="549">
        <f t="shared" si="0"/>
        <v>21819.079289828664</v>
      </c>
      <c r="G15" s="549">
        <f t="shared" si="0"/>
        <v>27581.607245410356</v>
      </c>
      <c r="H15" s="549">
        <f t="shared" si="0"/>
        <v>28898.657866237914</v>
      </c>
      <c r="I15" s="549">
        <f t="shared" si="0"/>
        <v>28336.207651007793</v>
      </c>
      <c r="J15" s="549">
        <f t="shared" si="0"/>
        <v>26145.983524876821</v>
      </c>
      <c r="K15" s="549">
        <f t="shared" si="0"/>
        <v>39680.559919843254</v>
      </c>
      <c r="L15" s="550">
        <f t="shared" si="0"/>
        <v>37711.162928497557</v>
      </c>
    </row>
    <row r="16" spans="1:12" ht="15" customHeight="1" x14ac:dyDescent="0.25">
      <c r="A16" s="1"/>
      <c r="B16" s="1"/>
      <c r="C16" s="30"/>
      <c r="D16" s="30"/>
      <c r="E16" s="30"/>
      <c r="F16" s="30"/>
      <c r="G16" s="30"/>
      <c r="H16" s="3"/>
      <c r="I16" s="3"/>
      <c r="J16" s="3"/>
      <c r="K16" s="30"/>
    </row>
    <row r="17" spans="1:12" ht="15" customHeight="1" x14ac:dyDescent="0.25">
      <c r="A17" s="3"/>
      <c r="B17" s="3"/>
      <c r="C17" s="2"/>
      <c r="D17" s="2"/>
      <c r="E17" s="2"/>
      <c r="F17" s="2"/>
      <c r="G17" s="2"/>
      <c r="H17" s="3"/>
      <c r="I17" s="3"/>
      <c r="J17" s="3"/>
      <c r="K17" s="2"/>
    </row>
    <row r="18" spans="1:12" ht="15" customHeight="1" x14ac:dyDescent="0.25">
      <c r="A18" s="1" t="s">
        <v>711</v>
      </c>
      <c r="B18" s="1"/>
      <c r="C18" s="2"/>
      <c r="D18" s="2"/>
      <c r="E18" s="2"/>
      <c r="F18" s="2"/>
      <c r="G18" s="2"/>
      <c r="H18" s="3"/>
      <c r="I18" s="3"/>
      <c r="J18" s="3"/>
      <c r="K18" s="2"/>
    </row>
    <row r="19" spans="1:12" ht="15" customHeight="1" x14ac:dyDescent="0.25">
      <c r="A19" s="5" t="s">
        <v>712</v>
      </c>
      <c r="B19" s="3"/>
      <c r="C19" s="2"/>
      <c r="D19" s="2"/>
      <c r="E19" s="2"/>
      <c r="F19" s="2"/>
      <c r="G19" s="2"/>
      <c r="H19" s="3"/>
      <c r="I19" s="3"/>
      <c r="J19" s="3"/>
      <c r="K19" s="2"/>
    </row>
    <row r="20" spans="1:12" ht="15" customHeight="1" x14ac:dyDescent="0.25">
      <c r="A20" s="5"/>
      <c r="B20" s="3"/>
      <c r="C20" s="2"/>
      <c r="D20" s="2"/>
      <c r="E20" s="2"/>
      <c r="F20" s="2"/>
      <c r="G20" s="2"/>
      <c r="H20" s="3"/>
      <c r="I20" s="3"/>
      <c r="J20" s="3"/>
      <c r="K20" s="2"/>
    </row>
    <row r="21" spans="1:12" ht="15" customHeight="1" x14ac:dyDescent="0.25">
      <c r="A21" s="7" t="s">
        <v>605</v>
      </c>
      <c r="B21" s="7" t="s">
        <v>713</v>
      </c>
      <c r="C21" s="7">
        <v>2013</v>
      </c>
      <c r="D21" s="7">
        <v>2014</v>
      </c>
      <c r="E21" s="7">
        <v>2015</v>
      </c>
      <c r="F21" s="7">
        <v>2016</v>
      </c>
      <c r="G21" s="7">
        <v>2017</v>
      </c>
      <c r="H21" s="7">
        <v>2018</v>
      </c>
      <c r="I21" s="7">
        <v>2019</v>
      </c>
      <c r="J21" s="7">
        <v>2020</v>
      </c>
      <c r="K21" s="7">
        <v>2021</v>
      </c>
      <c r="L21" s="7" t="s">
        <v>696</v>
      </c>
    </row>
    <row r="22" spans="1:12" ht="15" customHeight="1" x14ac:dyDescent="0.25">
      <c r="A22" s="29" t="s">
        <v>83</v>
      </c>
      <c r="B22" s="32" t="s">
        <v>279</v>
      </c>
      <c r="C22" s="10">
        <v>1324.854204</v>
      </c>
      <c r="D22" s="10">
        <v>1319.8441359999997</v>
      </c>
      <c r="E22" s="10">
        <v>1643.7569690000003</v>
      </c>
      <c r="F22" s="10">
        <v>2317.2932110000002</v>
      </c>
      <c r="G22" s="10">
        <v>2438.0425139999998</v>
      </c>
      <c r="H22" s="10">
        <v>2487.8854569999999</v>
      </c>
      <c r="I22" s="10">
        <v>2554.9391948135981</v>
      </c>
      <c r="J22" s="10">
        <v>2183.6808451057727</v>
      </c>
      <c r="K22" s="10">
        <v>2331.5031068630997</v>
      </c>
      <c r="L22" s="10">
        <v>2516.8837960775882</v>
      </c>
    </row>
    <row r="23" spans="1:12" ht="15" customHeight="1" x14ac:dyDescent="0.25">
      <c r="A23" s="29" t="s">
        <v>475</v>
      </c>
      <c r="B23" s="32" t="s">
        <v>476</v>
      </c>
      <c r="C23" s="10">
        <v>6047.3659180000004</v>
      </c>
      <c r="D23" s="10">
        <v>5323.3804000000009</v>
      </c>
      <c r="E23" s="10">
        <v>5743.7721409999986</v>
      </c>
      <c r="F23" s="10">
        <v>5936.5698080000002</v>
      </c>
      <c r="G23" s="10">
        <v>6563.9221310000012</v>
      </c>
      <c r="H23" s="10">
        <v>6513.3016529999995</v>
      </c>
      <c r="I23" s="10">
        <v>6139.6800270651038</v>
      </c>
      <c r="J23" s="10">
        <v>4446.5430802883111</v>
      </c>
      <c r="K23" s="10">
        <v>5627.3677698374058</v>
      </c>
      <c r="L23" s="10">
        <v>5619.5108104879746</v>
      </c>
    </row>
    <row r="24" spans="1:12" ht="15" customHeight="1" x14ac:dyDescent="0.25">
      <c r="A24" s="3" t="s">
        <v>107</v>
      </c>
      <c r="B24" s="32" t="s">
        <v>314</v>
      </c>
      <c r="C24" s="10">
        <v>1059.3689420000001</v>
      </c>
      <c r="D24" s="10">
        <v>1124.41966</v>
      </c>
      <c r="E24" s="10">
        <v>1190.298859</v>
      </c>
      <c r="F24" s="10">
        <v>1102.9358439999999</v>
      </c>
      <c r="G24" s="10">
        <v>1236.5138630000001</v>
      </c>
      <c r="H24" s="10">
        <v>1208.0306520000001</v>
      </c>
      <c r="I24" s="10">
        <v>1194.6094978007111</v>
      </c>
      <c r="J24" s="10">
        <v>1169.8723451279291</v>
      </c>
      <c r="K24" s="10">
        <v>1210.305532257468</v>
      </c>
      <c r="L24" s="10">
        <v>1092.754988708024</v>
      </c>
    </row>
    <row r="25" spans="1:12" ht="15" customHeight="1" x14ac:dyDescent="0.25">
      <c r="A25" s="3" t="s">
        <v>745</v>
      </c>
      <c r="B25" s="32" t="s">
        <v>359</v>
      </c>
      <c r="C25" s="10">
        <v>21.204193999999998</v>
      </c>
      <c r="D25" s="10">
        <v>17.144968000000002</v>
      </c>
      <c r="E25" s="10">
        <v>8.9059539999999995</v>
      </c>
      <c r="F25" s="10">
        <v>7.1565099999999982</v>
      </c>
      <c r="G25" s="10">
        <v>6.9465319999999995</v>
      </c>
      <c r="H25" s="10">
        <v>7.8107290000000003</v>
      </c>
      <c r="I25" s="10">
        <v>4.7343134888110008</v>
      </c>
      <c r="J25" s="10">
        <v>4.68009451039</v>
      </c>
      <c r="K25" s="10">
        <v>4.6418586206430001</v>
      </c>
      <c r="L25" s="10">
        <v>4.2071969278010002</v>
      </c>
    </row>
    <row r="26" spans="1:12" ht="15" customHeight="1" x14ac:dyDescent="0.25">
      <c r="A26" s="3" t="s">
        <v>114</v>
      </c>
      <c r="B26" s="32" t="s">
        <v>314</v>
      </c>
      <c r="C26" s="10">
        <v>855.15530999999999</v>
      </c>
      <c r="D26" s="10">
        <v>771.45482600000003</v>
      </c>
      <c r="E26" s="10">
        <v>938.35960200000011</v>
      </c>
      <c r="F26" s="10">
        <v>942.29859900000008</v>
      </c>
      <c r="G26" s="10">
        <v>865.54154800000003</v>
      </c>
      <c r="H26" s="10">
        <v>793.74422600000003</v>
      </c>
      <c r="I26" s="10">
        <v>835.96116070666892</v>
      </c>
      <c r="J26" s="10">
        <v>745.74746157161803</v>
      </c>
      <c r="K26" s="10">
        <v>824.88457067200704</v>
      </c>
      <c r="L26" s="10">
        <v>738.39613927194</v>
      </c>
    </row>
    <row r="27" spans="1:12" ht="15" customHeight="1" x14ac:dyDescent="0.25">
      <c r="A27" s="3" t="s">
        <v>327</v>
      </c>
      <c r="B27" s="32" t="s">
        <v>314</v>
      </c>
      <c r="C27" s="10">
        <v>10.373199999999999</v>
      </c>
      <c r="D27" s="10">
        <v>11.368120999999999</v>
      </c>
      <c r="E27" s="10">
        <v>11.646831000000001</v>
      </c>
      <c r="F27" s="10">
        <v>11.089091000000002</v>
      </c>
      <c r="G27" s="10">
        <v>11.692759000000001</v>
      </c>
      <c r="H27" s="10">
        <v>14.680347999999999</v>
      </c>
      <c r="I27" s="10">
        <v>15.748065453363001</v>
      </c>
      <c r="J27" s="10">
        <v>14.109335084129</v>
      </c>
      <c r="K27" s="10">
        <v>17.812878940299999</v>
      </c>
      <c r="L27" s="10">
        <v>19.334567713550996</v>
      </c>
    </row>
    <row r="28" spans="1:12" ht="15" customHeight="1" x14ac:dyDescent="0.25">
      <c r="A28" s="3" t="s">
        <v>746</v>
      </c>
      <c r="B28" s="32" t="s">
        <v>314</v>
      </c>
      <c r="C28" s="10">
        <v>23.424300000000002</v>
      </c>
      <c r="D28" s="10">
        <v>23.8873</v>
      </c>
      <c r="E28" s="10">
        <v>20.811199999999999</v>
      </c>
      <c r="F28" s="10">
        <v>18.915343000000004</v>
      </c>
      <c r="G28" s="10">
        <v>18.107502</v>
      </c>
      <c r="H28" s="10">
        <v>17.110648999999999</v>
      </c>
      <c r="I28" s="10">
        <v>20.077339641999998</v>
      </c>
      <c r="J28" s="10">
        <v>20.220412000000003</v>
      </c>
      <c r="K28" s="10">
        <v>25.450488200000002</v>
      </c>
      <c r="L28" s="10">
        <v>26.519807499999995</v>
      </c>
    </row>
    <row r="29" spans="1:12" x14ac:dyDescent="0.25">
      <c r="A29" s="11" t="s">
        <v>747</v>
      </c>
      <c r="B29" s="34" t="s">
        <v>314</v>
      </c>
      <c r="C29" s="551">
        <v>18.128929260030937</v>
      </c>
      <c r="D29" s="551">
        <v>16.494692460800046</v>
      </c>
      <c r="E29" s="551">
        <v>17.764907390686925</v>
      </c>
      <c r="F29" s="551">
        <v>24.500516022025053</v>
      </c>
      <c r="G29" s="551">
        <v>25.423540350680781</v>
      </c>
      <c r="H29" s="551">
        <v>27.171357639812076</v>
      </c>
      <c r="I29" s="551">
        <v>30.339354856170623</v>
      </c>
      <c r="J29" s="551">
        <v>29.56865228604148</v>
      </c>
      <c r="K29" s="551">
        <v>33.49554006896598</v>
      </c>
      <c r="L29" s="551">
        <v>29.355013519933358</v>
      </c>
    </row>
    <row r="30" spans="1:12" x14ac:dyDescent="0.25">
      <c r="A30" s="3"/>
      <c r="B30" s="3"/>
      <c r="C30" s="2"/>
      <c r="D30" s="2"/>
      <c r="E30" s="2"/>
      <c r="F30" s="2"/>
      <c r="G30" s="2"/>
      <c r="H30" s="3"/>
      <c r="I30" s="3"/>
      <c r="J30" s="3"/>
      <c r="K30" s="3"/>
    </row>
    <row r="31" spans="1:12" x14ac:dyDescent="0.25">
      <c r="A31" s="3"/>
      <c r="B31" s="3"/>
      <c r="C31" s="35"/>
      <c r="D31" s="35"/>
      <c r="E31" s="35"/>
      <c r="F31" s="35"/>
      <c r="G31" s="35"/>
      <c r="H31" s="3"/>
      <c r="I31" s="3"/>
      <c r="J31" s="3"/>
      <c r="K31" s="3"/>
      <c r="L31" s="14"/>
    </row>
    <row r="32" spans="1:12" x14ac:dyDescent="0.25">
      <c r="A32" s="12" t="s">
        <v>61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2" x14ac:dyDescent="0.25">
      <c r="A33" s="3" t="s">
        <v>703</v>
      </c>
      <c r="B33" s="3"/>
      <c r="C33" s="2"/>
      <c r="D33" s="2"/>
      <c r="E33" s="2"/>
      <c r="F33" s="2"/>
      <c r="G33" s="2"/>
      <c r="H33" s="2"/>
      <c r="I33" s="2"/>
      <c r="J33" s="2"/>
      <c r="K33" s="2"/>
    </row>
    <row r="34" spans="1:12" x14ac:dyDescent="0.25">
      <c r="A34" s="3" t="s">
        <v>62</v>
      </c>
      <c r="B34" s="3"/>
      <c r="C34" s="2"/>
      <c r="D34" s="2"/>
      <c r="E34" s="2"/>
      <c r="F34" s="2"/>
      <c r="G34" s="2"/>
      <c r="H34" s="2"/>
      <c r="I34" s="2"/>
      <c r="J34" s="2"/>
      <c r="K34" s="2"/>
    </row>
    <row r="35" spans="1:12" x14ac:dyDescent="0.25">
      <c r="A35" s="5" t="s">
        <v>704</v>
      </c>
      <c r="B35" s="3"/>
      <c r="C35" s="2"/>
      <c r="D35" s="2"/>
      <c r="E35" s="2"/>
      <c r="F35" s="2"/>
      <c r="G35" s="2"/>
      <c r="H35" s="2"/>
      <c r="I35" s="2"/>
      <c r="J35" s="2"/>
      <c r="K35" s="2"/>
    </row>
    <row r="36" spans="1:12" x14ac:dyDescent="0.25">
      <c r="A36" s="546" t="s">
        <v>705</v>
      </c>
      <c r="B36" s="11"/>
      <c r="C36" s="14"/>
      <c r="D36" s="14"/>
      <c r="E36" s="14"/>
      <c r="F36" s="14"/>
      <c r="G36" s="14"/>
      <c r="H36" s="14"/>
      <c r="I36" s="14"/>
      <c r="J36" s="14"/>
      <c r="K36" s="14"/>
      <c r="L36" s="14"/>
    </row>
  </sheetData>
  <pageMargins left="0.7" right="0.7" top="0.75" bottom="0.75" header="0" footer="0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8"/>
  <sheetViews>
    <sheetView showGridLines="0" zoomScaleNormal="100" workbookViewId="0">
      <selection activeCell="C14" sqref="C14"/>
    </sheetView>
  </sheetViews>
  <sheetFormatPr baseColWidth="10" defaultColWidth="14.42578125" defaultRowHeight="15" customHeight="1" x14ac:dyDescent="0.25"/>
  <cols>
    <col min="1" max="1" width="11.85546875" style="175" customWidth="1"/>
    <col min="2" max="9" width="14.7109375" style="175" customWidth="1"/>
    <col min="10" max="12" width="11.5703125" style="175" customWidth="1"/>
    <col min="13" max="16384" width="14.42578125" style="175"/>
  </cols>
  <sheetData>
    <row r="1" spans="1:12" ht="15" customHeight="1" x14ac:dyDescent="0.25">
      <c r="A1" s="552" t="s">
        <v>749</v>
      </c>
      <c r="B1" s="201"/>
      <c r="C1" s="201"/>
      <c r="D1" s="201"/>
      <c r="E1" s="201"/>
      <c r="F1" s="201"/>
      <c r="G1" s="201"/>
      <c r="H1" s="201"/>
      <c r="I1" s="201"/>
      <c r="J1" s="202"/>
      <c r="K1" s="202"/>
      <c r="L1" s="202"/>
    </row>
    <row r="2" spans="1:12" ht="15" customHeight="1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2"/>
      <c r="K2" s="202"/>
      <c r="L2" s="202"/>
    </row>
    <row r="3" spans="1:12" ht="15" customHeight="1" x14ac:dyDescent="0.25">
      <c r="A3" s="205" t="s">
        <v>651</v>
      </c>
      <c r="B3" s="205" t="s">
        <v>750</v>
      </c>
      <c r="C3" s="205" t="s">
        <v>751</v>
      </c>
      <c r="D3" s="205" t="s">
        <v>752</v>
      </c>
      <c r="E3" s="205" t="s">
        <v>753</v>
      </c>
      <c r="F3" s="205" t="s">
        <v>754</v>
      </c>
      <c r="G3" s="205" t="s">
        <v>755</v>
      </c>
      <c r="H3" s="205" t="s">
        <v>41</v>
      </c>
      <c r="I3" s="205" t="s">
        <v>756</v>
      </c>
      <c r="J3" s="202"/>
      <c r="K3" s="202"/>
      <c r="L3" s="202"/>
    </row>
    <row r="4" spans="1:12" ht="15" customHeight="1" x14ac:dyDescent="0.25">
      <c r="A4" s="201"/>
      <c r="B4" s="206" t="s">
        <v>757</v>
      </c>
      <c r="C4" s="238" t="s">
        <v>758</v>
      </c>
      <c r="D4" s="206" t="s">
        <v>757</v>
      </c>
      <c r="E4" s="206" t="s">
        <v>758</v>
      </c>
      <c r="F4" s="206" t="s">
        <v>757</v>
      </c>
      <c r="G4" s="206" t="s">
        <v>757</v>
      </c>
      <c r="H4" s="206" t="s">
        <v>1005</v>
      </c>
      <c r="I4" s="206" t="s">
        <v>759</v>
      </c>
      <c r="J4" s="202"/>
      <c r="K4" s="202"/>
      <c r="L4" s="202"/>
    </row>
    <row r="5" spans="1:12" ht="15" customHeight="1" x14ac:dyDescent="0.25">
      <c r="A5" s="201"/>
      <c r="B5" s="206" t="s">
        <v>760</v>
      </c>
      <c r="C5" s="238" t="s">
        <v>761</v>
      </c>
      <c r="D5" s="206" t="s">
        <v>760</v>
      </c>
      <c r="E5" s="206" t="s">
        <v>762</v>
      </c>
      <c r="F5" s="206" t="s">
        <v>760</v>
      </c>
      <c r="G5" s="206" t="s">
        <v>760</v>
      </c>
      <c r="H5" s="206" t="s">
        <v>763</v>
      </c>
      <c r="I5" s="206" t="s">
        <v>760</v>
      </c>
      <c r="J5" s="202"/>
      <c r="K5" s="202"/>
      <c r="L5" s="202"/>
    </row>
    <row r="6" spans="1:12" ht="15" customHeight="1" x14ac:dyDescent="0.25">
      <c r="A6" s="201"/>
      <c r="B6" s="206"/>
      <c r="C6" s="238"/>
      <c r="D6" s="206"/>
      <c r="E6" s="206"/>
      <c r="F6" s="206"/>
      <c r="G6" s="206"/>
      <c r="H6" s="206"/>
      <c r="I6" s="206"/>
      <c r="J6" s="202"/>
      <c r="K6" s="202"/>
      <c r="L6" s="202"/>
    </row>
    <row r="7" spans="1:12" ht="15" customHeight="1" x14ac:dyDescent="0.25">
      <c r="A7" s="201">
        <v>2013</v>
      </c>
      <c r="B7" s="207">
        <v>332.12086956521739</v>
      </c>
      <c r="C7" s="207">
        <v>1409.505928853755</v>
      </c>
      <c r="D7" s="207">
        <v>86.594387351778607</v>
      </c>
      <c r="E7" s="207">
        <v>23.792885375494087</v>
      </c>
      <c r="F7" s="207">
        <v>97.121185770750955</v>
      </c>
      <c r="G7" s="207">
        <v>1011.7013043478256</v>
      </c>
      <c r="H7" s="207">
        <v>135.18007968127498</v>
      </c>
      <c r="I7" s="207">
        <v>10.318</v>
      </c>
      <c r="J7" s="202"/>
      <c r="K7" s="202"/>
      <c r="L7" s="202"/>
    </row>
    <row r="8" spans="1:12" ht="15" customHeight="1" x14ac:dyDescent="0.25">
      <c r="A8" s="201">
        <v>2014</v>
      </c>
      <c r="B8" s="207">
        <v>311.25509881422914</v>
      </c>
      <c r="C8" s="207">
        <v>1266.0626482213438</v>
      </c>
      <c r="D8" s="207">
        <v>98.178577075098858</v>
      </c>
      <c r="E8" s="207">
        <v>19.077905138339919</v>
      </c>
      <c r="F8" s="207">
        <v>95.072213438735162</v>
      </c>
      <c r="G8" s="207">
        <v>993.03415019762781</v>
      </c>
      <c r="H8" s="207">
        <v>96.66547619047617</v>
      </c>
      <c r="I8" s="207">
        <v>11.393000000000001</v>
      </c>
      <c r="J8" s="202"/>
      <c r="K8" s="202"/>
      <c r="L8" s="202"/>
    </row>
    <row r="9" spans="1:12" ht="15" customHeight="1" x14ac:dyDescent="0.25">
      <c r="A9" s="201">
        <v>2015</v>
      </c>
      <c r="B9" s="379">
        <v>249.22632411067195</v>
      </c>
      <c r="C9" s="379">
        <v>1159.8211462450597</v>
      </c>
      <c r="D9" s="379">
        <v>87.466600790513937</v>
      </c>
      <c r="E9" s="379">
        <v>15.680000000000003</v>
      </c>
      <c r="F9" s="379">
        <v>80.899604743083017</v>
      </c>
      <c r="G9" s="379">
        <v>728.93063241106734</v>
      </c>
      <c r="H9" s="379">
        <v>55.045161290322547</v>
      </c>
      <c r="I9" s="379">
        <v>6.6520000000000001</v>
      </c>
      <c r="J9" s="394"/>
      <c r="K9" s="202"/>
      <c r="L9" s="202"/>
    </row>
    <row r="10" spans="1:12" ht="15" customHeight="1" x14ac:dyDescent="0.25">
      <c r="A10" s="201">
        <v>2016</v>
      </c>
      <c r="B10" s="379">
        <v>220.56320158102767</v>
      </c>
      <c r="C10" s="379">
        <v>1249.8440711462456</v>
      </c>
      <c r="D10" s="379">
        <v>95.016166007905127</v>
      </c>
      <c r="E10" s="379">
        <v>17.137747035573113</v>
      </c>
      <c r="F10" s="379">
        <v>84.893873517786503</v>
      </c>
      <c r="G10" s="379">
        <v>816.73525691699592</v>
      </c>
      <c r="H10" s="379">
        <v>57.872619047619011</v>
      </c>
      <c r="I10" s="379">
        <v>6.484</v>
      </c>
      <c r="J10" s="394"/>
      <c r="K10" s="202"/>
      <c r="L10" s="202"/>
    </row>
    <row r="11" spans="1:12" ht="15" customHeight="1" x14ac:dyDescent="0.25">
      <c r="A11" s="201">
        <v>2017</v>
      </c>
      <c r="B11" s="379">
        <v>279.68408730158734</v>
      </c>
      <c r="C11" s="379">
        <v>1257.8597222222218</v>
      </c>
      <c r="D11" s="379">
        <v>131.35749999999999</v>
      </c>
      <c r="E11" s="379">
        <v>17.048769841269831</v>
      </c>
      <c r="F11" s="379">
        <v>105.11793650793653</v>
      </c>
      <c r="G11" s="379">
        <v>911.93436507936519</v>
      </c>
      <c r="H11" s="379">
        <v>70.687199999999976</v>
      </c>
      <c r="I11" s="379">
        <v>8.2059999999999995</v>
      </c>
      <c r="J11" s="202"/>
      <c r="K11" s="202"/>
      <c r="L11" s="202"/>
    </row>
    <row r="12" spans="1:12" ht="15" customHeight="1" x14ac:dyDescent="0.25">
      <c r="A12" s="201">
        <v>2018</v>
      </c>
      <c r="B12" s="379">
        <v>295.88023715415011</v>
      </c>
      <c r="C12" s="379">
        <v>1268.9288537549405</v>
      </c>
      <c r="D12" s="379">
        <v>132.53778656126494</v>
      </c>
      <c r="E12" s="379">
        <v>15.707826086956521</v>
      </c>
      <c r="F12" s="379">
        <v>101.71517786561269</v>
      </c>
      <c r="G12" s="379">
        <v>914.13509881422931</v>
      </c>
      <c r="H12" s="379">
        <v>69.470967741935524</v>
      </c>
      <c r="I12" s="379">
        <v>11.938000000000001</v>
      </c>
      <c r="J12" s="202"/>
      <c r="K12" s="202"/>
      <c r="L12" s="202"/>
    </row>
    <row r="13" spans="1:12" ht="15" customHeight="1" x14ac:dyDescent="0.25">
      <c r="A13" s="201">
        <v>2019</v>
      </c>
      <c r="B13" s="379">
        <v>272.14359683794487</v>
      </c>
      <c r="C13" s="379">
        <v>1393.7138339920953</v>
      </c>
      <c r="D13" s="379">
        <v>115.49999999999994</v>
      </c>
      <c r="E13" s="379">
        <v>16.211027667984194</v>
      </c>
      <c r="F13" s="379">
        <v>90.703754940711491</v>
      </c>
      <c r="G13" s="379">
        <v>845.62762845849761</v>
      </c>
      <c r="H13" s="379">
        <v>93.39085365853667</v>
      </c>
      <c r="I13" s="379">
        <v>11.303804878048789</v>
      </c>
      <c r="J13" s="202"/>
      <c r="K13" s="202"/>
      <c r="L13" s="202"/>
    </row>
    <row r="14" spans="1:12" ht="15" customHeight="1" x14ac:dyDescent="0.25">
      <c r="A14" s="201">
        <v>2020</v>
      </c>
      <c r="B14" s="379">
        <v>280.34866141732306</v>
      </c>
      <c r="C14" s="379">
        <v>1771.0421259842506</v>
      </c>
      <c r="D14" s="379">
        <v>102.8290157480314</v>
      </c>
      <c r="E14" s="379">
        <v>20.547519685039358</v>
      </c>
      <c r="F14" s="379">
        <v>82.807204724409445</v>
      </c>
      <c r="G14" s="379">
        <v>778.30578740157466</v>
      </c>
      <c r="H14" s="379">
        <v>108.88360323886651</v>
      </c>
      <c r="I14" s="379">
        <v>8.67551181102362</v>
      </c>
      <c r="J14" s="202"/>
      <c r="K14" s="202"/>
      <c r="L14" s="202"/>
    </row>
    <row r="15" spans="1:12" ht="15" customHeight="1" x14ac:dyDescent="0.25">
      <c r="A15" s="201">
        <v>2021</v>
      </c>
      <c r="B15" s="379">
        <v>422.63430830039528</v>
      </c>
      <c r="C15" s="379">
        <v>1799.175296442688</v>
      </c>
      <c r="D15" s="379">
        <v>136.41241106719363</v>
      </c>
      <c r="E15" s="379">
        <v>25.138260869565219</v>
      </c>
      <c r="F15" s="379">
        <v>100.07276679841901</v>
      </c>
      <c r="G15" s="379">
        <v>1482.2570750988139</v>
      </c>
      <c r="H15" s="379">
        <v>159.21399999999988</v>
      </c>
      <c r="I15" s="379">
        <v>15.942450592885377</v>
      </c>
      <c r="J15" s="202"/>
      <c r="K15" s="202"/>
      <c r="L15" s="202"/>
    </row>
    <row r="16" spans="1:12" ht="15" customHeight="1" x14ac:dyDescent="0.25">
      <c r="A16" s="390">
        <v>2022</v>
      </c>
      <c r="B16" s="553">
        <v>399.02569721115538</v>
      </c>
      <c r="C16" s="553">
        <v>1800.7978000000003</v>
      </c>
      <c r="D16" s="553">
        <v>157.77426294820725</v>
      </c>
      <c r="E16" s="553">
        <v>21.733000000000004</v>
      </c>
      <c r="F16" s="553">
        <v>97.530278884462206</v>
      </c>
      <c r="G16" s="554">
        <v>1416.0717529880483</v>
      </c>
      <c r="H16" s="555">
        <v>120.30060975609753</v>
      </c>
      <c r="I16" s="555">
        <v>18.605139442231074</v>
      </c>
      <c r="J16" s="202"/>
      <c r="K16" s="202"/>
      <c r="L16" s="202"/>
    </row>
    <row r="17" spans="1:12" ht="15" customHeight="1" x14ac:dyDescent="0.25">
      <c r="A17" s="556"/>
      <c r="B17" s="557"/>
      <c r="C17" s="558"/>
      <c r="D17" s="558"/>
      <c r="E17" s="558"/>
      <c r="F17" s="558"/>
      <c r="G17" s="558"/>
      <c r="H17" s="558"/>
      <c r="I17" s="558"/>
      <c r="J17" s="202"/>
      <c r="K17" s="202"/>
      <c r="L17" s="202"/>
    </row>
    <row r="18" spans="1:12" ht="15" customHeight="1" x14ac:dyDescent="0.25">
      <c r="A18" s="723" t="s">
        <v>764</v>
      </c>
      <c r="B18" s="724"/>
      <c r="C18" s="724"/>
      <c r="D18" s="724"/>
      <c r="E18" s="724"/>
      <c r="F18" s="724"/>
      <c r="G18" s="724"/>
      <c r="H18" s="724"/>
      <c r="I18" s="724"/>
      <c r="J18" s="202"/>
      <c r="K18" s="202"/>
      <c r="L18" s="202"/>
    </row>
    <row r="19" spans="1:12" ht="15" customHeight="1" x14ac:dyDescent="0.25">
      <c r="A19" s="724"/>
      <c r="B19" s="724"/>
      <c r="C19" s="724"/>
      <c r="D19" s="724"/>
      <c r="E19" s="724"/>
      <c r="F19" s="724"/>
      <c r="G19" s="724"/>
      <c r="H19" s="724"/>
      <c r="I19" s="724"/>
      <c r="J19" s="202"/>
      <c r="K19" s="202"/>
      <c r="L19" s="202"/>
    </row>
    <row r="20" spans="1:12" ht="15" customHeight="1" x14ac:dyDescent="0.25">
      <c r="A20" s="556"/>
      <c r="B20" s="558"/>
      <c r="C20" s="558"/>
      <c r="D20" s="558"/>
      <c r="E20" s="558"/>
      <c r="F20" s="558"/>
      <c r="G20" s="558"/>
      <c r="H20" s="558"/>
      <c r="I20" s="558"/>
      <c r="J20" s="202"/>
      <c r="K20" s="202"/>
      <c r="L20" s="202"/>
    </row>
    <row r="21" spans="1:12" ht="15" customHeight="1" x14ac:dyDescent="0.25">
      <c r="A21" s="201" t="s">
        <v>765</v>
      </c>
      <c r="B21" s="207">
        <v>443.42900000000009</v>
      </c>
      <c r="C21" s="207">
        <v>1816.31</v>
      </c>
      <c r="D21" s="207">
        <v>163.74399999999997</v>
      </c>
      <c r="E21" s="207">
        <v>23.131500000000006</v>
      </c>
      <c r="F21" s="207">
        <v>106.26300000000001</v>
      </c>
      <c r="G21" s="207">
        <v>1896.3340000000001</v>
      </c>
      <c r="H21" s="207">
        <v>131.1547619047619</v>
      </c>
      <c r="I21" s="207">
        <v>19.0105</v>
      </c>
      <c r="J21" s="202"/>
      <c r="K21" s="559"/>
      <c r="L21" s="202"/>
    </row>
    <row r="22" spans="1:12" ht="15" customHeight="1" x14ac:dyDescent="0.25">
      <c r="A22" s="201" t="s">
        <v>766</v>
      </c>
      <c r="B22" s="207">
        <v>450.93199999999996</v>
      </c>
      <c r="C22" s="207">
        <v>1857.7175000000002</v>
      </c>
      <c r="D22" s="207">
        <v>165.29949999999997</v>
      </c>
      <c r="E22" s="207">
        <v>23.466999999999999</v>
      </c>
      <c r="F22" s="207">
        <v>104.32100000000003</v>
      </c>
      <c r="G22" s="207">
        <v>2001.1485</v>
      </c>
      <c r="H22" s="207">
        <v>141.99444444444444</v>
      </c>
      <c r="I22" s="207">
        <v>18.953999999999994</v>
      </c>
      <c r="J22" s="202"/>
      <c r="K22" s="559"/>
      <c r="L22" s="202"/>
    </row>
    <row r="23" spans="1:12" ht="15" customHeight="1" x14ac:dyDescent="0.25">
      <c r="A23" s="201" t="s">
        <v>767</v>
      </c>
      <c r="B23" s="207">
        <v>464.36913043478245</v>
      </c>
      <c r="C23" s="207">
        <v>1947.417391304348</v>
      </c>
      <c r="D23" s="207">
        <v>180.27217391304347</v>
      </c>
      <c r="E23" s="207">
        <v>25.243478260869566</v>
      </c>
      <c r="F23" s="207">
        <v>107.02434782608695</v>
      </c>
      <c r="G23" s="207">
        <v>2007.0982608695649</v>
      </c>
      <c r="H23" s="207">
        <v>151.03636363636363</v>
      </c>
      <c r="I23" s="207">
        <v>19.206956521739126</v>
      </c>
      <c r="J23" s="202"/>
      <c r="K23" s="559"/>
      <c r="L23" s="202"/>
    </row>
    <row r="24" spans="1:12" ht="15" customHeight="1" x14ac:dyDescent="0.25">
      <c r="A24" s="201" t="s">
        <v>768</v>
      </c>
      <c r="B24" s="207">
        <v>461.89894736842115</v>
      </c>
      <c r="C24" s="207">
        <v>1935.0394736842106</v>
      </c>
      <c r="D24" s="207">
        <v>198.26789473684212</v>
      </c>
      <c r="E24" s="207">
        <v>24.544210526315783</v>
      </c>
      <c r="F24" s="207">
        <v>108.71368421052631</v>
      </c>
      <c r="G24" s="207">
        <v>1955.9626315789474</v>
      </c>
      <c r="H24" s="207">
        <v>150.77250000000001</v>
      </c>
      <c r="I24" s="207">
        <v>19.246315789473687</v>
      </c>
      <c r="J24" s="202"/>
      <c r="K24" s="559"/>
      <c r="L24" s="202"/>
    </row>
    <row r="25" spans="1:12" ht="15" customHeight="1" x14ac:dyDescent="0.25">
      <c r="A25" s="201" t="s">
        <v>769</v>
      </c>
      <c r="B25" s="207">
        <v>424.69047619047609</v>
      </c>
      <c r="C25" s="207">
        <v>1851.5404761904758</v>
      </c>
      <c r="D25" s="207">
        <v>170.5266666666667</v>
      </c>
      <c r="E25" s="207">
        <v>21.906666666666666</v>
      </c>
      <c r="F25" s="207">
        <v>97.302857142857135</v>
      </c>
      <c r="G25" s="207">
        <v>1630.4266666666667</v>
      </c>
      <c r="H25" s="207">
        <v>133.50526315789475</v>
      </c>
      <c r="I25" s="207">
        <v>18.765714285714285</v>
      </c>
      <c r="J25" s="202"/>
      <c r="K25" s="559"/>
      <c r="L25" s="202"/>
    </row>
    <row r="26" spans="1:12" ht="15" customHeight="1" x14ac:dyDescent="0.25">
      <c r="A26" s="201" t="s">
        <v>770</v>
      </c>
      <c r="B26" s="207">
        <v>409.73500000000013</v>
      </c>
      <c r="C26" s="207">
        <v>1835.325</v>
      </c>
      <c r="D26" s="207">
        <v>165.28699999999998</v>
      </c>
      <c r="E26" s="207">
        <v>21.492500000000003</v>
      </c>
      <c r="F26" s="207">
        <v>93.775000000000006</v>
      </c>
      <c r="G26" s="207">
        <v>1441.3690000000001</v>
      </c>
      <c r="H26" s="207">
        <v>130.00227272727273</v>
      </c>
      <c r="I26" s="207">
        <v>17.366499999999998</v>
      </c>
      <c r="J26" s="202"/>
      <c r="K26" s="559"/>
      <c r="L26" s="202"/>
    </row>
    <row r="27" spans="1:12" ht="15" customHeight="1" x14ac:dyDescent="0.25">
      <c r="A27" s="201" t="s">
        <v>771</v>
      </c>
      <c r="B27" s="207">
        <v>341.54476190476191</v>
      </c>
      <c r="C27" s="207">
        <v>1738.8404761904762</v>
      </c>
      <c r="D27" s="207">
        <v>140.48809523809524</v>
      </c>
      <c r="E27" s="207">
        <v>19.078571428571429</v>
      </c>
      <c r="F27" s="207">
        <v>89.642380952380961</v>
      </c>
      <c r="G27" s="207">
        <v>1141.8333333333333</v>
      </c>
      <c r="H27" s="207">
        <v>107.21499999999999</v>
      </c>
      <c r="I27" s="207">
        <v>16.229523809523805</v>
      </c>
      <c r="J27" s="202"/>
      <c r="K27" s="559"/>
      <c r="L27" s="202"/>
    </row>
    <row r="28" spans="1:12" ht="15" customHeight="1" x14ac:dyDescent="0.25">
      <c r="A28" s="201" t="s">
        <v>772</v>
      </c>
      <c r="B28" s="207">
        <v>361.10272727272724</v>
      </c>
      <c r="C28" s="207">
        <v>1765.6250000000002</v>
      </c>
      <c r="D28" s="207">
        <v>162.06363636363636</v>
      </c>
      <c r="E28" s="207">
        <v>19.753181818181815</v>
      </c>
      <c r="F28" s="207">
        <v>94.25181818181818</v>
      </c>
      <c r="G28" s="207">
        <v>1111.8163636363633</v>
      </c>
      <c r="H28" s="207">
        <v>105.07499999999997</v>
      </c>
      <c r="I28" s="207">
        <v>14.947727272727276</v>
      </c>
      <c r="J28" s="202"/>
      <c r="K28" s="559"/>
      <c r="L28" s="202"/>
    </row>
    <row r="29" spans="1:12" ht="15" customHeight="1" x14ac:dyDescent="0.25">
      <c r="A29" s="201" t="s">
        <v>773</v>
      </c>
      <c r="B29" s="207">
        <v>350.83954545454549</v>
      </c>
      <c r="C29" s="207">
        <v>1685.3833333333334</v>
      </c>
      <c r="D29" s="207">
        <v>142.26681818181817</v>
      </c>
      <c r="E29" s="207">
        <v>18.838571428571427</v>
      </c>
      <c r="F29" s="207">
        <v>85.024999999999991</v>
      </c>
      <c r="G29" s="207">
        <v>964.24590909090909</v>
      </c>
      <c r="H29" s="207">
        <v>98.388095238095246</v>
      </c>
      <c r="I29" s="207">
        <v>16.994090909090911</v>
      </c>
      <c r="J29" s="202"/>
      <c r="K29" s="559"/>
      <c r="L29" s="202"/>
    </row>
    <row r="30" spans="1:12" ht="15" customHeight="1" x14ac:dyDescent="0.25">
      <c r="A30" s="201" t="s">
        <v>774</v>
      </c>
      <c r="B30" s="207">
        <v>345.69380952380948</v>
      </c>
      <c r="C30" s="207">
        <v>1665.6071428571424</v>
      </c>
      <c r="D30" s="207">
        <v>134.25380952380951</v>
      </c>
      <c r="E30" s="207">
        <v>19.367142857142859</v>
      </c>
      <c r="F30" s="207">
        <v>90.178571428571416</v>
      </c>
      <c r="G30" s="207">
        <v>880.24952380952368</v>
      </c>
      <c r="H30" s="207">
        <v>92.429999999999978</v>
      </c>
      <c r="I30" s="207">
        <v>18.900476190476187</v>
      </c>
      <c r="J30" s="202"/>
      <c r="K30" s="559"/>
      <c r="L30" s="202"/>
    </row>
    <row r="31" spans="1:12" ht="15" customHeight="1" x14ac:dyDescent="0.25">
      <c r="A31" s="201" t="s">
        <v>775</v>
      </c>
      <c r="B31" s="207">
        <v>364.23181818181808</v>
      </c>
      <c r="C31" s="207">
        <v>1725.3977272727273</v>
      </c>
      <c r="D31" s="207">
        <v>132.61681818181819</v>
      </c>
      <c r="E31" s="207">
        <v>21.000454545454541</v>
      </c>
      <c r="F31" s="207">
        <v>95.227272727272734</v>
      </c>
      <c r="G31" s="207">
        <v>958.73136363636377</v>
      </c>
      <c r="H31" s="207">
        <v>93.252272727272739</v>
      </c>
      <c r="I31" s="207">
        <v>19.290454545454551</v>
      </c>
      <c r="J31" s="202"/>
      <c r="K31" s="559"/>
      <c r="L31" s="202"/>
    </row>
    <row r="32" spans="1:12" ht="15" customHeight="1" x14ac:dyDescent="0.25">
      <c r="A32" s="201" t="s">
        <v>776</v>
      </c>
      <c r="B32" s="207">
        <v>379.53100000000001</v>
      </c>
      <c r="C32" s="207">
        <v>1794.2375</v>
      </c>
      <c r="D32" s="207">
        <v>141.89500000000001</v>
      </c>
      <c r="E32" s="207">
        <v>23.245000000000001</v>
      </c>
      <c r="F32" s="207">
        <v>100.35550000000001</v>
      </c>
      <c r="G32" s="207">
        <v>1093.1134999999999</v>
      </c>
      <c r="H32" s="207">
        <v>111.27619047619048</v>
      </c>
      <c r="I32" s="207">
        <v>24.845500000000001</v>
      </c>
      <c r="J32" s="202"/>
      <c r="K32" s="559"/>
      <c r="L32" s="202"/>
    </row>
    <row r="33" spans="1:12" ht="15" customHeight="1" x14ac:dyDescent="0.25">
      <c r="A33" s="201"/>
      <c r="B33" s="207"/>
      <c r="C33" s="207"/>
      <c r="D33" s="207"/>
      <c r="E33" s="207"/>
      <c r="F33" s="207"/>
      <c r="G33" s="207"/>
      <c r="H33" s="207"/>
      <c r="I33" s="207"/>
      <c r="J33" s="202"/>
      <c r="K33" s="202"/>
      <c r="L33" s="202"/>
    </row>
    <row r="34" spans="1:12" ht="15" customHeight="1" x14ac:dyDescent="0.25">
      <c r="A34" s="201"/>
      <c r="B34" s="201"/>
      <c r="C34" s="201"/>
      <c r="D34" s="201"/>
      <c r="E34" s="201"/>
      <c r="F34" s="201"/>
      <c r="G34" s="201"/>
      <c r="H34" s="201"/>
      <c r="I34" s="201"/>
      <c r="J34" s="202"/>
      <c r="K34" s="202"/>
      <c r="L34" s="202"/>
    </row>
    <row r="35" spans="1:12" ht="15" customHeight="1" x14ac:dyDescent="0.25">
      <c r="A35" s="392" t="s">
        <v>61</v>
      </c>
      <c r="B35" s="392"/>
      <c r="C35" s="392"/>
      <c r="D35" s="392"/>
      <c r="E35" s="392"/>
      <c r="F35" s="392"/>
      <c r="G35" s="392"/>
      <c r="H35" s="392"/>
      <c r="I35" s="392"/>
      <c r="J35" s="202"/>
      <c r="K35" s="202"/>
      <c r="L35" s="202"/>
    </row>
    <row r="36" spans="1:12" ht="15" customHeight="1" x14ac:dyDescent="0.25">
      <c r="A36" s="394" t="s">
        <v>1006</v>
      </c>
      <c r="B36" s="394"/>
      <c r="C36" s="394"/>
      <c r="D36" s="394"/>
      <c r="E36" s="394"/>
      <c r="F36" s="394"/>
      <c r="G36" s="394"/>
      <c r="H36" s="394"/>
      <c r="I36" s="394"/>
      <c r="J36" s="202"/>
      <c r="K36" s="202"/>
      <c r="L36" s="202"/>
    </row>
    <row r="37" spans="1:12" ht="15" customHeight="1" x14ac:dyDescent="0.25">
      <c r="A37" s="560" t="s">
        <v>777</v>
      </c>
      <c r="B37" s="394"/>
      <c r="C37" s="394"/>
      <c r="D37" s="394"/>
      <c r="E37" s="394"/>
      <c r="F37" s="394"/>
      <c r="G37" s="394"/>
      <c r="H37" s="394"/>
      <c r="I37" s="394"/>
      <c r="J37" s="202"/>
      <c r="K37" s="202"/>
      <c r="L37" s="202"/>
    </row>
    <row r="38" spans="1:12" ht="15" customHeight="1" x14ac:dyDescent="0.25">
      <c r="A38" s="561" t="s">
        <v>778</v>
      </c>
      <c r="B38" s="501"/>
      <c r="C38" s="501"/>
      <c r="D38" s="501"/>
      <c r="E38" s="501"/>
      <c r="F38" s="501"/>
      <c r="G38" s="501"/>
      <c r="H38" s="501"/>
      <c r="I38" s="501"/>
      <c r="J38" s="202"/>
      <c r="K38" s="202"/>
      <c r="L38" s="202"/>
    </row>
  </sheetData>
  <mergeCells count="1">
    <mergeCell ref="A18:I19"/>
  </mergeCells>
  <pageMargins left="0.7" right="0.7" top="0.75" bottom="0.75" header="0" footer="0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2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20.5703125" style="4" customWidth="1"/>
    <col min="2" max="11" width="9.42578125" style="4" customWidth="1"/>
    <col min="12" max="14" width="11.5703125" style="4" customWidth="1"/>
    <col min="15" max="16384" width="14.42578125" style="4"/>
  </cols>
  <sheetData>
    <row r="1" spans="1:14" ht="13.5" customHeight="1" x14ac:dyDescent="0.25">
      <c r="A1" s="1" t="s">
        <v>228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</row>
    <row r="2" spans="1:14" ht="13.5" customHeight="1" x14ac:dyDescent="0.25">
      <c r="A2" s="5" t="s">
        <v>807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</row>
    <row r="3" spans="1:14" ht="13.5" customHeight="1" x14ac:dyDescent="0.25">
      <c r="A3" s="3"/>
      <c r="B3" s="2"/>
      <c r="C3" s="2"/>
      <c r="D3" s="2"/>
      <c r="E3" s="2"/>
      <c r="F3" s="2"/>
      <c r="G3" s="3"/>
      <c r="H3" s="3"/>
      <c r="I3" s="9"/>
      <c r="J3" s="9"/>
      <c r="K3" s="9"/>
      <c r="L3" s="3"/>
      <c r="M3" s="3"/>
      <c r="N3" s="3"/>
    </row>
    <row r="4" spans="1:14" ht="13.5" customHeight="1" x14ac:dyDescent="0.25">
      <c r="A4" s="3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</row>
    <row r="5" spans="1:14" ht="13.5" customHeight="1" x14ac:dyDescent="0.25">
      <c r="A5" s="6" t="s">
        <v>63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172" t="s">
        <v>186</v>
      </c>
      <c r="L5" s="3"/>
      <c r="M5" s="3"/>
      <c r="N5" s="3"/>
    </row>
    <row r="6" spans="1:14" ht="13.5" customHeight="1" x14ac:dyDescent="0.25">
      <c r="A6" s="1" t="s">
        <v>27</v>
      </c>
      <c r="B6" s="173">
        <f t="shared" ref="B6:K6" si="0">SUM(B8:B18)</f>
        <v>18.20345291269982</v>
      </c>
      <c r="C6" s="173">
        <f t="shared" si="0"/>
        <v>18.508373776018207</v>
      </c>
      <c r="D6" s="173">
        <f t="shared" si="0"/>
        <v>19.075939743278191</v>
      </c>
      <c r="E6" s="173">
        <f t="shared" si="0"/>
        <v>20.136959504738066</v>
      </c>
      <c r="F6" s="173">
        <f t="shared" si="0"/>
        <v>19.973181110583429</v>
      </c>
      <c r="G6" s="173">
        <f t="shared" si="0"/>
        <v>20.356881100207069</v>
      </c>
      <c r="H6" s="173">
        <f t="shared" si="0"/>
        <v>20.338925373902775</v>
      </c>
      <c r="I6" s="173">
        <f t="shared" si="0"/>
        <v>20.559951734460412</v>
      </c>
      <c r="J6" s="173">
        <f t="shared" si="0"/>
        <v>21.190886317412982</v>
      </c>
      <c r="K6" s="173">
        <f t="shared" si="0"/>
        <v>22.205109599874405</v>
      </c>
      <c r="L6" s="174"/>
      <c r="M6" s="175"/>
      <c r="N6" s="3"/>
    </row>
    <row r="7" spans="1:14" ht="13.5" customHeight="1" x14ac:dyDescent="0.25"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4"/>
      <c r="M7" s="175"/>
      <c r="N7" s="3"/>
    </row>
    <row r="8" spans="1:14" ht="13.5" customHeight="1" x14ac:dyDescent="0.25">
      <c r="A8" s="3" t="s">
        <v>229</v>
      </c>
      <c r="B8" s="177">
        <v>5.78</v>
      </c>
      <c r="C8" s="177">
        <v>5.75</v>
      </c>
      <c r="D8" s="177">
        <v>5.76</v>
      </c>
      <c r="E8" s="177">
        <v>5.55</v>
      </c>
      <c r="F8" s="177">
        <v>5.5</v>
      </c>
      <c r="G8" s="178">
        <v>5.83</v>
      </c>
      <c r="H8" s="178">
        <v>5.79</v>
      </c>
      <c r="I8" s="178">
        <v>5.73</v>
      </c>
      <c r="J8" s="178">
        <v>5.62</v>
      </c>
      <c r="K8" s="178">
        <v>5.2</v>
      </c>
      <c r="L8" s="174"/>
      <c r="M8" s="174"/>
      <c r="N8" s="3"/>
    </row>
    <row r="9" spans="1:14" ht="13.5" customHeight="1" x14ac:dyDescent="0.25">
      <c r="A9" s="111" t="s">
        <v>230</v>
      </c>
      <c r="B9" s="179">
        <v>1.3634529126998201</v>
      </c>
      <c r="C9" s="179">
        <v>1.3773737760182077</v>
      </c>
      <c r="D9" s="179">
        <v>1.6999397432781935</v>
      </c>
      <c r="E9" s="179">
        <v>2.3529595047380654</v>
      </c>
      <c r="F9" s="179">
        <v>2.4401811105834286</v>
      </c>
      <c r="G9" s="179">
        <v>2.4168811002070698</v>
      </c>
      <c r="H9" s="179">
        <v>2.4379253739027731</v>
      </c>
      <c r="I9" s="179">
        <v>2.1539517344604118</v>
      </c>
      <c r="J9" s="179">
        <v>2.3298863174129791</v>
      </c>
      <c r="K9" s="179">
        <v>2.4451095998743999</v>
      </c>
      <c r="L9" s="174"/>
      <c r="M9" s="174"/>
      <c r="N9" s="3"/>
    </row>
    <row r="10" spans="1:14" ht="13.5" customHeight="1" x14ac:dyDescent="0.25">
      <c r="A10" s="3" t="s">
        <v>231</v>
      </c>
      <c r="B10" s="177">
        <v>0.97</v>
      </c>
      <c r="C10" s="177">
        <v>1.03</v>
      </c>
      <c r="D10" s="177">
        <v>1.02</v>
      </c>
      <c r="E10" s="177">
        <v>0.84599999999999997</v>
      </c>
      <c r="F10" s="177">
        <v>1.0900000000000001</v>
      </c>
      <c r="G10" s="180">
        <v>1.23</v>
      </c>
      <c r="H10" s="178">
        <v>1.29</v>
      </c>
      <c r="I10" s="178">
        <v>1.6</v>
      </c>
      <c r="J10" s="178">
        <v>1.74</v>
      </c>
      <c r="K10" s="178">
        <v>2.2000000000000002</v>
      </c>
      <c r="L10" s="174"/>
      <c r="M10" s="174"/>
      <c r="N10" s="181"/>
    </row>
    <row r="11" spans="1:14" ht="13.5" customHeight="1" x14ac:dyDescent="0.25">
      <c r="A11" s="3" t="s">
        <v>232</v>
      </c>
      <c r="B11" s="177">
        <v>1.6</v>
      </c>
      <c r="C11" s="177">
        <v>1.76</v>
      </c>
      <c r="D11" s="177">
        <v>1.71</v>
      </c>
      <c r="E11" s="177">
        <v>1.9</v>
      </c>
      <c r="F11" s="177">
        <v>1.71</v>
      </c>
      <c r="G11" s="180">
        <v>1.59</v>
      </c>
      <c r="H11" s="178">
        <v>1.68</v>
      </c>
      <c r="I11" s="178">
        <v>1.72</v>
      </c>
      <c r="J11" s="178">
        <v>1.91</v>
      </c>
      <c r="K11" s="178">
        <v>1.9</v>
      </c>
      <c r="L11" s="174"/>
      <c r="M11" s="174"/>
      <c r="N11" s="3"/>
    </row>
    <row r="12" spans="1:14" ht="13.5" customHeight="1" x14ac:dyDescent="0.25">
      <c r="A12" s="3" t="s">
        <v>233</v>
      </c>
      <c r="B12" s="177">
        <v>1.25</v>
      </c>
      <c r="C12" s="177">
        <v>1.36</v>
      </c>
      <c r="D12" s="177">
        <v>1.38</v>
      </c>
      <c r="E12" s="177">
        <v>1.43</v>
      </c>
      <c r="F12" s="177">
        <v>1.26</v>
      </c>
      <c r="G12" s="177">
        <v>1.22</v>
      </c>
      <c r="H12" s="178">
        <v>1.26</v>
      </c>
      <c r="I12" s="178">
        <v>1.2</v>
      </c>
      <c r="J12" s="178">
        <v>1.23</v>
      </c>
      <c r="K12" s="178">
        <v>1.3</v>
      </c>
      <c r="L12" s="3"/>
      <c r="M12" s="3"/>
      <c r="N12" s="3"/>
    </row>
    <row r="13" spans="1:14" ht="13.5" customHeight="1" x14ac:dyDescent="0.25">
      <c r="A13" s="3" t="s">
        <v>234</v>
      </c>
      <c r="B13" s="177">
        <v>0.83299999999999996</v>
      </c>
      <c r="C13" s="177">
        <v>0.74199999999999999</v>
      </c>
      <c r="D13" s="177">
        <v>0.73199999999999998</v>
      </c>
      <c r="E13" s="177" t="s">
        <v>173</v>
      </c>
      <c r="F13" s="177">
        <v>0.70499999999999996</v>
      </c>
      <c r="G13" s="177">
        <v>0.751</v>
      </c>
      <c r="H13" s="178">
        <v>0.80100000000000005</v>
      </c>
      <c r="I13" s="178">
        <v>0.81</v>
      </c>
      <c r="J13" s="178">
        <v>0.94</v>
      </c>
      <c r="K13" s="178">
        <v>1</v>
      </c>
      <c r="L13" s="3"/>
      <c r="M13" s="3"/>
      <c r="N13" s="3"/>
    </row>
    <row r="14" spans="1:14" ht="13.5" customHeight="1" x14ac:dyDescent="0.25">
      <c r="A14" s="3" t="s">
        <v>235</v>
      </c>
      <c r="B14" s="182">
        <v>0.504</v>
      </c>
      <c r="C14" s="182" t="s">
        <v>173</v>
      </c>
      <c r="D14" s="182" t="s">
        <v>173</v>
      </c>
      <c r="E14" s="182">
        <v>0.72699999999999998</v>
      </c>
      <c r="F14" s="182">
        <v>0.622</v>
      </c>
      <c r="G14" s="177">
        <v>0.65100000000000002</v>
      </c>
      <c r="H14" s="178" t="s">
        <v>173</v>
      </c>
      <c r="I14" s="178">
        <v>0.505</v>
      </c>
      <c r="J14" s="178">
        <v>0.73099999999999998</v>
      </c>
      <c r="K14" s="178">
        <v>0.92</v>
      </c>
      <c r="L14" s="3"/>
      <c r="M14" s="3"/>
      <c r="N14" s="3"/>
    </row>
    <row r="15" spans="1:14" ht="13.5" customHeight="1" x14ac:dyDescent="0.25">
      <c r="A15" s="3" t="s">
        <v>236</v>
      </c>
      <c r="B15" s="177">
        <v>0.99</v>
      </c>
      <c r="C15" s="177">
        <v>0.97</v>
      </c>
      <c r="D15" s="177">
        <v>0.97099999999999997</v>
      </c>
      <c r="E15" s="177">
        <v>0.94799999999999995</v>
      </c>
      <c r="F15" s="177">
        <v>0.86</v>
      </c>
      <c r="G15" s="177">
        <v>0.92</v>
      </c>
      <c r="H15" s="178">
        <v>0.93400000000000005</v>
      </c>
      <c r="I15" s="178">
        <v>0.88500000000000001</v>
      </c>
      <c r="J15" s="178">
        <v>0.81299999999999994</v>
      </c>
      <c r="K15" s="178">
        <v>0.83</v>
      </c>
      <c r="L15" s="3"/>
      <c r="M15" s="3"/>
      <c r="N15" s="3"/>
    </row>
    <row r="16" spans="1:14" ht="13.5" customHeight="1" x14ac:dyDescent="0.25">
      <c r="A16" s="3" t="s">
        <v>237</v>
      </c>
      <c r="B16" s="177">
        <v>0.76</v>
      </c>
      <c r="C16" s="177">
        <v>0.70799999999999996</v>
      </c>
      <c r="D16" s="177">
        <v>0.71199999999999997</v>
      </c>
      <c r="E16" s="177">
        <v>0.76300000000000001</v>
      </c>
      <c r="F16" s="177">
        <v>0.79400000000000004</v>
      </c>
      <c r="G16" s="177">
        <v>0.85399999999999998</v>
      </c>
      <c r="H16" s="178">
        <v>0.79700000000000004</v>
      </c>
      <c r="I16" s="178">
        <v>0.85299999999999998</v>
      </c>
      <c r="J16" s="178">
        <v>0.84199999999999997</v>
      </c>
      <c r="K16" s="178">
        <v>0.77</v>
      </c>
      <c r="L16" s="3"/>
      <c r="M16" s="3"/>
      <c r="N16" s="3"/>
    </row>
    <row r="17" spans="1:14" ht="13.5" customHeight="1" x14ac:dyDescent="0.25">
      <c r="A17" s="3" t="s">
        <v>238</v>
      </c>
      <c r="B17" s="177">
        <v>0.44600000000000001</v>
      </c>
      <c r="C17" s="177">
        <v>0.51500000000000001</v>
      </c>
      <c r="D17" s="177">
        <v>0.59399999999999997</v>
      </c>
      <c r="E17" s="177">
        <v>0.752</v>
      </c>
      <c r="F17" s="177">
        <v>0.74199999999999999</v>
      </c>
      <c r="G17" s="177">
        <v>0.751</v>
      </c>
      <c r="H17" s="178">
        <v>0.71499999999999997</v>
      </c>
      <c r="I17" s="178">
        <v>0.73299999999999998</v>
      </c>
      <c r="J17" s="178">
        <v>0.73399999999999999</v>
      </c>
      <c r="K17" s="178">
        <v>0.74</v>
      </c>
      <c r="L17" s="3"/>
      <c r="M17" s="3"/>
      <c r="N17" s="3"/>
    </row>
    <row r="18" spans="1:14" ht="13.5" customHeight="1" x14ac:dyDescent="0.25">
      <c r="A18" s="3" t="s">
        <v>77</v>
      </c>
      <c r="B18" s="177">
        <v>3.7070000000000003</v>
      </c>
      <c r="C18" s="177">
        <v>4.2960000000000003</v>
      </c>
      <c r="D18" s="177">
        <v>4.4969999999999999</v>
      </c>
      <c r="E18" s="177">
        <v>4.8680000000000003</v>
      </c>
      <c r="F18" s="177">
        <v>4.25</v>
      </c>
      <c r="G18" s="177">
        <v>4.1429999999999998</v>
      </c>
      <c r="H18" s="178">
        <v>4.6340000000000003</v>
      </c>
      <c r="I18" s="178">
        <v>4.37</v>
      </c>
      <c r="J18" s="178">
        <v>4.3010000000000002</v>
      </c>
      <c r="K18" s="178">
        <v>4.9000000000000004</v>
      </c>
      <c r="L18" s="3"/>
      <c r="M18" s="3"/>
      <c r="N18" s="3"/>
    </row>
    <row r="19" spans="1:14" ht="13.5" customHeight="1" x14ac:dyDescent="0.25">
      <c r="A19" s="3"/>
      <c r="B19" s="109"/>
      <c r="C19" s="109"/>
      <c r="D19" s="109"/>
      <c r="E19" s="109"/>
      <c r="F19" s="109"/>
      <c r="G19" s="109"/>
      <c r="H19" s="109"/>
      <c r="I19" s="108"/>
      <c r="J19" s="108"/>
      <c r="K19" s="107"/>
      <c r="L19" s="3"/>
      <c r="M19" s="3"/>
      <c r="N19" s="3"/>
    </row>
    <row r="20" spans="1:14" ht="13.5" customHeight="1" x14ac:dyDescent="0.25">
      <c r="A20" s="721" t="s">
        <v>65</v>
      </c>
      <c r="B20" s="722"/>
      <c r="C20" s="722"/>
      <c r="D20" s="722"/>
      <c r="E20" s="722"/>
      <c r="F20" s="722"/>
      <c r="G20" s="722"/>
      <c r="H20" s="722"/>
      <c r="I20" s="722"/>
      <c r="J20" s="722"/>
      <c r="K20" s="3"/>
      <c r="L20" s="3"/>
      <c r="M20" s="3"/>
      <c r="N20" s="3"/>
    </row>
    <row r="21" spans="1:14" ht="13.5" customHeight="1" x14ac:dyDescent="0.25">
      <c r="A21" s="3" t="s">
        <v>239</v>
      </c>
      <c r="K21" s="3"/>
      <c r="L21" s="3"/>
      <c r="M21" s="3"/>
      <c r="N21" s="3"/>
    </row>
    <row r="22" spans="1:14" ht="45" customHeight="1" x14ac:dyDescent="0.25">
      <c r="A22" s="725" t="s">
        <v>66</v>
      </c>
      <c r="B22" s="726"/>
      <c r="C22" s="726"/>
      <c r="D22" s="726"/>
      <c r="E22" s="726"/>
      <c r="F22" s="726"/>
      <c r="G22" s="726"/>
      <c r="H22" s="726"/>
      <c r="I22" s="726"/>
      <c r="J22" s="726"/>
      <c r="K22" s="107"/>
      <c r="L22" s="3"/>
      <c r="M22" s="3"/>
      <c r="N22" s="3"/>
    </row>
  </sheetData>
  <mergeCells count="2">
    <mergeCell ref="A20:J20"/>
    <mergeCell ref="A22:J2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00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17.85546875" style="175" customWidth="1"/>
    <col min="2" max="2" width="6.7109375" style="175" customWidth="1"/>
    <col min="3" max="13" width="7.7109375" style="175" customWidth="1"/>
    <col min="14" max="16384" width="14.42578125" style="175"/>
  </cols>
  <sheetData>
    <row r="1" spans="1:13" ht="12" customHeight="1" x14ac:dyDescent="0.25">
      <c r="A1" s="200" t="s">
        <v>808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2" customHeight="1" x14ac:dyDescent="0.25">
      <c r="A2" s="203" t="s">
        <v>1001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ht="12" customHeight="1" x14ac:dyDescent="0.25">
      <c r="A3" s="202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</row>
    <row r="4" spans="1:13" ht="12" customHeight="1" x14ac:dyDescent="0.25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3" ht="12" customHeight="1" x14ac:dyDescent="0.25">
      <c r="A5" s="204" t="s">
        <v>809</v>
      </c>
      <c r="B5" s="204" t="s">
        <v>810</v>
      </c>
      <c r="C5" s="205" t="s">
        <v>811</v>
      </c>
      <c r="D5" s="204" t="s">
        <v>812</v>
      </c>
      <c r="E5" s="205" t="s">
        <v>813</v>
      </c>
      <c r="F5" s="205" t="s">
        <v>814</v>
      </c>
      <c r="G5" s="205" t="s">
        <v>815</v>
      </c>
      <c r="H5" s="205" t="s">
        <v>816</v>
      </c>
      <c r="I5" s="205" t="s">
        <v>817</v>
      </c>
      <c r="J5" s="205" t="s">
        <v>818</v>
      </c>
      <c r="K5" s="205" t="s">
        <v>819</v>
      </c>
      <c r="L5" s="205" t="s">
        <v>820</v>
      </c>
      <c r="M5" s="205" t="s">
        <v>821</v>
      </c>
    </row>
    <row r="6" spans="1:13" ht="12" customHeight="1" x14ac:dyDescent="0.25">
      <c r="A6" s="202" t="s">
        <v>828</v>
      </c>
      <c r="B6" s="609">
        <v>3.0247726377279198</v>
      </c>
      <c r="C6" s="609">
        <v>4.8865925075492802</v>
      </c>
      <c r="D6" s="609">
        <v>3.8618895556680801</v>
      </c>
      <c r="E6" s="609">
        <v>4.0232314209226301</v>
      </c>
      <c r="F6" s="609">
        <v>2.62771858618368</v>
      </c>
      <c r="G6" s="609">
        <v>3.5018400884655301</v>
      </c>
      <c r="H6" s="609">
        <v>1.7935799821037699</v>
      </c>
      <c r="I6" s="609">
        <v>1.9807581181685601</v>
      </c>
      <c r="J6" s="609">
        <v>2.0906793476908998</v>
      </c>
      <c r="K6" s="609">
        <v>2.3214668486062</v>
      </c>
      <c r="L6" s="609">
        <v>1.87723609654788</v>
      </c>
      <c r="M6" s="609">
        <v>0.86289380446885999</v>
      </c>
    </row>
    <row r="7" spans="1:13" ht="12" customHeight="1" x14ac:dyDescent="0.25">
      <c r="A7" s="203" t="s">
        <v>829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</row>
    <row r="8" spans="1:13" ht="12" customHeight="1" x14ac:dyDescent="0.25">
      <c r="A8" s="221" t="s">
        <v>830</v>
      </c>
      <c r="B8" s="610">
        <v>3.6063735769381902</v>
      </c>
      <c r="C8" s="610">
        <v>-2.10356993324549</v>
      </c>
      <c r="D8" s="610">
        <v>-2.8418783992667098</v>
      </c>
      <c r="E8" s="610">
        <v>-4.6749403315382301</v>
      </c>
      <c r="F8" s="610">
        <v>-9.8373164326131501</v>
      </c>
      <c r="G8" s="610">
        <v>1.40790366745452</v>
      </c>
      <c r="H8" s="610">
        <v>-5.9995426478454403</v>
      </c>
      <c r="I8" s="610">
        <v>-3.9908946122393898</v>
      </c>
      <c r="J8" s="610">
        <v>6.0259971924543097E-2</v>
      </c>
      <c r="K8" s="610">
        <v>3.6415709457493599</v>
      </c>
      <c r="L8" s="610">
        <v>6.0876562783311501</v>
      </c>
      <c r="M8" s="610">
        <v>11.053997643780599</v>
      </c>
    </row>
    <row r="9" spans="1:13" ht="12" customHeight="1" x14ac:dyDescent="0.25">
      <c r="A9" s="611" t="s">
        <v>829</v>
      </c>
      <c r="B9" s="612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</row>
    <row r="10" spans="1:13" ht="12" customHeight="1" x14ac:dyDescent="0.25">
      <c r="A10" s="202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</row>
    <row r="11" spans="1:13" ht="12" customHeight="1" x14ac:dyDescent="0.25">
      <c r="A11" s="202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</row>
    <row r="12" spans="1:13" ht="12" customHeight="1" x14ac:dyDescent="0.25">
      <c r="A12" s="221" t="s">
        <v>822</v>
      </c>
      <c r="B12" s="221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</row>
    <row r="13" spans="1:13" ht="12" customHeight="1" x14ac:dyDescent="0.25">
      <c r="A13" s="224" t="s">
        <v>823</v>
      </c>
      <c r="B13" s="224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</row>
    <row r="14" spans="1:13" ht="12" customHeight="1" x14ac:dyDescent="0.25">
      <c r="A14" s="202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</row>
    <row r="15" spans="1:13" ht="12" customHeight="1" x14ac:dyDescent="0.25">
      <c r="A15" s="202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</row>
    <row r="16" spans="1:13" ht="12" customHeight="1" x14ac:dyDescent="0.25">
      <c r="A16" s="202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</row>
    <row r="17" spans="1:13" ht="12" customHeight="1" x14ac:dyDescent="0.25">
      <c r="A17" s="202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</row>
    <row r="18" spans="1:13" ht="12" customHeight="1" x14ac:dyDescent="0.25">
      <c r="A18" s="202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</row>
    <row r="19" spans="1:13" ht="12" customHeight="1" x14ac:dyDescent="0.25">
      <c r="A19" s="202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</row>
    <row r="20" spans="1:13" ht="12" customHeight="1" x14ac:dyDescent="0.25">
      <c r="A20" s="202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</row>
    <row r="21" spans="1:13" ht="12" customHeight="1" x14ac:dyDescent="0.25">
      <c r="A21" s="202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</row>
    <row r="22" spans="1:13" ht="12" customHeight="1" x14ac:dyDescent="0.25">
      <c r="A22" s="202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</row>
    <row r="23" spans="1:13" ht="12" customHeight="1" x14ac:dyDescent="0.25">
      <c r="A23" s="202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</row>
    <row r="24" spans="1:13" ht="12" customHeight="1" x14ac:dyDescent="0.25">
      <c r="A24" s="202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</row>
    <row r="25" spans="1:13" ht="12" customHeight="1" x14ac:dyDescent="0.25">
      <c r="A25" s="202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</row>
    <row r="26" spans="1:13" ht="12" customHeight="1" x14ac:dyDescent="0.25">
      <c r="A26" s="202"/>
      <c r="B26" s="201"/>
      <c r="C26" s="201"/>
      <c r="D26" s="271"/>
      <c r="E26" s="201"/>
      <c r="F26" s="201"/>
      <c r="G26" s="201"/>
      <c r="H26" s="201"/>
      <c r="I26" s="201"/>
      <c r="J26" s="201"/>
      <c r="K26" s="201"/>
      <c r="L26" s="201"/>
      <c r="M26" s="201"/>
    </row>
    <row r="27" spans="1:13" ht="12" customHeight="1" x14ac:dyDescent="0.25">
      <c r="A27" s="202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</row>
    <row r="28" spans="1:13" ht="12" customHeight="1" x14ac:dyDescent="0.25">
      <c r="A28" s="202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</row>
    <row r="29" spans="1:13" ht="12" customHeight="1" x14ac:dyDescent="0.25">
      <c r="A29" s="202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</row>
    <row r="30" spans="1:13" ht="12" customHeight="1" x14ac:dyDescent="0.25">
      <c r="A30" s="202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</row>
    <row r="31" spans="1:13" ht="12" customHeight="1" x14ac:dyDescent="0.25">
      <c r="A31" s="202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</row>
    <row r="32" spans="1:13" ht="12" customHeight="1" x14ac:dyDescent="0.25">
      <c r="A32" s="202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</row>
    <row r="33" spans="1:13" ht="12" customHeight="1" x14ac:dyDescent="0.25">
      <c r="A33" s="202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</row>
    <row r="34" spans="1:13" ht="12" customHeight="1" x14ac:dyDescent="0.25">
      <c r="A34" s="202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</row>
    <row r="35" spans="1:13" ht="12" customHeight="1" x14ac:dyDescent="0.25">
      <c r="A35" s="202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</row>
    <row r="36" spans="1:13" ht="12" customHeight="1" x14ac:dyDescent="0.25">
      <c r="A36" s="202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</row>
    <row r="37" spans="1:13" ht="12" customHeight="1" x14ac:dyDescent="0.25">
      <c r="A37" s="202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</row>
    <row r="38" spans="1:13" ht="12" customHeight="1" x14ac:dyDescent="0.25">
      <c r="A38" s="202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</row>
    <row r="39" spans="1:13" ht="12" customHeight="1" x14ac:dyDescent="0.25">
      <c r="A39" s="202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</row>
    <row r="40" spans="1:13" ht="12" customHeight="1" x14ac:dyDescent="0.25">
      <c r="A40" s="202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</row>
    <row r="41" spans="1:13" ht="12" customHeight="1" x14ac:dyDescent="0.25">
      <c r="A41" s="202"/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</row>
    <row r="42" spans="1:13" ht="12" customHeight="1" x14ac:dyDescent="0.25">
      <c r="A42" s="202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</row>
    <row r="43" spans="1:13" ht="12" customHeight="1" x14ac:dyDescent="0.25">
      <c r="A43" s="202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</row>
    <row r="44" spans="1:13" ht="12" customHeight="1" x14ac:dyDescent="0.25">
      <c r="A44" s="202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</row>
    <row r="45" spans="1:13" ht="12" customHeight="1" x14ac:dyDescent="0.25">
      <c r="A45" s="202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</row>
    <row r="46" spans="1:13" ht="12" customHeight="1" x14ac:dyDescent="0.25">
      <c r="A46" s="202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</row>
    <row r="47" spans="1:13" ht="12" customHeight="1" x14ac:dyDescent="0.25">
      <c r="A47" s="202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</row>
    <row r="48" spans="1:13" ht="12" customHeight="1" x14ac:dyDescent="0.25">
      <c r="A48" s="202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</row>
    <row r="49" spans="1:13" ht="12" customHeight="1" x14ac:dyDescent="0.25">
      <c r="A49" s="202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</row>
    <row r="50" spans="1:13" ht="12" customHeight="1" x14ac:dyDescent="0.25">
      <c r="A50" s="202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</row>
    <row r="51" spans="1:13" ht="12" customHeight="1" x14ac:dyDescent="0.25">
      <c r="A51" s="202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</row>
    <row r="52" spans="1:13" ht="12" customHeight="1" x14ac:dyDescent="0.25">
      <c r="A52" s="202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</row>
    <row r="53" spans="1:13" ht="12" customHeight="1" x14ac:dyDescent="0.25">
      <c r="A53" s="202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</row>
    <row r="54" spans="1:13" ht="12" customHeight="1" x14ac:dyDescent="0.25">
      <c r="A54" s="202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</row>
    <row r="55" spans="1:13" ht="12" customHeight="1" x14ac:dyDescent="0.25">
      <c r="A55" s="202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</row>
    <row r="56" spans="1:13" ht="12" customHeight="1" x14ac:dyDescent="0.25">
      <c r="A56" s="202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</row>
    <row r="57" spans="1:13" ht="12" customHeight="1" x14ac:dyDescent="0.25">
      <c r="A57" s="202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</row>
    <row r="58" spans="1:13" ht="12" customHeight="1" x14ac:dyDescent="0.25">
      <c r="A58" s="202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</row>
    <row r="59" spans="1:13" ht="12" customHeight="1" x14ac:dyDescent="0.25">
      <c r="A59" s="202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</row>
    <row r="60" spans="1:13" ht="12" customHeight="1" x14ac:dyDescent="0.25">
      <c r="A60" s="202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</row>
    <row r="61" spans="1:13" ht="12" customHeight="1" x14ac:dyDescent="0.25">
      <c r="A61" s="202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</row>
    <row r="62" spans="1:13" ht="12" customHeight="1" x14ac:dyDescent="0.25">
      <c r="A62" s="202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</row>
    <row r="63" spans="1:13" ht="12" customHeight="1" x14ac:dyDescent="0.25">
      <c r="A63" s="202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</row>
    <row r="64" spans="1:13" ht="12" customHeight="1" x14ac:dyDescent="0.25">
      <c r="A64" s="202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</row>
    <row r="65" spans="1:13" ht="12" customHeight="1" x14ac:dyDescent="0.25">
      <c r="A65" s="202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</row>
    <row r="66" spans="1:13" ht="12" customHeight="1" x14ac:dyDescent="0.25">
      <c r="A66" s="202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</row>
    <row r="67" spans="1:13" ht="12" customHeight="1" x14ac:dyDescent="0.25">
      <c r="A67" s="202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</row>
    <row r="68" spans="1:13" ht="12" customHeight="1" x14ac:dyDescent="0.25">
      <c r="A68" s="202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</row>
    <row r="69" spans="1:13" ht="12" customHeight="1" x14ac:dyDescent="0.25">
      <c r="A69" s="202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</row>
    <row r="70" spans="1:13" ht="12" customHeight="1" x14ac:dyDescent="0.25">
      <c r="A70" s="202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</row>
    <row r="71" spans="1:13" ht="12" customHeight="1" x14ac:dyDescent="0.25">
      <c r="A71" s="202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</row>
    <row r="72" spans="1:13" ht="12" customHeight="1" x14ac:dyDescent="0.25">
      <c r="A72" s="202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</row>
    <row r="73" spans="1:13" ht="12" customHeight="1" x14ac:dyDescent="0.25">
      <c r="A73" s="202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</row>
    <row r="74" spans="1:13" ht="12" customHeight="1" x14ac:dyDescent="0.25">
      <c r="A74" s="202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</row>
    <row r="75" spans="1:13" ht="12" customHeight="1" x14ac:dyDescent="0.25">
      <c r="A75" s="202"/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</row>
    <row r="76" spans="1:13" ht="12" customHeight="1" x14ac:dyDescent="0.25">
      <c r="A76" s="202"/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</row>
    <row r="77" spans="1:13" ht="12" customHeight="1" x14ac:dyDescent="0.25">
      <c r="A77" s="202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</row>
    <row r="78" spans="1:13" ht="12" customHeight="1" x14ac:dyDescent="0.25">
      <c r="A78" s="202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</row>
    <row r="79" spans="1:13" ht="12" customHeight="1" x14ac:dyDescent="0.25">
      <c r="A79" s="202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</row>
    <row r="80" spans="1:13" ht="12" customHeight="1" x14ac:dyDescent="0.25">
      <c r="A80" s="202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</row>
    <row r="81" spans="1:13" ht="12" customHeight="1" x14ac:dyDescent="0.25">
      <c r="A81" s="202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</row>
    <row r="82" spans="1:13" ht="12" customHeight="1" x14ac:dyDescent="0.25">
      <c r="A82" s="202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</row>
    <row r="83" spans="1:13" ht="12" customHeight="1" x14ac:dyDescent="0.25">
      <c r="A83" s="202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</row>
    <row r="84" spans="1:13" ht="12" customHeight="1" x14ac:dyDescent="0.25">
      <c r="A84" s="202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</row>
    <row r="85" spans="1:13" ht="12" customHeight="1" x14ac:dyDescent="0.25">
      <c r="A85" s="202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</row>
    <row r="86" spans="1:13" ht="12" customHeight="1" x14ac:dyDescent="0.25">
      <c r="A86" s="202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</row>
    <row r="87" spans="1:13" ht="12" customHeight="1" x14ac:dyDescent="0.25">
      <c r="A87" s="202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</row>
    <row r="88" spans="1:13" ht="12" customHeight="1" x14ac:dyDescent="0.25">
      <c r="A88" s="202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</row>
    <row r="89" spans="1:13" ht="12" customHeight="1" x14ac:dyDescent="0.25">
      <c r="A89" s="202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</row>
    <row r="90" spans="1:13" ht="12" customHeight="1" x14ac:dyDescent="0.25">
      <c r="A90" s="202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</row>
    <row r="91" spans="1:13" ht="12" customHeight="1" x14ac:dyDescent="0.25">
      <c r="A91" s="202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</row>
    <row r="92" spans="1:13" ht="12" customHeight="1" x14ac:dyDescent="0.25">
      <c r="A92" s="202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</row>
    <row r="93" spans="1:13" ht="12" customHeight="1" x14ac:dyDescent="0.25">
      <c r="A93" s="202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</row>
    <row r="94" spans="1:13" ht="12" customHeight="1" x14ac:dyDescent="0.25">
      <c r="A94" s="202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</row>
    <row r="95" spans="1:13" ht="12" customHeight="1" x14ac:dyDescent="0.25">
      <c r="A95" s="202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</row>
    <row r="96" spans="1:13" ht="12" customHeight="1" x14ac:dyDescent="0.25">
      <c r="A96" s="202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</row>
    <row r="97" spans="1:13" ht="12" customHeight="1" x14ac:dyDescent="0.25">
      <c r="A97" s="202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</row>
    <row r="98" spans="1:13" ht="12" customHeight="1" x14ac:dyDescent="0.25">
      <c r="A98" s="202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</row>
    <row r="99" spans="1:13" ht="12" customHeight="1" x14ac:dyDescent="0.25">
      <c r="A99" s="202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</row>
    <row r="100" spans="1:13" ht="12" customHeight="1" x14ac:dyDescent="0.25">
      <c r="A100" s="202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</row>
  </sheetData>
  <pageMargins left="0.7" right="0.7" top="0.75" bottom="0.75" header="0" footer="0"/>
  <pageSetup paperSize="9"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2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47.5703125" style="4" customWidth="1"/>
    <col min="2" max="11" width="12.5703125" style="4" bestFit="1" customWidth="1"/>
    <col min="12" max="12" width="11.5703125" style="4" customWidth="1"/>
    <col min="13" max="16384" width="14.42578125" style="4"/>
  </cols>
  <sheetData>
    <row r="1" spans="1:13" ht="12.75" customHeight="1" x14ac:dyDescent="0.25">
      <c r="A1" s="36" t="s">
        <v>240</v>
      </c>
      <c r="B1" s="32"/>
      <c r="C1" s="32"/>
      <c r="D1" s="32"/>
      <c r="E1" s="32"/>
      <c r="F1" s="32"/>
      <c r="G1" s="32"/>
      <c r="H1" s="32"/>
      <c r="I1" s="32"/>
      <c r="J1" s="115"/>
      <c r="K1" s="3"/>
      <c r="L1" s="3"/>
    </row>
    <row r="2" spans="1:13" ht="12.75" customHeight="1" x14ac:dyDescent="0.25">
      <c r="A2" s="5" t="s">
        <v>67</v>
      </c>
      <c r="B2" s="32"/>
      <c r="C2" s="32"/>
      <c r="D2" s="32"/>
      <c r="E2" s="32"/>
      <c r="F2" s="32"/>
      <c r="G2" s="32"/>
      <c r="H2" s="32"/>
      <c r="I2" s="32"/>
      <c r="J2" s="115"/>
      <c r="K2" s="3"/>
      <c r="L2" s="3"/>
    </row>
    <row r="3" spans="1:13" ht="12.75" customHeight="1" x14ac:dyDescent="0.25">
      <c r="A3" s="3"/>
      <c r="B3" s="124"/>
      <c r="C3" s="124"/>
      <c r="D3" s="124"/>
      <c r="E3" s="124"/>
      <c r="F3" s="124"/>
      <c r="G3" s="124"/>
      <c r="H3" s="124"/>
      <c r="I3" s="124"/>
      <c r="J3" s="123"/>
      <c r="K3" s="3"/>
      <c r="L3" s="3"/>
    </row>
    <row r="4" spans="1:13" ht="12.75" customHeight="1" x14ac:dyDescent="0.25">
      <c r="A4" s="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3"/>
    </row>
    <row r="5" spans="1:13" ht="12.75" customHeight="1" x14ac:dyDescent="0.25">
      <c r="A5" s="6" t="s">
        <v>68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172" t="s">
        <v>241</v>
      </c>
      <c r="L5" s="3"/>
    </row>
    <row r="6" spans="1:13" ht="12.75" customHeight="1" x14ac:dyDescent="0.25">
      <c r="A6" s="1" t="s">
        <v>27</v>
      </c>
      <c r="B6" s="30">
        <f t="shared" ref="B6:K6" si="0">SUM(B8:B28)</f>
        <v>1363452.9126998198</v>
      </c>
      <c r="C6" s="30">
        <f t="shared" si="0"/>
        <v>1377373.7760182093</v>
      </c>
      <c r="D6" s="30">
        <f t="shared" si="0"/>
        <v>1699939.7432781928</v>
      </c>
      <c r="E6" s="30">
        <f t="shared" si="0"/>
        <v>2352959.5047380649</v>
      </c>
      <c r="F6" s="30">
        <f t="shared" si="0"/>
        <v>2440181.1105834292</v>
      </c>
      <c r="G6" s="30">
        <f t="shared" si="0"/>
        <v>2416881.1002070722</v>
      </c>
      <c r="H6" s="30">
        <f t="shared" si="0"/>
        <v>2437925.3739027721</v>
      </c>
      <c r="I6" s="30">
        <f t="shared" si="0"/>
        <v>2153951.7344604111</v>
      </c>
      <c r="J6" s="30">
        <f t="shared" si="0"/>
        <v>2329886.3174129776</v>
      </c>
      <c r="K6" s="30">
        <f t="shared" si="0"/>
        <v>2445109.5998744005</v>
      </c>
      <c r="L6" s="174"/>
      <c r="M6" s="175"/>
    </row>
    <row r="7" spans="1:13" ht="12.75" customHeight="1" x14ac:dyDescent="0.25">
      <c r="A7" s="3"/>
      <c r="B7" s="52"/>
      <c r="C7" s="52"/>
      <c r="D7" s="52"/>
      <c r="E7" s="52"/>
      <c r="F7" s="52"/>
      <c r="G7" s="52"/>
      <c r="H7" s="52"/>
      <c r="I7" s="52"/>
      <c r="J7" s="52"/>
      <c r="K7" s="52"/>
      <c r="L7" s="184"/>
      <c r="M7" s="185"/>
    </row>
    <row r="8" spans="1:13" ht="12.75" customHeight="1" x14ac:dyDescent="0.25">
      <c r="A8" s="3" t="s">
        <v>178</v>
      </c>
      <c r="B8" s="52">
        <v>461058.29389999999</v>
      </c>
      <c r="C8" s="52">
        <v>362382.2513</v>
      </c>
      <c r="D8" s="52">
        <v>411972.9939</v>
      </c>
      <c r="E8" s="52">
        <v>443625.10165079997</v>
      </c>
      <c r="F8" s="52">
        <v>439247.8545892</v>
      </c>
      <c r="G8" s="52">
        <v>459539.07672780007</v>
      </c>
      <c r="H8" s="52">
        <v>459513.47051210003</v>
      </c>
      <c r="I8" s="52">
        <v>396246.51124979998</v>
      </c>
      <c r="J8" s="120">
        <v>460651.68328390003</v>
      </c>
      <c r="K8" s="52">
        <v>467904.59676889994</v>
      </c>
      <c r="L8" s="174"/>
      <c r="M8" s="174"/>
    </row>
    <row r="9" spans="1:13" ht="12.75" customHeight="1" x14ac:dyDescent="0.25">
      <c r="A9" s="3" t="s">
        <v>69</v>
      </c>
      <c r="B9" s="52">
        <v>261347.929041</v>
      </c>
      <c r="C9" s="52">
        <v>235276.903792</v>
      </c>
      <c r="D9" s="52">
        <v>255916.96927999993</v>
      </c>
      <c r="E9" s="52">
        <v>522133.96478700009</v>
      </c>
      <c r="F9" s="52">
        <v>501814.50613699999</v>
      </c>
      <c r="G9" s="52">
        <v>494284.4879350001</v>
      </c>
      <c r="H9" s="52">
        <v>473979.85330900003</v>
      </c>
      <c r="I9" s="52">
        <v>387928.32846256992</v>
      </c>
      <c r="J9" s="120">
        <v>418595.99830229994</v>
      </c>
      <c r="K9" s="52">
        <v>459109.23681679997</v>
      </c>
      <c r="L9" s="174"/>
      <c r="M9" s="174"/>
    </row>
    <row r="10" spans="1:13" ht="12.75" customHeight="1" x14ac:dyDescent="0.25">
      <c r="A10" s="3" t="s">
        <v>177</v>
      </c>
      <c r="B10" s="52">
        <v>307680.17779160012</v>
      </c>
      <c r="C10" s="52">
        <v>318848.96765457996</v>
      </c>
      <c r="D10" s="52">
        <v>321787.02382170013</v>
      </c>
      <c r="E10" s="52">
        <v>312859.16645536997</v>
      </c>
      <c r="F10" s="52">
        <v>306153.45736826997</v>
      </c>
      <c r="G10" s="52">
        <v>330837.28456249996</v>
      </c>
      <c r="H10" s="52">
        <v>414394.01041600015</v>
      </c>
      <c r="I10" s="52">
        <v>423798.458978665</v>
      </c>
      <c r="J10" s="120">
        <v>398362.28810335411</v>
      </c>
      <c r="K10" s="52">
        <v>341898.30700411077</v>
      </c>
      <c r="L10" s="174"/>
      <c r="M10" s="174"/>
    </row>
    <row r="11" spans="1:13" ht="12.75" customHeight="1" x14ac:dyDescent="0.25">
      <c r="A11" s="3" t="s">
        <v>176</v>
      </c>
      <c r="B11" s="52">
        <v>0</v>
      </c>
      <c r="C11" s="52">
        <v>0</v>
      </c>
      <c r="D11" s="52">
        <v>6666.7896600000004</v>
      </c>
      <c r="E11" s="52">
        <v>329368.43739900005</v>
      </c>
      <c r="F11" s="52">
        <v>452949.57942699996</v>
      </c>
      <c r="G11" s="52">
        <v>385308.13604999997</v>
      </c>
      <c r="H11" s="52">
        <v>382524.17243999994</v>
      </c>
      <c r="I11" s="52">
        <v>312776.12570400001</v>
      </c>
      <c r="J11" s="120">
        <v>290106.00907299999</v>
      </c>
      <c r="K11" s="52">
        <v>254838.02512299997</v>
      </c>
      <c r="L11" s="174"/>
      <c r="M11" s="174"/>
    </row>
    <row r="12" spans="1:13" ht="12.75" customHeight="1" x14ac:dyDescent="0.25">
      <c r="A12" s="122" t="s">
        <v>175</v>
      </c>
      <c r="B12" s="52">
        <v>0</v>
      </c>
      <c r="C12" s="52">
        <v>70262.11434</v>
      </c>
      <c r="D12" s="52">
        <v>182213.66985999997</v>
      </c>
      <c r="E12" s="52">
        <v>168375.53230000002</v>
      </c>
      <c r="F12" s="52">
        <v>194704.33409999998</v>
      </c>
      <c r="G12" s="52">
        <v>208298.38832999999</v>
      </c>
      <c r="H12" s="52">
        <v>190014.34260899998</v>
      </c>
      <c r="I12" s="52">
        <v>202771.16913999998</v>
      </c>
      <c r="J12" s="120">
        <v>235691.38979000002</v>
      </c>
      <c r="K12" s="52">
        <v>244711.57391999997</v>
      </c>
      <c r="L12" s="174"/>
      <c r="M12" s="174"/>
    </row>
    <row r="13" spans="1:13" ht="12.75" customHeight="1" x14ac:dyDescent="0.25">
      <c r="A13" s="122" t="s">
        <v>242</v>
      </c>
      <c r="B13" s="52">
        <v>138999.22269199998</v>
      </c>
      <c r="C13" s="52">
        <v>167116.69089000003</v>
      </c>
      <c r="D13" s="52">
        <v>203360.28981856001</v>
      </c>
      <c r="E13" s="52">
        <v>221399.22729727998</v>
      </c>
      <c r="F13" s="52">
        <v>206493.35074460003</v>
      </c>
      <c r="G13" s="52">
        <v>205413.97328240005</v>
      </c>
      <c r="H13" s="52">
        <v>197628.53684771201</v>
      </c>
      <c r="I13" s="52">
        <v>189511.0195586</v>
      </c>
      <c r="J13" s="120">
        <v>170870.4901814</v>
      </c>
      <c r="K13" s="52">
        <v>151037.12330629997</v>
      </c>
      <c r="L13" s="174"/>
      <c r="M13" s="174"/>
    </row>
    <row r="14" spans="1:13" ht="12.75" customHeight="1" x14ac:dyDescent="0.25">
      <c r="A14" s="80" t="s">
        <v>243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120">
        <v>85104.524673649503</v>
      </c>
      <c r="K14" s="52">
        <v>126035.74630535999</v>
      </c>
      <c r="L14" s="186"/>
    </row>
    <row r="15" spans="1:13" ht="12.75" customHeight="1" x14ac:dyDescent="0.25">
      <c r="A15" s="3" t="s">
        <v>244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120">
        <v>0</v>
      </c>
      <c r="K15" s="52">
        <v>100666.63911670109</v>
      </c>
      <c r="L15" s="186"/>
    </row>
    <row r="16" spans="1:13" ht="12.75" customHeight="1" x14ac:dyDescent="0.25">
      <c r="A16" s="3" t="s">
        <v>245</v>
      </c>
      <c r="B16" s="52">
        <v>0</v>
      </c>
      <c r="C16" s="52">
        <v>130.32460800000001</v>
      </c>
      <c r="D16" s="52">
        <v>106063.11934009001</v>
      </c>
      <c r="E16" s="52">
        <v>133438.86025999999</v>
      </c>
      <c r="F16" s="52">
        <v>121780.866546</v>
      </c>
      <c r="G16" s="52">
        <v>122178.242757</v>
      </c>
      <c r="H16" s="52">
        <v>113910.271028</v>
      </c>
      <c r="I16" s="52">
        <v>73150.519348800008</v>
      </c>
      <c r="J16" s="120">
        <v>77812.780611819995</v>
      </c>
      <c r="K16" s="52">
        <v>89395.057313400001</v>
      </c>
      <c r="L16" s="186"/>
    </row>
    <row r="17" spans="1:12" ht="12.75" customHeight="1" x14ac:dyDescent="0.25">
      <c r="A17" s="80" t="s">
        <v>70</v>
      </c>
      <c r="B17" s="52">
        <v>27894.516499999998</v>
      </c>
      <c r="C17" s="52">
        <v>43910.528999999995</v>
      </c>
      <c r="D17" s="52">
        <v>32315.160500000005</v>
      </c>
      <c r="E17" s="52">
        <v>49170.096600000012</v>
      </c>
      <c r="F17" s="52">
        <v>45778.039932000007</v>
      </c>
      <c r="G17" s="52">
        <v>47279.862781699994</v>
      </c>
      <c r="H17" s="52">
        <v>43663.945876999998</v>
      </c>
      <c r="I17" s="52">
        <v>31854.345266</v>
      </c>
      <c r="J17" s="120">
        <v>41606.5633266</v>
      </c>
      <c r="K17" s="52">
        <v>49714.940638699998</v>
      </c>
      <c r="L17" s="186"/>
    </row>
    <row r="18" spans="1:12" ht="12.75" customHeight="1" x14ac:dyDescent="0.25">
      <c r="A18" s="80" t="s">
        <v>246</v>
      </c>
      <c r="B18" s="52">
        <v>39464.205339999993</v>
      </c>
      <c r="C18" s="52">
        <v>43012.169012999992</v>
      </c>
      <c r="D18" s="52">
        <v>41030.488606999999</v>
      </c>
      <c r="E18" s="52">
        <v>42523.856615000004</v>
      </c>
      <c r="F18" s="52">
        <v>45030.368308000005</v>
      </c>
      <c r="G18" s="52">
        <v>39784.353267219994</v>
      </c>
      <c r="H18" s="52">
        <v>39279.247164</v>
      </c>
      <c r="I18" s="52">
        <v>29075.847765999995</v>
      </c>
      <c r="J18" s="120">
        <v>30459.713405499999</v>
      </c>
      <c r="K18" s="52">
        <v>34201.880839310004</v>
      </c>
      <c r="L18" s="186"/>
    </row>
    <row r="19" spans="1:12" ht="12.75" customHeight="1" x14ac:dyDescent="0.25">
      <c r="A19" s="3" t="s">
        <v>247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11459.656709000001</v>
      </c>
      <c r="J19" s="120">
        <v>18691.311293999999</v>
      </c>
      <c r="K19" s="52">
        <v>31601.521035999998</v>
      </c>
      <c r="L19" s="186"/>
    </row>
    <row r="20" spans="1:12" ht="12.75" customHeight="1" x14ac:dyDescent="0.25">
      <c r="A20" s="3" t="s">
        <v>71</v>
      </c>
      <c r="B20" s="52">
        <v>31443.153640000004</v>
      </c>
      <c r="C20" s="52">
        <v>33679.652048000004</v>
      </c>
      <c r="D20" s="52">
        <v>29886.323740000003</v>
      </c>
      <c r="E20" s="52">
        <v>32281.908646</v>
      </c>
      <c r="F20" s="52">
        <v>31460.013079999997</v>
      </c>
      <c r="G20" s="52">
        <v>33482.596153999999</v>
      </c>
      <c r="H20" s="52">
        <v>32650.550569999999</v>
      </c>
      <c r="I20" s="52">
        <v>24964.317505499996</v>
      </c>
      <c r="J20" s="120">
        <v>27028.641372000002</v>
      </c>
      <c r="K20" s="52">
        <v>28061.356421</v>
      </c>
      <c r="L20" s="3"/>
    </row>
    <row r="21" spans="1:12" ht="12.75" customHeight="1" x14ac:dyDescent="0.25">
      <c r="A21" s="3" t="s">
        <v>174</v>
      </c>
      <c r="B21" s="52">
        <v>18431.229535189996</v>
      </c>
      <c r="C21" s="52">
        <v>18225.360413689999</v>
      </c>
      <c r="D21" s="52">
        <v>19089.29291561</v>
      </c>
      <c r="E21" s="52">
        <v>19930.115539890001</v>
      </c>
      <c r="F21" s="52">
        <v>19780.250609369996</v>
      </c>
      <c r="G21" s="52">
        <v>18737.110728</v>
      </c>
      <c r="H21" s="52">
        <v>18158.421459999998</v>
      </c>
      <c r="I21" s="52">
        <v>16389.06135</v>
      </c>
      <c r="J21" s="120">
        <v>15263.5245</v>
      </c>
      <c r="K21" s="52">
        <v>16927.5003</v>
      </c>
      <c r="L21" s="3"/>
    </row>
    <row r="22" spans="1:12" ht="12.75" customHeight="1" x14ac:dyDescent="0.25">
      <c r="A22" s="3" t="s">
        <v>72</v>
      </c>
      <c r="B22" s="121">
        <v>3905.7941787</v>
      </c>
      <c r="C22" s="121">
        <v>4633.1560215</v>
      </c>
      <c r="D22" s="121">
        <v>3341.3769933000003</v>
      </c>
      <c r="E22" s="121">
        <v>3832.8360468000001</v>
      </c>
      <c r="F22" s="121">
        <v>6834.9768892999991</v>
      </c>
      <c r="G22" s="121">
        <v>9558.2371544999987</v>
      </c>
      <c r="H22" s="121">
        <v>10932.9560564</v>
      </c>
      <c r="I22" s="121">
        <v>10913.724617799999</v>
      </c>
      <c r="J22" s="187">
        <v>8212.8104403999987</v>
      </c>
      <c r="K22" s="52">
        <v>7563.460081700001</v>
      </c>
      <c r="L22" s="80"/>
    </row>
    <row r="23" spans="1:12" ht="12.75" customHeight="1" x14ac:dyDescent="0.25">
      <c r="A23" s="3" t="s">
        <v>74</v>
      </c>
      <c r="B23" s="52">
        <v>4118.0498525000003</v>
      </c>
      <c r="C23" s="52">
        <v>6909.7186415000006</v>
      </c>
      <c r="D23" s="52">
        <v>7949.2475470999989</v>
      </c>
      <c r="E23" s="52">
        <v>7530.0712737000003</v>
      </c>
      <c r="F23" s="52">
        <v>7215.4291512999989</v>
      </c>
      <c r="G23" s="52">
        <v>6462.2800195999998</v>
      </c>
      <c r="H23" s="52">
        <v>7332.5416727000002</v>
      </c>
      <c r="I23" s="52">
        <v>4427.1955083000003</v>
      </c>
      <c r="J23" s="120">
        <v>7023.9166259999993</v>
      </c>
      <c r="K23" s="52">
        <v>5348.8663991000003</v>
      </c>
      <c r="L23" s="3"/>
    </row>
    <row r="24" spans="1:12" ht="12.75" customHeight="1" x14ac:dyDescent="0.25">
      <c r="A24" s="3" t="s">
        <v>75</v>
      </c>
      <c r="B24" s="52">
        <v>865.21490352000001</v>
      </c>
      <c r="C24" s="52">
        <v>1582.8185862999997</v>
      </c>
      <c r="D24" s="52">
        <v>1565.9806619999999</v>
      </c>
      <c r="E24" s="52">
        <v>1263.4752567999999</v>
      </c>
      <c r="F24" s="52">
        <v>1284.6487629000001</v>
      </c>
      <c r="G24" s="52">
        <v>1988.8852788600002</v>
      </c>
      <c r="H24" s="52">
        <v>4588.0836191199996</v>
      </c>
      <c r="I24" s="52">
        <v>4045.8701612900004</v>
      </c>
      <c r="J24" s="120">
        <v>5860.8839247100004</v>
      </c>
      <c r="K24" s="52">
        <v>5284.6091938599993</v>
      </c>
      <c r="L24" s="3"/>
    </row>
    <row r="25" spans="1:12" ht="12.75" customHeight="1" x14ac:dyDescent="0.25">
      <c r="A25" s="122" t="s">
        <v>76</v>
      </c>
      <c r="B25" s="52">
        <v>4969.5412862900002</v>
      </c>
      <c r="C25" s="52">
        <v>4499.0016614499982</v>
      </c>
      <c r="D25" s="52">
        <v>5464.1426282786033</v>
      </c>
      <c r="E25" s="52">
        <v>5981.3771532400015</v>
      </c>
      <c r="F25" s="52">
        <v>5458.2536990399994</v>
      </c>
      <c r="G25" s="52">
        <v>5435.9820481700008</v>
      </c>
      <c r="H25" s="52">
        <v>5157.3754622400002</v>
      </c>
      <c r="I25" s="52">
        <v>3628.7859996699999</v>
      </c>
      <c r="J25" s="120">
        <v>5106.6127928982005</v>
      </c>
      <c r="K25" s="52">
        <v>5147.0151536060002</v>
      </c>
      <c r="L25" s="3"/>
    </row>
    <row r="26" spans="1:12" ht="12.75" customHeight="1" x14ac:dyDescent="0.25">
      <c r="A26" s="119" t="s">
        <v>248</v>
      </c>
      <c r="B26" s="52">
        <v>2412.362979</v>
      </c>
      <c r="C26" s="52">
        <v>3006.9205101999996</v>
      </c>
      <c r="D26" s="52">
        <v>3021.5016030999996</v>
      </c>
      <c r="E26" s="52">
        <v>3527.0224794000001</v>
      </c>
      <c r="F26" s="52">
        <v>3349.5394053</v>
      </c>
      <c r="G26" s="52">
        <v>3101.604891</v>
      </c>
      <c r="H26" s="52">
        <v>2093.9564715000001</v>
      </c>
      <c r="I26" s="52">
        <v>1921.1197361400002</v>
      </c>
      <c r="J26" s="120">
        <v>3038.3869617</v>
      </c>
      <c r="K26" s="52">
        <v>3341.0762320999997</v>
      </c>
      <c r="L26" s="3"/>
    </row>
    <row r="27" spans="1:12" ht="12.75" customHeight="1" x14ac:dyDescent="0.25">
      <c r="A27" s="119" t="s">
        <v>188</v>
      </c>
      <c r="B27" s="52">
        <v>1998.1352000000002</v>
      </c>
      <c r="C27" s="52">
        <v>1927.3432000000003</v>
      </c>
      <c r="D27" s="52">
        <v>2335.1643000000004</v>
      </c>
      <c r="E27" s="52">
        <v>1857.4439</v>
      </c>
      <c r="F27" s="52">
        <v>2008.6264000000001</v>
      </c>
      <c r="G27" s="52">
        <v>2198.5195000000008</v>
      </c>
      <c r="H27" s="52">
        <v>2692.3415400000004</v>
      </c>
      <c r="I27" s="52">
        <v>1561.3182999999999</v>
      </c>
      <c r="J27" s="120">
        <v>2246.1497999999997</v>
      </c>
      <c r="K27" s="52">
        <v>2656.5219000000002</v>
      </c>
      <c r="L27" s="3"/>
    </row>
    <row r="28" spans="1:12" ht="12.75" customHeight="1" x14ac:dyDescent="0.25">
      <c r="A28" s="119" t="s">
        <v>77</v>
      </c>
      <c r="B28" s="52">
        <v>58865.085860019994</v>
      </c>
      <c r="C28" s="52">
        <v>61969.854337989178</v>
      </c>
      <c r="D28" s="52">
        <v>65960.208101454205</v>
      </c>
      <c r="E28" s="52">
        <v>53861.011077785006</v>
      </c>
      <c r="F28" s="52">
        <v>48837.015434150002</v>
      </c>
      <c r="G28" s="52">
        <v>42992.078739322016</v>
      </c>
      <c r="H28" s="52">
        <v>39411.296848000005</v>
      </c>
      <c r="I28" s="52">
        <v>27528.359098276</v>
      </c>
      <c r="J28" s="120">
        <v>28152.63894974611</v>
      </c>
      <c r="K28" s="52">
        <v>19664.546004453012</v>
      </c>
      <c r="L28" s="3"/>
    </row>
    <row r="29" spans="1:12" ht="12.75" customHeight="1" x14ac:dyDescent="0.25">
      <c r="A29" s="3"/>
      <c r="B29" s="32"/>
      <c r="C29" s="32"/>
      <c r="D29" s="32"/>
      <c r="E29" s="32"/>
      <c r="F29" s="32"/>
      <c r="G29" s="32"/>
      <c r="H29" s="32"/>
      <c r="I29" s="32"/>
      <c r="J29" s="115"/>
      <c r="K29" s="113"/>
      <c r="L29" s="106"/>
    </row>
    <row r="30" spans="1:12" ht="12.75" customHeight="1" x14ac:dyDescent="0.25">
      <c r="A30" s="12" t="s">
        <v>78</v>
      </c>
      <c r="B30" s="78"/>
      <c r="C30" s="118"/>
      <c r="D30" s="118"/>
      <c r="E30" s="118"/>
      <c r="F30" s="118"/>
      <c r="G30" s="118"/>
      <c r="H30" s="79"/>
      <c r="I30" s="79"/>
      <c r="J30" s="117"/>
      <c r="K30" s="106"/>
      <c r="L30" s="106"/>
    </row>
    <row r="31" spans="1:12" ht="12.75" customHeight="1" x14ac:dyDescent="0.25">
      <c r="A31" s="3" t="s">
        <v>249</v>
      </c>
      <c r="B31" s="29"/>
      <c r="C31" s="32"/>
      <c r="D31" s="32"/>
      <c r="E31" s="32"/>
      <c r="F31" s="32"/>
      <c r="G31" s="32"/>
      <c r="H31" s="56"/>
      <c r="I31" s="56"/>
      <c r="J31" s="116"/>
      <c r="K31" s="106"/>
      <c r="L31" s="106"/>
    </row>
    <row r="32" spans="1:12" ht="12.75" customHeight="1" x14ac:dyDescent="0.25">
      <c r="A32" s="3" t="s">
        <v>79</v>
      </c>
      <c r="B32" s="29"/>
      <c r="C32" s="32"/>
      <c r="D32" s="32"/>
      <c r="E32" s="32"/>
      <c r="F32" s="32"/>
      <c r="G32" s="32"/>
      <c r="H32" s="32"/>
      <c r="I32" s="32"/>
      <c r="J32" s="115"/>
      <c r="K32" s="106"/>
      <c r="L32" s="106"/>
    </row>
    <row r="33" spans="1:12" ht="12.75" customHeight="1" x14ac:dyDescent="0.25">
      <c r="A33" s="3" t="s">
        <v>250</v>
      </c>
      <c r="B33" s="29"/>
      <c r="C33" s="32"/>
      <c r="D33" s="32"/>
      <c r="E33" s="32"/>
      <c r="F33" s="32"/>
      <c r="G33" s="32"/>
      <c r="H33" s="32"/>
      <c r="I33" s="32"/>
      <c r="J33" s="115"/>
      <c r="K33" s="106"/>
      <c r="L33" s="106"/>
    </row>
    <row r="34" spans="1:12" ht="12.75" customHeight="1" x14ac:dyDescent="0.25">
      <c r="A34" s="3" t="s">
        <v>251</v>
      </c>
      <c r="B34" s="29"/>
      <c r="C34" s="32"/>
      <c r="D34" s="32"/>
      <c r="E34" s="32"/>
      <c r="F34" s="32"/>
      <c r="G34" s="32"/>
      <c r="H34" s="32"/>
      <c r="I34" s="32"/>
      <c r="J34" s="115"/>
      <c r="K34" s="106"/>
      <c r="L34" s="112"/>
    </row>
    <row r="35" spans="1:12" ht="12.75" customHeight="1" x14ac:dyDescent="0.25">
      <c r="A35" s="3" t="s">
        <v>252</v>
      </c>
      <c r="B35" s="29"/>
      <c r="C35" s="32"/>
      <c r="D35" s="32"/>
      <c r="E35" s="32"/>
      <c r="F35" s="32"/>
      <c r="G35" s="32"/>
      <c r="H35" s="32"/>
      <c r="I35" s="32"/>
      <c r="J35" s="115"/>
      <c r="K35" s="106"/>
      <c r="L35" s="112"/>
    </row>
    <row r="36" spans="1:12" ht="12.75" customHeight="1" x14ac:dyDescent="0.25">
      <c r="A36" s="3" t="s">
        <v>253</v>
      </c>
      <c r="B36" s="29"/>
      <c r="C36" s="32"/>
      <c r="D36" s="32"/>
      <c r="E36" s="32"/>
      <c r="F36" s="32"/>
      <c r="G36" s="32"/>
      <c r="H36" s="32"/>
      <c r="I36" s="32"/>
      <c r="J36" s="115"/>
      <c r="K36" s="106"/>
      <c r="L36" s="112"/>
    </row>
    <row r="37" spans="1:12" ht="12.75" customHeight="1" x14ac:dyDescent="0.25">
      <c r="A37" s="3" t="s">
        <v>254</v>
      </c>
      <c r="B37" s="29"/>
      <c r="C37" s="32"/>
      <c r="D37" s="32"/>
      <c r="E37" s="32"/>
      <c r="F37" s="52"/>
      <c r="G37" s="32"/>
      <c r="H37" s="32"/>
      <c r="I37" s="32"/>
      <c r="J37" s="115"/>
      <c r="K37" s="106"/>
      <c r="L37" s="112"/>
    </row>
    <row r="38" spans="1:12" ht="12.75" customHeight="1" x14ac:dyDescent="0.25">
      <c r="A38" s="3" t="s">
        <v>255</v>
      </c>
      <c r="B38" s="29"/>
      <c r="C38" s="32"/>
      <c r="D38" s="32"/>
      <c r="E38" s="32"/>
      <c r="F38" s="52"/>
      <c r="G38" s="32"/>
      <c r="H38" s="32"/>
      <c r="I38" s="32"/>
      <c r="J38" s="115"/>
      <c r="K38" s="106"/>
      <c r="L38" s="112"/>
    </row>
    <row r="39" spans="1:12" ht="12.75" customHeight="1" x14ac:dyDescent="0.25">
      <c r="A39" s="3" t="s">
        <v>256</v>
      </c>
      <c r="B39" s="29"/>
      <c r="C39" s="32"/>
      <c r="D39" s="32"/>
      <c r="E39" s="32"/>
      <c r="F39" s="52"/>
      <c r="G39" s="32"/>
      <c r="H39" s="32"/>
      <c r="I39" s="32"/>
      <c r="J39" s="115"/>
      <c r="K39" s="106"/>
      <c r="L39" s="112"/>
    </row>
    <row r="40" spans="1:12" ht="12.75" customHeight="1" x14ac:dyDescent="0.25">
      <c r="A40" s="3" t="s">
        <v>257</v>
      </c>
      <c r="B40" s="29"/>
      <c r="C40" s="32"/>
      <c r="D40" s="32"/>
      <c r="E40" s="32"/>
      <c r="F40" s="52"/>
      <c r="G40" s="32"/>
      <c r="H40" s="32"/>
      <c r="I40" s="32"/>
      <c r="J40" s="115"/>
      <c r="K40" s="106"/>
      <c r="L40" s="112"/>
    </row>
    <row r="41" spans="1:12" ht="12.75" customHeight="1" x14ac:dyDescent="0.25">
      <c r="A41" s="11" t="s">
        <v>258</v>
      </c>
      <c r="B41" s="34"/>
      <c r="C41" s="34"/>
      <c r="D41" s="34"/>
      <c r="E41" s="34"/>
      <c r="F41" s="34"/>
      <c r="G41" s="34"/>
      <c r="H41" s="34"/>
      <c r="I41" s="34"/>
      <c r="J41" s="114"/>
      <c r="K41" s="113"/>
      <c r="L41" s="112"/>
    </row>
    <row r="42" spans="1:12" ht="12" customHeight="1" x14ac:dyDescent="0.25">
      <c r="A42" s="3"/>
      <c r="B42" s="32"/>
      <c r="C42" s="32"/>
      <c r="D42" s="32"/>
      <c r="E42" s="32"/>
      <c r="F42" s="32"/>
      <c r="G42" s="32"/>
      <c r="H42" s="32"/>
      <c r="I42" s="32"/>
      <c r="J42" s="32"/>
      <c r="K42" s="106"/>
      <c r="L42" s="112"/>
    </row>
  </sheetData>
  <pageMargins left="0.7" right="0.7" top="0.75" bottom="0.75" header="0" footer="0"/>
  <pageSetup paperSize="9" scale="4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9"/>
  <sheetViews>
    <sheetView showGridLines="0" zoomScaleNormal="100" workbookViewId="0"/>
  </sheetViews>
  <sheetFormatPr baseColWidth="10" defaultColWidth="14.42578125" defaultRowHeight="15" customHeight="1" x14ac:dyDescent="0.2"/>
  <cols>
    <col min="1" max="1" width="29.28515625" style="148" customWidth="1"/>
    <col min="2" max="2" width="11.28515625" style="148" customWidth="1"/>
    <col min="3" max="10" width="10.7109375" style="148" customWidth="1"/>
    <col min="11" max="12" width="12.7109375" style="148" customWidth="1"/>
    <col min="13" max="16384" width="14.42578125" style="148"/>
  </cols>
  <sheetData>
    <row r="1" spans="1:13" ht="12.75" customHeight="1" x14ac:dyDescent="0.2">
      <c r="A1" s="1" t="s">
        <v>259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3" ht="12.75" customHeight="1" x14ac:dyDescent="0.2">
      <c r="A2" s="5" t="s">
        <v>260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</row>
    <row r="3" spans="1:13" ht="12.75" customHeight="1" x14ac:dyDescent="0.2">
      <c r="A3" s="3"/>
      <c r="B3" s="2"/>
      <c r="C3" s="2"/>
      <c r="D3" s="2"/>
      <c r="E3" s="2"/>
      <c r="F3" s="2"/>
      <c r="G3" s="3"/>
      <c r="H3" s="3"/>
      <c r="I3" s="3"/>
      <c r="J3" s="3"/>
      <c r="K3" s="3"/>
      <c r="L3" s="3"/>
    </row>
    <row r="4" spans="1:13" ht="12.75" customHeight="1" x14ac:dyDescent="0.2">
      <c r="A4" s="3"/>
      <c r="B4" s="73"/>
      <c r="C4" s="73"/>
      <c r="D4" s="73"/>
      <c r="E4" s="73"/>
      <c r="F4" s="73"/>
      <c r="G4" s="73"/>
      <c r="H4" s="3"/>
      <c r="I4" s="3"/>
      <c r="J4" s="3"/>
      <c r="K4" s="3"/>
      <c r="L4" s="3"/>
    </row>
    <row r="5" spans="1:13" ht="12.75" customHeight="1" x14ac:dyDescent="0.2">
      <c r="A5" s="6" t="s">
        <v>594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172" t="s">
        <v>186</v>
      </c>
      <c r="L5" s="3"/>
    </row>
    <row r="6" spans="1:13" ht="12.75" customHeight="1" x14ac:dyDescent="0.2">
      <c r="A6" s="1" t="s">
        <v>27</v>
      </c>
      <c r="B6" s="128">
        <f t="shared" ref="B6:K6" si="0">SUM(B8:B23)</f>
        <v>1363452.91269982</v>
      </c>
      <c r="C6" s="128">
        <f t="shared" si="0"/>
        <v>1377373.7760182091</v>
      </c>
      <c r="D6" s="128">
        <f t="shared" si="0"/>
        <v>1699939.7432781926</v>
      </c>
      <c r="E6" s="128">
        <f t="shared" si="0"/>
        <v>2352959.5047380654</v>
      </c>
      <c r="F6" s="128">
        <f t="shared" si="0"/>
        <v>2440181.1105834306</v>
      </c>
      <c r="G6" s="128">
        <f t="shared" si="0"/>
        <v>2416881.1002070718</v>
      </c>
      <c r="H6" s="128">
        <f t="shared" si="0"/>
        <v>2437925.3739027721</v>
      </c>
      <c r="I6" s="128">
        <f t="shared" si="0"/>
        <v>2153951.7344604107</v>
      </c>
      <c r="J6" s="128">
        <f t="shared" si="0"/>
        <v>2329886.3174129776</v>
      </c>
      <c r="K6" s="128">
        <f t="shared" si="0"/>
        <v>2445109.5998744005</v>
      </c>
      <c r="L6" s="188"/>
      <c r="M6" s="189"/>
    </row>
    <row r="7" spans="1:13" ht="12.75" customHeight="1" x14ac:dyDescent="0.2">
      <c r="A7" s="3"/>
      <c r="B7" s="35"/>
      <c r="C7" s="35"/>
      <c r="D7" s="35"/>
      <c r="E7" s="35"/>
      <c r="F7" s="35"/>
      <c r="G7" s="35"/>
      <c r="H7" s="35"/>
      <c r="I7" s="35"/>
      <c r="J7" s="35"/>
      <c r="K7" s="3"/>
      <c r="L7" s="188"/>
      <c r="M7" s="189"/>
    </row>
    <row r="8" spans="1:13" ht="12.75" customHeight="1" x14ac:dyDescent="0.2">
      <c r="A8" s="190" t="s">
        <v>57</v>
      </c>
      <c r="B8" s="126">
        <v>469656.42338525999</v>
      </c>
      <c r="C8" s="126">
        <v>371464.71304462373</v>
      </c>
      <c r="D8" s="126">
        <v>422257.40621500002</v>
      </c>
      <c r="E8" s="126">
        <v>454447.17683709995</v>
      </c>
      <c r="F8" s="126">
        <v>447232.35121561994</v>
      </c>
      <c r="G8" s="126">
        <v>467756.71875479992</v>
      </c>
      <c r="H8" s="126">
        <v>466105.54835305014</v>
      </c>
      <c r="I8" s="126">
        <v>399790.87675558002</v>
      </c>
      <c r="J8" s="126">
        <v>464908.50656974985</v>
      </c>
      <c r="K8" s="126">
        <v>472753.08899499994</v>
      </c>
      <c r="L8" s="188"/>
      <c r="M8" s="188"/>
    </row>
    <row r="9" spans="1:13" ht="12.75" customHeight="1" x14ac:dyDescent="0.2">
      <c r="A9" s="190" t="s">
        <v>45</v>
      </c>
      <c r="B9" s="126">
        <v>262824.43580719992</v>
      </c>
      <c r="C9" s="126">
        <v>236540.4595358001</v>
      </c>
      <c r="D9" s="126">
        <v>256849.87776239996</v>
      </c>
      <c r="E9" s="126">
        <v>523255.86208603502</v>
      </c>
      <c r="F9" s="126">
        <v>502824.94143240002</v>
      </c>
      <c r="G9" s="126">
        <v>496346.12950170005</v>
      </c>
      <c r="H9" s="126">
        <v>478337.8376679701</v>
      </c>
      <c r="I9" s="126">
        <v>392289.99468810973</v>
      </c>
      <c r="J9" s="126">
        <v>422575.3736584498</v>
      </c>
      <c r="K9" s="126">
        <v>463474.61430966004</v>
      </c>
      <c r="L9" s="188"/>
      <c r="M9" s="188"/>
    </row>
    <row r="10" spans="1:13" ht="12.75" customHeight="1" x14ac:dyDescent="0.2">
      <c r="A10" s="190" t="s">
        <v>262</v>
      </c>
      <c r="B10" s="126">
        <v>0</v>
      </c>
      <c r="C10" s="126">
        <v>0</v>
      </c>
      <c r="D10" s="126">
        <v>6666.7896600000004</v>
      </c>
      <c r="E10" s="126">
        <v>329368.43739900005</v>
      </c>
      <c r="F10" s="126">
        <v>452949.57942699996</v>
      </c>
      <c r="G10" s="126">
        <v>385308.13604999997</v>
      </c>
      <c r="H10" s="126">
        <v>382524.17243999994</v>
      </c>
      <c r="I10" s="126">
        <v>312776.12570400001</v>
      </c>
      <c r="J10" s="126">
        <v>290106.00907299999</v>
      </c>
      <c r="K10" s="126">
        <v>254838.02512299997</v>
      </c>
      <c r="L10" s="188"/>
      <c r="M10" s="188"/>
    </row>
    <row r="11" spans="1:13" ht="12.75" customHeight="1" x14ac:dyDescent="0.2">
      <c r="A11" s="190" t="s">
        <v>58</v>
      </c>
      <c r="B11" s="126">
        <v>12529.646583289998</v>
      </c>
      <c r="C11" s="126">
        <v>85049.106979159973</v>
      </c>
      <c r="D11" s="126">
        <v>203528.9427112485</v>
      </c>
      <c r="E11" s="126">
        <v>190007.14516411006</v>
      </c>
      <c r="F11" s="126">
        <v>214971.37629106001</v>
      </c>
      <c r="G11" s="126">
        <v>224263.59248191002</v>
      </c>
      <c r="H11" s="126">
        <v>203713.7599722</v>
      </c>
      <c r="I11" s="126">
        <v>209194.81428576994</v>
      </c>
      <c r="J11" s="126">
        <v>245041.51506963253</v>
      </c>
      <c r="K11" s="126">
        <v>250786.34722471389</v>
      </c>
      <c r="L11" s="188"/>
      <c r="M11" s="188"/>
    </row>
    <row r="12" spans="1:13" ht="12.75" customHeight="1" x14ac:dyDescent="0.2">
      <c r="A12" s="190" t="s">
        <v>263</v>
      </c>
      <c r="B12" s="126">
        <v>172816.28443664001</v>
      </c>
      <c r="C12" s="126">
        <v>183140.95038204902</v>
      </c>
      <c r="D12" s="126">
        <v>183117.39489889995</v>
      </c>
      <c r="E12" s="126">
        <v>174918.36588851002</v>
      </c>
      <c r="F12" s="126">
        <v>161118.50557214004</v>
      </c>
      <c r="G12" s="126">
        <v>162794.51175849995</v>
      </c>
      <c r="H12" s="126">
        <v>158587.905211</v>
      </c>
      <c r="I12" s="126">
        <v>170627.128562489</v>
      </c>
      <c r="J12" s="126">
        <v>172594.13892573002</v>
      </c>
      <c r="K12" s="126">
        <v>244393.58247352208</v>
      </c>
      <c r="L12" s="191"/>
    </row>
    <row r="13" spans="1:13" ht="12.75" customHeight="1" x14ac:dyDescent="0.2">
      <c r="A13" s="192" t="s">
        <v>47</v>
      </c>
      <c r="B13" s="126">
        <v>138999.22269199998</v>
      </c>
      <c r="C13" s="126">
        <v>167247.01549800002</v>
      </c>
      <c r="D13" s="126">
        <v>309423.40915864997</v>
      </c>
      <c r="E13" s="126">
        <v>354838.08755728003</v>
      </c>
      <c r="F13" s="126">
        <v>328274.21729060001</v>
      </c>
      <c r="G13" s="126">
        <v>327592.73744468205</v>
      </c>
      <c r="H13" s="126">
        <v>311538.80787571194</v>
      </c>
      <c r="I13" s="126">
        <v>262661.53890740004</v>
      </c>
      <c r="J13" s="126">
        <v>248885.18064811997</v>
      </c>
      <c r="K13" s="126">
        <v>240639.68621029996</v>
      </c>
      <c r="L13" s="191"/>
    </row>
    <row r="14" spans="1:13" ht="12.75" customHeight="1" x14ac:dyDescent="0.2">
      <c r="A14" s="190" t="s">
        <v>46</v>
      </c>
      <c r="B14" s="126">
        <v>136135.33267976</v>
      </c>
      <c r="C14" s="126">
        <v>136875.36406786003</v>
      </c>
      <c r="D14" s="126">
        <v>139850.80311093997</v>
      </c>
      <c r="E14" s="126">
        <v>137940.80056686001</v>
      </c>
      <c r="F14" s="126">
        <v>145034.95179612999</v>
      </c>
      <c r="G14" s="126">
        <v>168042.77280400004</v>
      </c>
      <c r="H14" s="126">
        <v>255806.105205</v>
      </c>
      <c r="I14" s="126">
        <v>253171.330416176</v>
      </c>
      <c r="J14" s="126">
        <v>225768.14917762397</v>
      </c>
      <c r="K14" s="126">
        <v>198171.36364728998</v>
      </c>
      <c r="L14" s="191"/>
    </row>
    <row r="15" spans="1:13" ht="12.75" customHeight="1" x14ac:dyDescent="0.2">
      <c r="A15" s="190" t="s">
        <v>264</v>
      </c>
      <c r="B15" s="126">
        <v>38528.247665150004</v>
      </c>
      <c r="C15" s="126">
        <v>42459.999566399994</v>
      </c>
      <c r="D15" s="126">
        <v>42088.008215849979</v>
      </c>
      <c r="E15" s="126">
        <v>43155.22875213001</v>
      </c>
      <c r="F15" s="126">
        <v>45474.719290220011</v>
      </c>
      <c r="G15" s="126">
        <v>40271.765058740006</v>
      </c>
      <c r="H15" s="126">
        <v>39613.658438800012</v>
      </c>
      <c r="I15" s="126">
        <v>40869.221335899994</v>
      </c>
      <c r="J15" s="126">
        <v>134518.61358764951</v>
      </c>
      <c r="K15" s="126">
        <v>192136.65803937003</v>
      </c>
      <c r="L15" s="191"/>
    </row>
    <row r="16" spans="1:13" ht="12.75" customHeight="1" x14ac:dyDescent="0.2">
      <c r="A16" s="190" t="s">
        <v>50</v>
      </c>
      <c r="B16" s="126">
        <v>39968.525392289986</v>
      </c>
      <c r="C16" s="126">
        <v>58287.115202310386</v>
      </c>
      <c r="D16" s="126">
        <v>46896.304350231214</v>
      </c>
      <c r="E16" s="126">
        <v>61992.420449649995</v>
      </c>
      <c r="F16" s="126">
        <v>58137.004911620017</v>
      </c>
      <c r="G16" s="126">
        <v>59013.182024069974</v>
      </c>
      <c r="H16" s="126">
        <v>56233.856770050043</v>
      </c>
      <c r="I16" s="126">
        <v>40000.873388805208</v>
      </c>
      <c r="J16" s="126">
        <v>53925.355988350086</v>
      </c>
      <c r="K16" s="126">
        <v>60388.986427925003</v>
      </c>
      <c r="L16" s="191"/>
    </row>
    <row r="17" spans="1:12" ht="12.75" customHeight="1" x14ac:dyDescent="0.2">
      <c r="A17" s="190" t="s">
        <v>51</v>
      </c>
      <c r="B17" s="126">
        <v>30881.841121409998</v>
      </c>
      <c r="C17" s="126">
        <v>31495.542013490005</v>
      </c>
      <c r="D17" s="126">
        <v>30613.798744342992</v>
      </c>
      <c r="E17" s="126">
        <v>28328.888785489995</v>
      </c>
      <c r="F17" s="126">
        <v>31423.303905570006</v>
      </c>
      <c r="G17" s="126">
        <v>33159.249161359992</v>
      </c>
      <c r="H17" s="126">
        <v>37327.510548219994</v>
      </c>
      <c r="I17" s="126">
        <v>42064.733144679994</v>
      </c>
      <c r="J17" s="126">
        <v>39812.868138411672</v>
      </c>
      <c r="K17" s="126">
        <v>35373.508435160009</v>
      </c>
      <c r="L17" s="191"/>
    </row>
    <row r="18" spans="1:12" ht="12.75" customHeight="1" x14ac:dyDescent="0.2">
      <c r="A18" s="190" t="s">
        <v>52</v>
      </c>
      <c r="B18" s="126">
        <v>32181.124511000005</v>
      </c>
      <c r="C18" s="126">
        <v>34702.259268900001</v>
      </c>
      <c r="D18" s="126">
        <v>30710.242132599997</v>
      </c>
      <c r="E18" s="126">
        <v>32302.910145999998</v>
      </c>
      <c r="F18" s="126">
        <v>31460.013079999997</v>
      </c>
      <c r="G18" s="126">
        <v>33482.596153999999</v>
      </c>
      <c r="H18" s="126">
        <v>32650.550569999999</v>
      </c>
      <c r="I18" s="126">
        <v>24964.317505499996</v>
      </c>
      <c r="J18" s="126">
        <v>27028.641372000002</v>
      </c>
      <c r="K18" s="126">
        <v>28061.356421</v>
      </c>
      <c r="L18" s="191"/>
    </row>
    <row r="19" spans="1:12" ht="12.75" customHeight="1" x14ac:dyDescent="0.2">
      <c r="A19" s="190" t="s">
        <v>49</v>
      </c>
      <c r="B19" s="126">
        <v>20275.602719630002</v>
      </c>
      <c r="C19" s="126">
        <v>22894.273677436002</v>
      </c>
      <c r="D19" s="126">
        <v>21933.012806809998</v>
      </c>
      <c r="E19" s="126">
        <v>14670.127940800001</v>
      </c>
      <c r="F19" s="126">
        <v>13227.395022209996</v>
      </c>
      <c r="G19" s="126">
        <v>13009.786451720001</v>
      </c>
      <c r="H19" s="126">
        <v>9604.1891623899992</v>
      </c>
      <c r="I19" s="126">
        <v>1855.2473668499997</v>
      </c>
      <c r="J19" s="126">
        <v>2240.8814469700001</v>
      </c>
      <c r="K19" s="126">
        <v>1675.2769664199998</v>
      </c>
      <c r="L19" s="191"/>
    </row>
    <row r="20" spans="1:12" ht="12.75" customHeight="1" x14ac:dyDescent="0.2">
      <c r="A20" s="190" t="s">
        <v>54</v>
      </c>
      <c r="B20" s="126">
        <v>2942.7176243000004</v>
      </c>
      <c r="C20" s="126">
        <v>3069.5994594000003</v>
      </c>
      <c r="D20" s="126">
        <v>2932.9722961999996</v>
      </c>
      <c r="E20" s="126">
        <v>3717.1968845999991</v>
      </c>
      <c r="F20" s="126">
        <v>3937.0892365</v>
      </c>
      <c r="G20" s="126">
        <v>3538.3328710000001</v>
      </c>
      <c r="H20" s="126">
        <v>3271.5285800000001</v>
      </c>
      <c r="I20" s="126">
        <v>2824.2884045999999</v>
      </c>
      <c r="J20" s="126">
        <v>1876.1830893000001</v>
      </c>
      <c r="K20" s="126">
        <v>1249.7276900000002</v>
      </c>
      <c r="L20" s="191"/>
    </row>
    <row r="21" spans="1:12" ht="12.75" customHeight="1" x14ac:dyDescent="0.2">
      <c r="A21" s="190" t="s">
        <v>55</v>
      </c>
      <c r="B21" s="126">
        <v>565.24958659000004</v>
      </c>
      <c r="C21" s="126">
        <v>481.36909247999995</v>
      </c>
      <c r="D21" s="126">
        <v>387.93274822000001</v>
      </c>
      <c r="E21" s="126">
        <v>704.96995300000003</v>
      </c>
      <c r="F21" s="126">
        <v>625.05706836000002</v>
      </c>
      <c r="G21" s="126">
        <v>372.49111059000001</v>
      </c>
      <c r="H21" s="126">
        <v>492.14265837999994</v>
      </c>
      <c r="I21" s="126">
        <v>460.00778135079997</v>
      </c>
      <c r="J21" s="126">
        <v>562.14405468999985</v>
      </c>
      <c r="K21" s="126">
        <v>611.78684404000001</v>
      </c>
      <c r="L21" s="191"/>
    </row>
    <row r="22" spans="1:12" ht="12.75" customHeight="1" x14ac:dyDescent="0.2">
      <c r="A22" s="190" t="s">
        <v>60</v>
      </c>
      <c r="B22" s="126">
        <v>3331.5300999999999</v>
      </c>
      <c r="C22" s="126">
        <v>1751.5966283999999</v>
      </c>
      <c r="D22" s="126">
        <v>1362.92092</v>
      </c>
      <c r="E22" s="126">
        <v>1788.1234399999998</v>
      </c>
      <c r="F22" s="126">
        <v>2179.5307899999998</v>
      </c>
      <c r="G22" s="126">
        <v>1929.0985800000003</v>
      </c>
      <c r="H22" s="126">
        <v>2117.8004500000002</v>
      </c>
      <c r="I22" s="126">
        <v>363.49198000000001</v>
      </c>
      <c r="J22" s="126">
        <v>0</v>
      </c>
      <c r="K22" s="126">
        <v>555.59106699999995</v>
      </c>
      <c r="L22" s="191"/>
    </row>
    <row r="23" spans="1:12" ht="12.75" customHeight="1" x14ac:dyDescent="0.2">
      <c r="A23" s="127" t="s">
        <v>53</v>
      </c>
      <c r="B23" s="126">
        <v>1816.7283952999999</v>
      </c>
      <c r="C23" s="126">
        <v>1914.4116018999996</v>
      </c>
      <c r="D23" s="126">
        <v>1319.9275468000001</v>
      </c>
      <c r="E23" s="126">
        <v>1523.7628874999998</v>
      </c>
      <c r="F23" s="126">
        <v>1311.0742539999999</v>
      </c>
      <c r="G23" s="126">
        <v>0</v>
      </c>
      <c r="H23" s="126">
        <v>0</v>
      </c>
      <c r="I23" s="126">
        <v>37.744233199999996</v>
      </c>
      <c r="J23" s="126">
        <v>42.756613299999998</v>
      </c>
      <c r="K23" s="126">
        <v>0</v>
      </c>
      <c r="L23" s="191"/>
    </row>
    <row r="24" spans="1:12" ht="12.75" customHeight="1" x14ac:dyDescent="0.2">
      <c r="A24" s="3"/>
      <c r="B24" s="2"/>
      <c r="C24" s="2"/>
      <c r="D24" s="2"/>
      <c r="E24" s="2"/>
      <c r="F24" s="2"/>
      <c r="G24" s="3"/>
      <c r="H24" s="3"/>
      <c r="I24" s="3"/>
      <c r="J24" s="3"/>
      <c r="K24" s="193"/>
      <c r="L24" s="3"/>
    </row>
    <row r="25" spans="1:12" ht="12.75" customHeight="1" x14ac:dyDescent="0.2">
      <c r="A25" s="12" t="s">
        <v>78</v>
      </c>
      <c r="B25" s="13"/>
      <c r="C25" s="13"/>
      <c r="D25" s="13"/>
      <c r="E25" s="13"/>
      <c r="F25" s="13"/>
      <c r="G25" s="12"/>
      <c r="H25" s="12"/>
      <c r="I25" s="12"/>
      <c r="J25" s="12"/>
      <c r="K25" s="194"/>
      <c r="L25" s="194"/>
    </row>
    <row r="26" spans="1:12" ht="12.75" customHeight="1" x14ac:dyDescent="0.2">
      <c r="A26" s="3" t="s">
        <v>265</v>
      </c>
      <c r="B26" s="2"/>
      <c r="C26" s="2"/>
      <c r="D26" s="2"/>
      <c r="E26" s="2"/>
      <c r="F26" s="2"/>
      <c r="G26" s="3"/>
      <c r="H26" s="3"/>
      <c r="I26" s="3"/>
      <c r="J26" s="3"/>
      <c r="K26" s="194"/>
      <c r="L26" s="194"/>
    </row>
    <row r="27" spans="1:12" ht="12.75" customHeight="1" x14ac:dyDescent="0.2">
      <c r="A27" s="3" t="s">
        <v>266</v>
      </c>
      <c r="B27" s="2"/>
      <c r="C27" s="2"/>
      <c r="D27" s="2"/>
      <c r="E27" s="2"/>
      <c r="F27" s="2"/>
      <c r="G27" s="3"/>
      <c r="H27" s="3"/>
      <c r="I27" s="3"/>
      <c r="J27" s="3"/>
      <c r="K27" s="194"/>
      <c r="L27" s="194"/>
    </row>
    <row r="28" spans="1:12" ht="12.75" customHeight="1" x14ac:dyDescent="0.2">
      <c r="A28" s="3" t="s">
        <v>267</v>
      </c>
      <c r="B28" s="2"/>
      <c r="C28" s="2"/>
      <c r="D28" s="2"/>
      <c r="E28" s="2"/>
      <c r="F28" s="2"/>
      <c r="G28" s="3"/>
      <c r="H28" s="3"/>
      <c r="I28" s="3"/>
      <c r="J28" s="3"/>
      <c r="K28" s="194"/>
      <c r="L28" s="194"/>
    </row>
    <row r="29" spans="1:12" ht="12.75" customHeight="1" x14ac:dyDescent="0.2">
      <c r="A29" s="53" t="s">
        <v>258</v>
      </c>
      <c r="B29" s="34"/>
      <c r="C29" s="34"/>
      <c r="D29" s="34"/>
      <c r="E29" s="34"/>
      <c r="F29" s="34"/>
      <c r="G29" s="34"/>
      <c r="H29" s="34"/>
      <c r="I29" s="34"/>
      <c r="J29" s="34"/>
      <c r="K29" s="195"/>
      <c r="L29" s="194"/>
    </row>
  </sheetData>
  <pageMargins left="0.7" right="0.7" top="0.75" bottom="0.75" header="0" footer="0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4"/>
  <sheetViews>
    <sheetView showGridLines="0" workbookViewId="0"/>
  </sheetViews>
  <sheetFormatPr baseColWidth="10" defaultColWidth="14.42578125" defaultRowHeight="15" customHeight="1" x14ac:dyDescent="0.25"/>
  <cols>
    <col min="1" max="1" width="31.28515625" style="4" customWidth="1"/>
    <col min="2" max="11" width="11.140625" style="4" customWidth="1"/>
    <col min="12" max="16384" width="14.42578125" style="4"/>
  </cols>
  <sheetData>
    <row r="1" spans="1:11" ht="13.5" customHeight="1" x14ac:dyDescent="0.25">
      <c r="A1" s="1" t="s">
        <v>268</v>
      </c>
      <c r="B1" s="2"/>
      <c r="C1" s="2"/>
      <c r="D1" s="2"/>
      <c r="E1" s="2"/>
      <c r="F1" s="2"/>
      <c r="G1" s="2"/>
      <c r="H1" s="3"/>
      <c r="I1" s="3"/>
      <c r="J1" s="3"/>
    </row>
    <row r="2" spans="1:11" ht="13.5" customHeight="1" x14ac:dyDescent="0.25">
      <c r="A2" s="3"/>
      <c r="B2" s="2"/>
      <c r="C2" s="2"/>
      <c r="D2" s="2"/>
      <c r="E2" s="2"/>
      <c r="F2" s="2"/>
      <c r="G2" s="2"/>
      <c r="H2" s="3"/>
      <c r="I2" s="3"/>
      <c r="J2" s="3"/>
    </row>
    <row r="3" spans="1:11" ht="13.5" customHeight="1" x14ac:dyDescent="0.25">
      <c r="A3" s="6" t="s">
        <v>80</v>
      </c>
      <c r="B3" s="7">
        <v>2013</v>
      </c>
      <c r="C3" s="7">
        <v>2014</v>
      </c>
      <c r="D3" s="7">
        <v>2015</v>
      </c>
      <c r="E3" s="7">
        <v>2016</v>
      </c>
      <c r="F3" s="7">
        <v>2017</v>
      </c>
      <c r="G3" s="7">
        <v>2018</v>
      </c>
      <c r="H3" s="7">
        <v>2019</v>
      </c>
      <c r="I3" s="7">
        <v>2020</v>
      </c>
      <c r="J3" s="7">
        <v>2021</v>
      </c>
      <c r="K3" s="7" t="s">
        <v>186</v>
      </c>
    </row>
    <row r="4" spans="1:11" ht="13.5" customHeight="1" x14ac:dyDescent="0.25">
      <c r="A4" s="1" t="s">
        <v>27</v>
      </c>
      <c r="B4" s="8">
        <f t="shared" ref="B4:K4" si="0">SUM(B6:B8)</f>
        <v>1363452.9126998207</v>
      </c>
      <c r="C4" s="8">
        <f t="shared" si="0"/>
        <v>1377373.7760182088</v>
      </c>
      <c r="D4" s="8">
        <f t="shared" si="0"/>
        <v>1699939.7432781919</v>
      </c>
      <c r="E4" s="8">
        <f t="shared" si="0"/>
        <v>2352959.5047380649</v>
      </c>
      <c r="F4" s="8">
        <f t="shared" si="0"/>
        <v>2440181.1105834288</v>
      </c>
      <c r="G4" s="8">
        <f t="shared" si="0"/>
        <v>2416881.1002070718</v>
      </c>
      <c r="H4" s="8">
        <f t="shared" si="0"/>
        <v>2437925.3739027735</v>
      </c>
      <c r="I4" s="8">
        <f t="shared" si="0"/>
        <v>2153951.7344604102</v>
      </c>
      <c r="J4" s="8">
        <f t="shared" si="0"/>
        <v>2329886.3174129776</v>
      </c>
      <c r="K4" s="8">
        <f t="shared" si="0"/>
        <v>2445109.5998744005</v>
      </c>
    </row>
    <row r="5" spans="1:11" ht="13.5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</row>
    <row r="6" spans="1:11" ht="13.5" customHeight="1" x14ac:dyDescent="0.25">
      <c r="A6" s="3" t="s">
        <v>269</v>
      </c>
      <c r="B6" s="10">
        <v>1359481.7226879108</v>
      </c>
      <c r="C6" s="10">
        <v>1373149.1940964588</v>
      </c>
      <c r="D6" s="10">
        <v>1695889.5345776419</v>
      </c>
      <c r="E6" s="10">
        <v>2349613.7672464647</v>
      </c>
      <c r="F6" s="10">
        <v>2437478.5264838189</v>
      </c>
      <c r="G6" s="10">
        <v>2413083.4261344899</v>
      </c>
      <c r="H6" s="10">
        <v>2431423.1961351233</v>
      </c>
      <c r="I6" s="10">
        <v>2148128.9271111451</v>
      </c>
      <c r="J6" s="10">
        <v>2326628.3354069074</v>
      </c>
      <c r="K6" s="10">
        <v>2439682.0142596704</v>
      </c>
    </row>
    <row r="7" spans="1:11" ht="13.5" customHeight="1" x14ac:dyDescent="0.25">
      <c r="A7" s="3" t="s">
        <v>270</v>
      </c>
      <c r="B7" s="10">
        <v>3971.1900119099987</v>
      </c>
      <c r="C7" s="10">
        <v>4224.5819217499993</v>
      </c>
      <c r="D7" s="10">
        <v>4050.2087005499993</v>
      </c>
      <c r="E7" s="10">
        <v>3345.7374916000012</v>
      </c>
      <c r="F7" s="10">
        <v>2702.5840996099996</v>
      </c>
      <c r="G7" s="10">
        <v>3797.6740725819986</v>
      </c>
      <c r="H7" s="10">
        <v>6502.1777676500014</v>
      </c>
      <c r="I7" s="10">
        <v>5822.8073492652002</v>
      </c>
      <c r="J7" s="10">
        <v>3257.9820060699999</v>
      </c>
      <c r="K7" s="10">
        <v>5427.585614730001</v>
      </c>
    </row>
    <row r="8" spans="1:11" ht="13.5" customHeight="1" x14ac:dyDescent="0.25">
      <c r="A8" s="3" t="s">
        <v>271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</row>
    <row r="9" spans="1:11" ht="13.5" customHeight="1" x14ac:dyDescent="0.25">
      <c r="A9" s="3"/>
      <c r="B9" s="2"/>
      <c r="C9" s="2"/>
      <c r="D9" s="2"/>
      <c r="E9" s="2"/>
      <c r="F9" s="2"/>
      <c r="G9" s="2"/>
      <c r="H9" s="3"/>
      <c r="I9" s="3"/>
      <c r="J9" s="3"/>
    </row>
    <row r="10" spans="1:11" ht="13.5" customHeight="1" x14ac:dyDescent="0.25">
      <c r="A10" s="196" t="s">
        <v>78</v>
      </c>
      <c r="B10" s="197"/>
      <c r="C10" s="197"/>
      <c r="D10" s="197"/>
      <c r="E10" s="197"/>
      <c r="F10" s="196"/>
      <c r="G10" s="196"/>
      <c r="H10" s="196"/>
      <c r="I10" s="196"/>
      <c r="J10" s="196"/>
      <c r="K10" s="198"/>
    </row>
    <row r="11" spans="1:11" ht="13.5" customHeight="1" x14ac:dyDescent="0.25">
      <c r="A11" s="53" t="s">
        <v>258</v>
      </c>
      <c r="B11" s="34"/>
      <c r="C11" s="34"/>
      <c r="D11" s="34"/>
      <c r="E11" s="34"/>
      <c r="F11" s="34"/>
      <c r="G11" s="34"/>
      <c r="H11" s="34"/>
      <c r="I11" s="34"/>
      <c r="J11" s="34"/>
      <c r="K11" s="107"/>
    </row>
    <row r="12" spans="1:11" ht="13.5" customHeight="1" x14ac:dyDescent="0.25">
      <c r="A12" s="3"/>
      <c r="B12" s="2"/>
      <c r="C12" s="2"/>
      <c r="D12" s="2"/>
      <c r="E12" s="2"/>
      <c r="F12" s="2"/>
      <c r="G12" s="2"/>
      <c r="H12" s="3"/>
      <c r="I12" s="3"/>
      <c r="J12" s="3"/>
    </row>
    <row r="13" spans="1:11" ht="13.5" customHeight="1" x14ac:dyDescent="0.25">
      <c r="A13" s="3"/>
      <c r="B13" s="2"/>
      <c r="C13" s="2"/>
      <c r="D13" s="2"/>
      <c r="E13" s="2"/>
      <c r="F13" s="2"/>
      <c r="G13" s="2"/>
      <c r="H13" s="3"/>
      <c r="I13" s="3"/>
      <c r="J13" s="3"/>
    </row>
    <row r="14" spans="1:11" ht="13.5" customHeight="1" x14ac:dyDescent="0.25">
      <c r="A14" s="1" t="s">
        <v>272</v>
      </c>
      <c r="B14" s="2"/>
      <c r="C14" s="2"/>
      <c r="D14" s="2"/>
      <c r="E14" s="2"/>
      <c r="F14" s="2"/>
      <c r="G14" s="2"/>
      <c r="H14" s="3"/>
      <c r="I14" s="3"/>
      <c r="J14" s="3"/>
    </row>
    <row r="15" spans="1:11" ht="13.5" customHeight="1" x14ac:dyDescent="0.25">
      <c r="A15" s="3"/>
      <c r="B15" s="10"/>
      <c r="C15" s="10"/>
      <c r="D15" s="10"/>
      <c r="E15" s="10"/>
      <c r="F15" s="10"/>
      <c r="G15" s="10"/>
      <c r="H15" s="10"/>
      <c r="I15" s="10"/>
      <c r="J15" s="10"/>
    </row>
    <row r="16" spans="1:11" ht="13.5" customHeight="1" x14ac:dyDescent="0.25">
      <c r="A16" s="6" t="s">
        <v>81</v>
      </c>
      <c r="B16" s="7">
        <v>2013</v>
      </c>
      <c r="C16" s="7">
        <v>2014</v>
      </c>
      <c r="D16" s="7">
        <v>2015</v>
      </c>
      <c r="E16" s="7">
        <v>2016</v>
      </c>
      <c r="F16" s="7">
        <v>2017</v>
      </c>
      <c r="G16" s="7">
        <v>2018</v>
      </c>
      <c r="H16" s="7">
        <v>2019</v>
      </c>
      <c r="I16" s="7">
        <v>2020</v>
      </c>
      <c r="J16" s="7">
        <v>2021</v>
      </c>
      <c r="K16" s="7" t="s">
        <v>186</v>
      </c>
    </row>
    <row r="17" spans="1:11" ht="13.5" customHeight="1" x14ac:dyDescent="0.25">
      <c r="A17" s="1" t="s">
        <v>27</v>
      </c>
      <c r="B17" s="8">
        <f t="shared" ref="B17:K17" si="1">SUM(B19:B21)</f>
        <v>1363452.9126998207</v>
      </c>
      <c r="C17" s="8">
        <f t="shared" si="1"/>
        <v>1377373.7760182091</v>
      </c>
      <c r="D17" s="8">
        <f t="shared" si="1"/>
        <v>1699939.7432781919</v>
      </c>
      <c r="E17" s="8">
        <f t="shared" si="1"/>
        <v>2352959.5047380649</v>
      </c>
      <c r="F17" s="8">
        <f t="shared" si="1"/>
        <v>2440181.1105834292</v>
      </c>
      <c r="G17" s="8">
        <f t="shared" si="1"/>
        <v>2416881.1002070708</v>
      </c>
      <c r="H17" s="8">
        <f t="shared" si="1"/>
        <v>2437925.373902774</v>
      </c>
      <c r="I17" s="8">
        <f t="shared" si="1"/>
        <v>2153951.7344604107</v>
      </c>
      <c r="J17" s="8">
        <f t="shared" si="1"/>
        <v>2329886.317412978</v>
      </c>
      <c r="K17" s="8">
        <f t="shared" si="1"/>
        <v>2445109.5998744019</v>
      </c>
    </row>
    <row r="18" spans="1:11" ht="13.5" customHeight="1" x14ac:dyDescent="0.25">
      <c r="A18" s="3"/>
      <c r="B18" s="10"/>
      <c r="C18" s="10"/>
      <c r="D18" s="10"/>
      <c r="E18" s="10"/>
      <c r="F18" s="10"/>
      <c r="G18" s="10"/>
      <c r="H18" s="10"/>
      <c r="I18" s="10"/>
      <c r="J18" s="10"/>
    </row>
    <row r="19" spans="1:11" ht="13.5" customHeight="1" x14ac:dyDescent="0.25">
      <c r="A19" s="3" t="s">
        <v>273</v>
      </c>
      <c r="B19" s="52">
        <v>1285981.7737530207</v>
      </c>
      <c r="C19" s="52">
        <v>1293573.3646492898</v>
      </c>
      <c r="D19" s="52">
        <v>1626849.2230312508</v>
      </c>
      <c r="E19" s="52">
        <v>2279074.8929188149</v>
      </c>
      <c r="F19" s="52">
        <v>2377736.0493343291</v>
      </c>
      <c r="G19" s="52">
        <v>2350609.9895540709</v>
      </c>
      <c r="H19" s="52">
        <v>2371597.2681400622</v>
      </c>
      <c r="I19" s="52">
        <v>2082996.1875539306</v>
      </c>
      <c r="J19" s="52">
        <v>2243042.1498181704</v>
      </c>
      <c r="K19" s="52">
        <v>2340810.4167428282</v>
      </c>
    </row>
    <row r="20" spans="1:11" ht="13.5" customHeight="1" x14ac:dyDescent="0.25">
      <c r="A20" s="3" t="s">
        <v>274</v>
      </c>
      <c r="B20" s="52">
        <v>77470.384704800003</v>
      </c>
      <c r="C20" s="52">
        <v>83800.411368919406</v>
      </c>
      <c r="D20" s="52">
        <v>73090.52009114121</v>
      </c>
      <c r="E20" s="52">
        <v>73853.638729250015</v>
      </c>
      <c r="F20" s="52">
        <v>62414.192644499999</v>
      </c>
      <c r="G20" s="52">
        <v>66252.909070599999</v>
      </c>
      <c r="H20" s="52">
        <v>66285.694435000012</v>
      </c>
      <c r="I20" s="52">
        <v>67258.023758635391</v>
      </c>
      <c r="J20" s="52">
        <v>83419.740193897713</v>
      </c>
      <c r="K20" s="52">
        <v>101181.54701791397</v>
      </c>
    </row>
    <row r="21" spans="1:11" ht="13.5" customHeight="1" x14ac:dyDescent="0.25">
      <c r="A21" s="3" t="s">
        <v>275</v>
      </c>
      <c r="B21" s="52">
        <v>0.75424199999999997</v>
      </c>
      <c r="C21" s="52">
        <v>0</v>
      </c>
      <c r="D21" s="130">
        <v>1.5579999999999999E-4</v>
      </c>
      <c r="E21" s="52">
        <v>30.973089999999999</v>
      </c>
      <c r="F21" s="52">
        <v>30.868604599999998</v>
      </c>
      <c r="G21" s="52">
        <v>18.201582399999999</v>
      </c>
      <c r="H21" s="52">
        <v>42.411327712000002</v>
      </c>
      <c r="I21" s="52">
        <v>3697.5231478448</v>
      </c>
      <c r="J21" s="52">
        <v>3424.42740091</v>
      </c>
      <c r="K21" s="52">
        <v>3117.6361136600008</v>
      </c>
    </row>
    <row r="22" spans="1:11" ht="13.5" customHeight="1" x14ac:dyDescent="0.25">
      <c r="A22" s="3"/>
      <c r="B22" s="2"/>
      <c r="C22" s="2"/>
      <c r="D22" s="2"/>
      <c r="E22" s="2"/>
      <c r="F22" s="2"/>
      <c r="G22" s="2"/>
      <c r="H22" s="3"/>
      <c r="I22" s="3"/>
      <c r="J22" s="3"/>
    </row>
    <row r="23" spans="1:11" ht="13.5" customHeight="1" x14ac:dyDescent="0.25">
      <c r="A23" s="196" t="s">
        <v>78</v>
      </c>
      <c r="B23" s="197"/>
      <c r="C23" s="197"/>
      <c r="D23" s="197"/>
      <c r="E23" s="197"/>
      <c r="F23" s="196"/>
      <c r="G23" s="196"/>
      <c r="H23" s="196"/>
      <c r="I23" s="196"/>
      <c r="J23" s="196"/>
      <c r="K23" s="198"/>
    </row>
    <row r="24" spans="1:11" ht="13.5" customHeight="1" x14ac:dyDescent="0.25">
      <c r="A24" s="53" t="s">
        <v>258</v>
      </c>
      <c r="B24" s="34"/>
      <c r="C24" s="34"/>
      <c r="D24" s="34"/>
      <c r="E24" s="34"/>
      <c r="F24" s="34"/>
      <c r="G24" s="34"/>
      <c r="H24" s="34"/>
      <c r="I24" s="34"/>
      <c r="J24" s="34"/>
      <c r="K24" s="129"/>
    </row>
  </sheetData>
  <pageMargins left="0.7" right="0.7" top="0.75" bottom="0.75" header="0" footer="0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3"/>
  <sheetViews>
    <sheetView showGridLines="0" workbookViewId="0"/>
  </sheetViews>
  <sheetFormatPr baseColWidth="10" defaultColWidth="14.42578125" defaultRowHeight="15" customHeight="1" x14ac:dyDescent="0.25"/>
  <cols>
    <col min="1" max="1" width="18.5703125" style="4" customWidth="1"/>
    <col min="2" max="2" width="13" style="4" customWidth="1"/>
    <col min="3" max="11" width="11" style="4" customWidth="1"/>
    <col min="12" max="14" width="11.5703125" style="4" customWidth="1"/>
    <col min="15" max="16384" width="14.42578125" style="4"/>
  </cols>
  <sheetData>
    <row r="1" spans="1:14" ht="12.75" customHeight="1" x14ac:dyDescent="0.25">
      <c r="A1" s="36" t="s">
        <v>276</v>
      </c>
      <c r="B1" s="37"/>
      <c r="C1" s="37"/>
      <c r="D1" s="37"/>
      <c r="E1" s="37"/>
      <c r="F1" s="37"/>
      <c r="G1" s="37"/>
      <c r="H1" s="38"/>
      <c r="I1" s="38"/>
      <c r="J1" s="38"/>
      <c r="K1" s="37"/>
      <c r="L1" s="38"/>
      <c r="M1" s="38"/>
      <c r="N1" s="38"/>
    </row>
    <row r="2" spans="1:14" ht="12.75" customHeight="1" x14ac:dyDescent="0.25">
      <c r="A2" s="39" t="s">
        <v>82</v>
      </c>
      <c r="B2" s="37"/>
      <c r="C2" s="37"/>
      <c r="D2" s="37"/>
      <c r="E2" s="37"/>
      <c r="F2" s="37"/>
      <c r="G2" s="37"/>
      <c r="H2" s="38"/>
      <c r="I2" s="38"/>
      <c r="J2" s="38"/>
      <c r="K2" s="37"/>
      <c r="L2" s="38"/>
      <c r="M2" s="38"/>
      <c r="N2" s="38"/>
    </row>
    <row r="3" spans="1:14" ht="12.75" customHeight="1" x14ac:dyDescent="0.25">
      <c r="A3" s="38"/>
      <c r="B3" s="37"/>
      <c r="C3" s="37"/>
      <c r="D3" s="37"/>
      <c r="E3" s="37"/>
      <c r="F3" s="37"/>
      <c r="G3" s="37"/>
      <c r="H3" s="38"/>
      <c r="I3" s="38"/>
      <c r="J3" s="40"/>
      <c r="K3" s="37"/>
      <c r="L3" s="38"/>
      <c r="M3" s="38"/>
      <c r="N3" s="38"/>
    </row>
    <row r="4" spans="1:14" ht="12.75" customHeight="1" x14ac:dyDescent="0.25">
      <c r="A4" s="38"/>
      <c r="B4" s="37"/>
      <c r="C4" s="37"/>
      <c r="D4" s="37"/>
      <c r="E4" s="37"/>
      <c r="F4" s="37"/>
      <c r="G4" s="37"/>
      <c r="H4" s="38"/>
      <c r="I4" s="38"/>
      <c r="J4" s="38"/>
      <c r="K4" s="37"/>
      <c r="L4" s="38"/>
      <c r="M4" s="38"/>
      <c r="N4" s="38"/>
    </row>
    <row r="5" spans="1:14" s="54" customFormat="1" ht="12.75" customHeight="1" x14ac:dyDescent="0.2">
      <c r="A5" s="199" t="s">
        <v>83</v>
      </c>
      <c r="B5" s="7"/>
      <c r="C5" s="7">
        <v>2013</v>
      </c>
      <c r="D5" s="7">
        <v>2014</v>
      </c>
      <c r="E5" s="7">
        <v>2015</v>
      </c>
      <c r="F5" s="7">
        <v>2016</v>
      </c>
      <c r="G5" s="7">
        <v>2017</v>
      </c>
      <c r="H5" s="7">
        <v>2018</v>
      </c>
      <c r="I5" s="7">
        <v>2019</v>
      </c>
      <c r="J5" s="7">
        <v>2020</v>
      </c>
      <c r="K5" s="7">
        <v>2021</v>
      </c>
      <c r="L5" s="41" t="s">
        <v>186</v>
      </c>
    </row>
    <row r="6" spans="1:14" ht="12.75" customHeight="1" x14ac:dyDescent="0.25">
      <c r="A6" s="38" t="s">
        <v>277</v>
      </c>
      <c r="B6" s="42" t="s">
        <v>161</v>
      </c>
      <c r="C6" s="43">
        <v>9820.7478249411997</v>
      </c>
      <c r="D6" s="43">
        <v>8874.9060807835231</v>
      </c>
      <c r="E6" s="43">
        <v>8167.5413215696453</v>
      </c>
      <c r="F6" s="43">
        <v>10170.877328177923</v>
      </c>
      <c r="G6" s="43">
        <v>13844.958650954813</v>
      </c>
      <c r="H6" s="43">
        <v>14938.54527505925</v>
      </c>
      <c r="I6" s="43">
        <v>14000.934230424238</v>
      </c>
      <c r="J6" s="43">
        <v>13039.152369959098</v>
      </c>
      <c r="K6" s="43">
        <v>20697.958039458579</v>
      </c>
      <c r="L6" s="43">
        <v>19597.704152517239</v>
      </c>
    </row>
    <row r="7" spans="1:14" ht="12.75" customHeight="1" x14ac:dyDescent="0.25">
      <c r="A7" s="38" t="s">
        <v>278</v>
      </c>
      <c r="B7" s="44" t="s">
        <v>279</v>
      </c>
      <c r="C7" s="43">
        <v>1324.854204</v>
      </c>
      <c r="D7" s="43">
        <v>1319.8441359999997</v>
      </c>
      <c r="E7" s="43">
        <v>1643.7569690000003</v>
      </c>
      <c r="F7" s="43">
        <v>2317.2932110000002</v>
      </c>
      <c r="G7" s="43">
        <v>2438.0425139999998</v>
      </c>
      <c r="H7" s="43">
        <v>2487.8854569999999</v>
      </c>
      <c r="I7" s="43">
        <v>2554.9391948135981</v>
      </c>
      <c r="J7" s="43">
        <v>2183.6808451057727</v>
      </c>
      <c r="K7" s="43">
        <v>2331.5031068630997</v>
      </c>
      <c r="L7" s="43">
        <v>2516.8837960775882</v>
      </c>
    </row>
    <row r="8" spans="1:14" ht="12.75" customHeight="1" x14ac:dyDescent="0.25">
      <c r="A8" s="38"/>
      <c r="B8" s="37"/>
      <c r="C8" s="37"/>
      <c r="D8" s="37"/>
      <c r="E8" s="37"/>
      <c r="F8" s="37"/>
      <c r="G8" s="37"/>
      <c r="H8" s="38"/>
      <c r="I8" s="38"/>
      <c r="J8" s="38"/>
      <c r="K8" s="37"/>
    </row>
    <row r="9" spans="1:14" ht="12.75" customHeight="1" x14ac:dyDescent="0.25">
      <c r="A9" s="38"/>
      <c r="B9" s="37"/>
      <c r="C9" s="37"/>
      <c r="D9" s="37"/>
      <c r="E9" s="37"/>
      <c r="F9" s="37"/>
      <c r="G9" s="37"/>
      <c r="H9" s="38"/>
      <c r="I9" s="38"/>
      <c r="J9" s="38"/>
      <c r="K9" s="37"/>
      <c r="L9" s="45"/>
    </row>
    <row r="10" spans="1:14" ht="12.75" customHeight="1" x14ac:dyDescent="0.25">
      <c r="A10" s="46" t="s">
        <v>78</v>
      </c>
      <c r="B10" s="47"/>
      <c r="C10" s="47"/>
      <c r="D10" s="47"/>
      <c r="E10" s="47"/>
      <c r="F10" s="47"/>
      <c r="G10" s="47"/>
      <c r="H10" s="46"/>
      <c r="I10" s="46"/>
      <c r="J10" s="46"/>
      <c r="K10" s="47"/>
    </row>
    <row r="11" spans="1:14" ht="12.75" customHeight="1" x14ac:dyDescent="0.25">
      <c r="A11" s="38" t="s">
        <v>84</v>
      </c>
      <c r="B11" s="48"/>
      <c r="C11" s="37"/>
      <c r="D11" s="37"/>
      <c r="E11" s="37"/>
      <c r="F11" s="37"/>
      <c r="G11" s="38"/>
      <c r="H11" s="38"/>
      <c r="I11" s="38"/>
      <c r="J11" s="38"/>
      <c r="K11" s="37"/>
    </row>
    <row r="12" spans="1:14" ht="12.75" customHeight="1" x14ac:dyDescent="0.25">
      <c r="A12" s="49" t="s">
        <v>85</v>
      </c>
      <c r="B12" s="50"/>
      <c r="C12" s="45"/>
      <c r="D12" s="45"/>
      <c r="E12" s="45"/>
      <c r="F12" s="45"/>
      <c r="G12" s="49"/>
      <c r="H12" s="49"/>
      <c r="I12" s="49"/>
      <c r="J12" s="49"/>
      <c r="K12" s="45"/>
      <c r="L12" s="45"/>
    </row>
    <row r="13" spans="1:14" ht="12.75" customHeight="1" x14ac:dyDescent="0.25">
      <c r="A13" s="38"/>
      <c r="B13" s="37"/>
      <c r="C13" s="37"/>
      <c r="D13" s="37"/>
      <c r="E13" s="37"/>
      <c r="F13" s="37"/>
      <c r="G13" s="37"/>
      <c r="H13" s="38"/>
      <c r="I13" s="38"/>
      <c r="J13" s="38"/>
      <c r="K13" s="37"/>
    </row>
  </sheetData>
  <pageMargins left="0.7" right="0.7" top="0.75" bottom="0.75" header="0" footer="0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0"/>
  <sheetViews>
    <sheetView showGridLines="0" workbookViewId="0"/>
  </sheetViews>
  <sheetFormatPr baseColWidth="10" defaultColWidth="14.42578125" defaultRowHeight="15" customHeight="1" x14ac:dyDescent="0.25"/>
  <cols>
    <col min="1" max="1" width="33" style="175" customWidth="1"/>
    <col min="2" max="3" width="26.28515625" style="175" customWidth="1"/>
    <col min="4" max="4" width="17.42578125" style="175" customWidth="1"/>
    <col min="5" max="5" width="11.5703125" style="175" customWidth="1"/>
    <col min="6" max="6" width="14.42578125" style="175"/>
    <col min="7" max="7" width="21" style="175" customWidth="1"/>
    <col min="8" max="8" width="17.140625" style="175" customWidth="1"/>
    <col min="9" max="9" width="19.42578125" style="175" customWidth="1"/>
    <col min="10" max="16384" width="14.42578125" style="175"/>
  </cols>
  <sheetData>
    <row r="1" spans="1:9" ht="14.25" customHeight="1" x14ac:dyDescent="0.25">
      <c r="A1" s="200" t="s">
        <v>280</v>
      </c>
      <c r="B1" s="201"/>
      <c r="C1" s="201"/>
      <c r="D1" s="202"/>
      <c r="E1" s="202"/>
    </row>
    <row r="2" spans="1:9" ht="14.25" customHeight="1" x14ac:dyDescent="0.25">
      <c r="A2" s="203" t="s">
        <v>86</v>
      </c>
      <c r="B2" s="201"/>
      <c r="C2" s="201"/>
      <c r="D2" s="202"/>
      <c r="E2" s="202"/>
    </row>
    <row r="3" spans="1:9" ht="14.25" customHeight="1" x14ac:dyDescent="0.25">
      <c r="A3" s="202"/>
      <c r="B3" s="201"/>
      <c r="C3" s="201"/>
      <c r="D3" s="202"/>
      <c r="E3" s="202"/>
    </row>
    <row r="4" spans="1:9" ht="14.25" customHeight="1" x14ac:dyDescent="0.25">
      <c r="A4" s="202"/>
      <c r="B4" s="201"/>
      <c r="C4" s="201"/>
      <c r="D4" s="202"/>
      <c r="E4" s="202"/>
      <c r="G4" s="202"/>
      <c r="H4" s="201"/>
      <c r="I4" s="201"/>
    </row>
    <row r="5" spans="1:9" ht="14.25" customHeight="1" x14ac:dyDescent="0.25">
      <c r="A5" s="204" t="s">
        <v>87</v>
      </c>
      <c r="B5" s="205" t="s">
        <v>88</v>
      </c>
      <c r="C5" s="205" t="s">
        <v>24</v>
      </c>
      <c r="D5" s="202"/>
      <c r="E5" s="202"/>
    </row>
    <row r="6" spans="1:9" ht="14.25" customHeight="1" x14ac:dyDescent="0.25">
      <c r="A6" s="202" t="s">
        <v>281</v>
      </c>
      <c r="B6" s="206" t="s">
        <v>316</v>
      </c>
      <c r="C6" s="206" t="s">
        <v>24</v>
      </c>
      <c r="D6" s="202"/>
      <c r="E6" s="202"/>
    </row>
    <row r="7" spans="1:9" ht="14.25" customHeight="1" x14ac:dyDescent="0.25">
      <c r="A7" s="202" t="s">
        <v>282</v>
      </c>
      <c r="B7" s="206"/>
      <c r="C7" s="206"/>
      <c r="D7" s="202"/>
      <c r="E7" s="202"/>
    </row>
    <row r="8" spans="1:9" ht="14.25" customHeight="1" x14ac:dyDescent="0.25">
      <c r="A8" s="202" t="s">
        <v>232</v>
      </c>
      <c r="B8" s="207">
        <v>14355.632792620001</v>
      </c>
      <c r="C8" s="208">
        <f>+B8/$B$21</f>
        <v>0.73840166449930011</v>
      </c>
      <c r="D8" s="202"/>
      <c r="E8" s="202"/>
    </row>
    <row r="9" spans="1:9" ht="14.25" customHeight="1" x14ac:dyDescent="0.25">
      <c r="A9" s="202" t="s">
        <v>283</v>
      </c>
      <c r="B9" s="207">
        <v>1276.3716342299999</v>
      </c>
      <c r="C9" s="208">
        <f t="shared" ref="C9:C18" si="0">+B9/$B$21</f>
        <v>6.565192582242943E-2</v>
      </c>
      <c r="D9" s="202"/>
      <c r="E9" s="202"/>
    </row>
    <row r="10" spans="1:9" ht="14.25" customHeight="1" x14ac:dyDescent="0.25">
      <c r="A10" s="202" t="s">
        <v>284</v>
      </c>
      <c r="B10" s="209">
        <v>694.96032962000004</v>
      </c>
      <c r="C10" s="208">
        <f t="shared" si="0"/>
        <v>3.5746237840257204E-2</v>
      </c>
      <c r="D10" s="202"/>
      <c r="E10" s="202"/>
    </row>
    <row r="11" spans="1:9" ht="14.25" customHeight="1" x14ac:dyDescent="0.25">
      <c r="A11" s="202" t="s">
        <v>233</v>
      </c>
      <c r="B11" s="210">
        <v>488.74842229000001</v>
      </c>
      <c r="C11" s="208">
        <f t="shared" si="0"/>
        <v>2.5139445523144888E-2</v>
      </c>
      <c r="D11" s="202"/>
      <c r="E11" s="202"/>
    </row>
    <row r="12" spans="1:9" ht="14.25" customHeight="1" x14ac:dyDescent="0.25">
      <c r="A12" s="202" t="s">
        <v>285</v>
      </c>
      <c r="B12" s="210">
        <v>389.49004005</v>
      </c>
      <c r="C12" s="208">
        <f t="shared" si="0"/>
        <v>2.0033954478598088E-2</v>
      </c>
      <c r="D12" s="202"/>
      <c r="E12" s="202"/>
    </row>
    <row r="13" spans="1:9" ht="14.25" customHeight="1" x14ac:dyDescent="0.25">
      <c r="A13" s="202" t="s">
        <v>286</v>
      </c>
      <c r="B13" s="210">
        <v>386.37950868000001</v>
      </c>
      <c r="C13" s="208">
        <f t="shared" si="0"/>
        <v>1.9873960030825224E-2</v>
      </c>
      <c r="D13" s="202"/>
      <c r="E13" s="202"/>
    </row>
    <row r="14" spans="1:9" ht="14.25" customHeight="1" x14ac:dyDescent="0.25">
      <c r="A14" s="202" t="s">
        <v>287</v>
      </c>
      <c r="B14" s="210">
        <v>342.85751129000005</v>
      </c>
      <c r="C14" s="208">
        <f t="shared" si="0"/>
        <v>1.7635346395372585E-2</v>
      </c>
      <c r="D14" s="202"/>
      <c r="E14" s="202"/>
    </row>
    <row r="15" spans="1:9" ht="14.25" customHeight="1" x14ac:dyDescent="0.25">
      <c r="A15" s="202" t="s">
        <v>288</v>
      </c>
      <c r="B15" s="210">
        <v>230.99068602</v>
      </c>
      <c r="C15" s="208">
        <f t="shared" si="0"/>
        <v>1.188132278841009E-2</v>
      </c>
      <c r="D15" s="202"/>
      <c r="E15" s="202"/>
    </row>
    <row r="16" spans="1:9" ht="14.25" customHeight="1" x14ac:dyDescent="0.25">
      <c r="A16" s="202" t="s">
        <v>289</v>
      </c>
      <c r="B16" s="210">
        <v>228.33348121</v>
      </c>
      <c r="C16" s="208">
        <f t="shared" si="0"/>
        <v>1.1744645814084848E-2</v>
      </c>
      <c r="D16" s="202"/>
      <c r="E16" s="202"/>
    </row>
    <row r="17" spans="1:5" ht="14.25" customHeight="1" x14ac:dyDescent="0.25">
      <c r="A17" s="202" t="s">
        <v>290</v>
      </c>
      <c r="B17" s="210">
        <v>179.21678721999999</v>
      </c>
      <c r="C17" s="208">
        <f t="shared" si="0"/>
        <v>9.2182612846920722E-3</v>
      </c>
      <c r="D17" s="202"/>
      <c r="E17" s="202"/>
    </row>
    <row r="18" spans="1:5" ht="14.25" customHeight="1" x14ac:dyDescent="0.25">
      <c r="A18" s="202" t="s">
        <v>77</v>
      </c>
      <c r="B18" s="210">
        <v>868.51451677</v>
      </c>
      <c r="C18" s="208">
        <f t="shared" si="0"/>
        <v>4.4673235522885602E-2</v>
      </c>
      <c r="D18" s="202"/>
      <c r="E18" s="202"/>
    </row>
    <row r="19" spans="1:5" ht="14.25" customHeight="1" x14ac:dyDescent="0.25">
      <c r="A19" s="175" t="s">
        <v>282</v>
      </c>
      <c r="B19" s="211"/>
      <c r="C19" s="212"/>
      <c r="D19" s="202"/>
      <c r="E19" s="202"/>
    </row>
    <row r="20" spans="1:5" ht="14.25" customHeight="1" x14ac:dyDescent="0.25">
      <c r="A20" s="202" t="s">
        <v>282</v>
      </c>
      <c r="B20" s="213"/>
      <c r="C20" s="214"/>
      <c r="D20" s="202"/>
      <c r="E20" s="202"/>
    </row>
    <row r="21" spans="1:5" ht="14.25" customHeight="1" x14ac:dyDescent="0.25">
      <c r="A21" s="215" t="s">
        <v>27</v>
      </c>
      <c r="B21" s="216">
        <f t="shared" ref="B21" si="1">SUM(B8:B18)</f>
        <v>19441.495709999999</v>
      </c>
      <c r="C21" s="217">
        <f>SUM(C8:C18)</f>
        <v>1</v>
      </c>
      <c r="D21" s="202"/>
      <c r="E21" s="202"/>
    </row>
    <row r="22" spans="1:5" ht="14.25" customHeight="1" x14ac:dyDescent="0.25">
      <c r="A22" s="202"/>
      <c r="B22" s="218"/>
      <c r="C22" s="219"/>
      <c r="D22" s="202"/>
      <c r="E22" s="202"/>
    </row>
    <row r="23" spans="1:5" ht="14.25" customHeight="1" x14ac:dyDescent="0.25">
      <c r="A23" s="202"/>
      <c r="B23" s="201"/>
      <c r="C23" s="201"/>
      <c r="D23" s="220"/>
      <c r="E23" s="202"/>
    </row>
    <row r="24" spans="1:5" ht="14.25" customHeight="1" x14ac:dyDescent="0.25">
      <c r="A24" s="221" t="s">
        <v>61</v>
      </c>
      <c r="B24" s="222"/>
      <c r="C24" s="222"/>
      <c r="D24" s="223"/>
      <c r="E24" s="202"/>
    </row>
    <row r="25" spans="1:5" ht="14.25" customHeight="1" x14ac:dyDescent="0.25">
      <c r="A25" s="202" t="s">
        <v>64</v>
      </c>
      <c r="B25" s="201"/>
      <c r="C25" s="201"/>
      <c r="D25" s="223"/>
      <c r="E25" s="202"/>
    </row>
    <row r="26" spans="1:5" ht="14.25" customHeight="1" x14ac:dyDescent="0.25">
      <c r="A26" s="224" t="s">
        <v>62</v>
      </c>
      <c r="B26" s="225"/>
      <c r="C26" s="225"/>
      <c r="D26" s="223"/>
      <c r="E26" s="202"/>
    </row>
    <row r="27" spans="1:5" ht="14.25" customHeight="1" x14ac:dyDescent="0.25">
      <c r="A27" s="202"/>
      <c r="B27" s="201"/>
      <c r="C27" s="201"/>
      <c r="D27" s="202"/>
      <c r="E27" s="202"/>
    </row>
    <row r="28" spans="1:5" ht="14.25" customHeight="1" x14ac:dyDescent="0.25">
      <c r="A28" s="202"/>
      <c r="B28" s="201"/>
      <c r="C28" s="201"/>
      <c r="D28" s="202"/>
      <c r="E28" s="202"/>
    </row>
    <row r="29" spans="1:5" ht="14.25" customHeight="1" x14ac:dyDescent="0.25">
      <c r="A29" s="202"/>
      <c r="B29" s="218"/>
      <c r="C29" s="201"/>
      <c r="D29" s="202"/>
      <c r="E29" s="202"/>
    </row>
    <row r="30" spans="1:5" ht="14.25" customHeight="1" x14ac:dyDescent="0.25">
      <c r="A30" s="202"/>
      <c r="B30" s="207"/>
      <c r="C30" s="201"/>
      <c r="D30" s="202"/>
      <c r="E30" s="202"/>
    </row>
  </sheetData>
  <pageMargins left="0.7" right="0.7" top="0.75" bottom="0.75" header="0" footer="0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5"/>
  <sheetViews>
    <sheetView showGridLines="0" workbookViewId="0">
      <selection activeCell="O17" sqref="O17"/>
    </sheetView>
  </sheetViews>
  <sheetFormatPr baseColWidth="10" defaultColWidth="14.42578125" defaultRowHeight="15" customHeight="1" x14ac:dyDescent="0.25"/>
  <cols>
    <col min="1" max="1" width="16.5703125" style="175" customWidth="1"/>
    <col min="2" max="9" width="10" style="175" customWidth="1"/>
    <col min="10" max="10" width="10.140625" style="175" customWidth="1"/>
    <col min="11" max="11" width="11.5703125" style="175" customWidth="1"/>
    <col min="12" max="16384" width="14.42578125" style="175"/>
  </cols>
  <sheetData>
    <row r="1" spans="1:11" x14ac:dyDescent="0.25">
      <c r="A1" s="252" t="s">
        <v>432</v>
      </c>
      <c r="B1" s="271"/>
      <c r="C1" s="271"/>
      <c r="D1" s="271"/>
      <c r="E1" s="271"/>
      <c r="F1" s="271"/>
      <c r="G1" s="235"/>
      <c r="H1" s="235"/>
      <c r="I1" s="235"/>
      <c r="J1" s="235"/>
      <c r="K1" s="235"/>
    </row>
    <row r="2" spans="1:11" x14ac:dyDescent="0.25">
      <c r="A2" s="255" t="s">
        <v>433</v>
      </c>
      <c r="B2" s="271"/>
      <c r="C2" s="271"/>
      <c r="D2" s="271"/>
      <c r="E2" s="271"/>
      <c r="F2" s="271"/>
      <c r="G2" s="235"/>
      <c r="H2" s="235"/>
      <c r="I2" s="235"/>
      <c r="J2" s="235"/>
      <c r="K2" s="235"/>
    </row>
    <row r="3" spans="1:11" x14ac:dyDescent="0.25">
      <c r="A3" s="235"/>
      <c r="B3" s="271"/>
      <c r="C3" s="271"/>
      <c r="D3" s="271"/>
      <c r="E3" s="271"/>
      <c r="F3" s="271"/>
      <c r="G3" s="235"/>
      <c r="H3" s="235"/>
      <c r="I3" s="235"/>
      <c r="J3" s="235"/>
      <c r="K3" s="235"/>
    </row>
    <row r="4" spans="1:11" x14ac:dyDescent="0.25">
      <c r="A4" s="235"/>
      <c r="B4" s="342"/>
      <c r="C4" s="342"/>
      <c r="D4" s="342"/>
      <c r="E4" s="342"/>
      <c r="F4" s="342"/>
      <c r="G4" s="342"/>
      <c r="H4" s="342"/>
      <c r="I4" s="342"/>
      <c r="J4" s="342"/>
      <c r="K4" s="235"/>
    </row>
    <row r="5" spans="1:11" x14ac:dyDescent="0.25">
      <c r="A5" s="233" t="s">
        <v>63</v>
      </c>
      <c r="B5" s="281">
        <v>2013</v>
      </c>
      <c r="C5" s="281">
        <v>2014</v>
      </c>
      <c r="D5" s="281">
        <v>2015</v>
      </c>
      <c r="E5" s="281">
        <v>2016</v>
      </c>
      <c r="F5" s="281">
        <v>2017</v>
      </c>
      <c r="G5" s="281">
        <v>2018</v>
      </c>
      <c r="H5" s="281">
        <v>2019</v>
      </c>
      <c r="I5" s="281">
        <v>2020</v>
      </c>
      <c r="J5" s="281">
        <v>2021</v>
      </c>
      <c r="K5" s="281" t="s">
        <v>186</v>
      </c>
    </row>
    <row r="6" spans="1:11" x14ac:dyDescent="0.25">
      <c r="A6" s="252" t="s">
        <v>27</v>
      </c>
      <c r="B6" s="274">
        <f>+SUM(B8:B22)</f>
        <v>2800.486071689897</v>
      </c>
      <c r="C6" s="274">
        <f t="shared" ref="C6:K6" si="0">+SUM(C8:C22)</f>
        <v>2994.097028093518</v>
      </c>
      <c r="D6" s="274">
        <f t="shared" si="0"/>
        <v>3098.8229065371402</v>
      </c>
      <c r="E6" s="274">
        <f t="shared" si="0"/>
        <v>3109.0058969761258</v>
      </c>
      <c r="F6" s="274">
        <f t="shared" si="0"/>
        <v>3231.9640399564105</v>
      </c>
      <c r="G6" s="274">
        <f t="shared" si="0"/>
        <v>3332.2109844150118</v>
      </c>
      <c r="H6" s="274">
        <f t="shared" si="0"/>
        <v>3301.4134633581052</v>
      </c>
      <c r="I6" s="274">
        <f t="shared" si="0"/>
        <v>3028.0539442099771</v>
      </c>
      <c r="J6" s="274">
        <f t="shared" si="0"/>
        <v>3092.1899819295372</v>
      </c>
      <c r="K6" s="274">
        <f t="shared" si="0"/>
        <v>3086.7398745497612</v>
      </c>
    </row>
    <row r="7" spans="1:11" x14ac:dyDescent="0.25">
      <c r="A7" s="235"/>
      <c r="B7" s="269"/>
      <c r="C7" s="269"/>
      <c r="D7" s="269"/>
      <c r="E7" s="269"/>
      <c r="F7" s="269"/>
      <c r="G7" s="269"/>
      <c r="H7" s="269"/>
      <c r="I7" s="269"/>
      <c r="J7" s="269"/>
      <c r="K7" s="269"/>
    </row>
    <row r="8" spans="1:11" x14ac:dyDescent="0.25">
      <c r="A8" s="235" t="s">
        <v>232</v>
      </c>
      <c r="B8" s="350">
        <v>430</v>
      </c>
      <c r="C8" s="350">
        <v>450</v>
      </c>
      <c r="D8" s="350">
        <v>450</v>
      </c>
      <c r="E8" s="350">
        <v>453</v>
      </c>
      <c r="F8" s="350">
        <v>426</v>
      </c>
      <c r="G8" s="350">
        <v>401</v>
      </c>
      <c r="H8" s="350">
        <v>380</v>
      </c>
      <c r="I8" s="350">
        <v>365</v>
      </c>
      <c r="J8" s="350">
        <v>329</v>
      </c>
      <c r="K8" s="350">
        <v>330</v>
      </c>
    </row>
    <row r="9" spans="1:11" x14ac:dyDescent="0.25">
      <c r="A9" s="235" t="s">
        <v>236</v>
      </c>
      <c r="B9" s="350">
        <v>265</v>
      </c>
      <c r="C9" s="350">
        <v>274</v>
      </c>
      <c r="D9" s="350">
        <v>278</v>
      </c>
      <c r="E9" s="350">
        <v>290</v>
      </c>
      <c r="F9" s="350">
        <v>301</v>
      </c>
      <c r="G9" s="350">
        <v>315</v>
      </c>
      <c r="H9" s="350">
        <v>325</v>
      </c>
      <c r="I9" s="350">
        <v>328</v>
      </c>
      <c r="J9" s="350">
        <v>315</v>
      </c>
      <c r="K9" s="350">
        <v>320</v>
      </c>
    </row>
    <row r="10" spans="1:11" x14ac:dyDescent="0.25">
      <c r="A10" s="235" t="s">
        <v>234</v>
      </c>
      <c r="B10" s="350">
        <v>230</v>
      </c>
      <c r="C10" s="350">
        <v>247</v>
      </c>
      <c r="D10" s="350">
        <v>252</v>
      </c>
      <c r="E10" s="350">
        <v>253</v>
      </c>
      <c r="F10" s="350">
        <v>270</v>
      </c>
      <c r="G10" s="350">
        <v>311</v>
      </c>
      <c r="H10" s="350">
        <v>305</v>
      </c>
      <c r="I10" s="350">
        <v>305</v>
      </c>
      <c r="J10" s="350">
        <v>320</v>
      </c>
      <c r="K10" s="350">
        <v>320</v>
      </c>
    </row>
    <row r="11" spans="1:11" x14ac:dyDescent="0.25">
      <c r="A11" s="235" t="s">
        <v>320</v>
      </c>
      <c r="B11" s="350">
        <v>124</v>
      </c>
      <c r="C11" s="350">
        <v>152</v>
      </c>
      <c r="D11" s="350">
        <v>153</v>
      </c>
      <c r="E11" s="350">
        <v>165</v>
      </c>
      <c r="F11" s="350">
        <v>164</v>
      </c>
      <c r="G11" s="350">
        <v>183</v>
      </c>
      <c r="H11" s="350">
        <v>175</v>
      </c>
      <c r="I11" s="350">
        <v>170</v>
      </c>
      <c r="J11" s="350">
        <v>223</v>
      </c>
      <c r="K11" s="350">
        <v>220</v>
      </c>
    </row>
    <row r="12" spans="1:11" x14ac:dyDescent="0.25">
      <c r="A12" s="235" t="s">
        <v>233</v>
      </c>
      <c r="B12" s="350">
        <v>230</v>
      </c>
      <c r="C12" s="350">
        <v>210</v>
      </c>
      <c r="D12" s="350">
        <v>214</v>
      </c>
      <c r="E12" s="350">
        <v>222</v>
      </c>
      <c r="F12" s="350">
        <v>237</v>
      </c>
      <c r="G12" s="350">
        <v>226</v>
      </c>
      <c r="H12" s="350">
        <v>200</v>
      </c>
      <c r="I12" s="350">
        <v>193</v>
      </c>
      <c r="J12" s="350">
        <v>187</v>
      </c>
      <c r="K12" s="350">
        <v>170</v>
      </c>
    </row>
    <row r="13" spans="1:11" x14ac:dyDescent="0.25">
      <c r="A13" s="235" t="s">
        <v>434</v>
      </c>
      <c r="B13" s="350" t="s">
        <v>173</v>
      </c>
      <c r="C13" s="350" t="s">
        <v>173</v>
      </c>
      <c r="D13" s="350" t="s">
        <v>173</v>
      </c>
      <c r="E13" s="350">
        <v>69</v>
      </c>
      <c r="F13" s="350">
        <v>85</v>
      </c>
      <c r="G13" s="350">
        <v>135</v>
      </c>
      <c r="H13" s="350">
        <v>107</v>
      </c>
      <c r="I13" s="350">
        <v>63</v>
      </c>
      <c r="J13" s="350">
        <v>116</v>
      </c>
      <c r="K13" s="350">
        <v>120</v>
      </c>
    </row>
    <row r="14" spans="1:11" x14ac:dyDescent="0.25">
      <c r="A14" s="235" t="s">
        <v>238</v>
      </c>
      <c r="B14" s="350">
        <v>98</v>
      </c>
      <c r="C14" s="350">
        <v>118</v>
      </c>
      <c r="D14" s="350">
        <v>135</v>
      </c>
      <c r="E14" s="350">
        <v>111</v>
      </c>
      <c r="F14" s="350">
        <v>126</v>
      </c>
      <c r="G14" s="350">
        <v>117</v>
      </c>
      <c r="H14" s="350">
        <v>111</v>
      </c>
      <c r="I14" s="350">
        <v>102</v>
      </c>
      <c r="J14" s="350">
        <v>120</v>
      </c>
      <c r="K14" s="350">
        <v>120</v>
      </c>
    </row>
    <row r="15" spans="1:11" x14ac:dyDescent="0.25">
      <c r="A15" s="235" t="s">
        <v>435</v>
      </c>
      <c r="B15" s="350">
        <v>160</v>
      </c>
      <c r="C15" s="350">
        <v>152</v>
      </c>
      <c r="D15" s="350">
        <v>145</v>
      </c>
      <c r="E15" s="350">
        <v>145</v>
      </c>
      <c r="F15" s="350">
        <v>137</v>
      </c>
      <c r="G15" s="350">
        <v>117</v>
      </c>
      <c r="H15" s="350">
        <v>105</v>
      </c>
      <c r="I15" s="350">
        <v>96</v>
      </c>
      <c r="J15" s="350">
        <v>107</v>
      </c>
      <c r="K15" s="350">
        <v>110</v>
      </c>
    </row>
    <row r="16" spans="1:11" x14ac:dyDescent="0.25">
      <c r="A16" s="235" t="s">
        <v>337</v>
      </c>
      <c r="B16" s="350">
        <v>98</v>
      </c>
      <c r="C16" s="350">
        <v>100</v>
      </c>
      <c r="D16" s="350">
        <v>102</v>
      </c>
      <c r="E16" s="350">
        <v>102</v>
      </c>
      <c r="F16" s="350">
        <v>104</v>
      </c>
      <c r="G16" s="350">
        <v>104</v>
      </c>
      <c r="H16" s="350">
        <v>93</v>
      </c>
      <c r="I16" s="350">
        <v>101</v>
      </c>
      <c r="J16" s="350">
        <v>100</v>
      </c>
      <c r="K16" s="350">
        <v>100</v>
      </c>
    </row>
    <row r="17" spans="1:11" x14ac:dyDescent="0.25">
      <c r="A17" s="323" t="s">
        <v>230</v>
      </c>
      <c r="B17" s="688">
        <v>151.48607168989713</v>
      </c>
      <c r="C17" s="688">
        <v>140.09702809351779</v>
      </c>
      <c r="D17" s="688">
        <v>146.82290653714008</v>
      </c>
      <c r="E17" s="688">
        <v>153.00589697612563</v>
      </c>
      <c r="F17" s="688">
        <v>151.9640399564108</v>
      </c>
      <c r="G17" s="688">
        <v>140.21098441501184</v>
      </c>
      <c r="H17" s="688">
        <v>128.41346335810542</v>
      </c>
      <c r="I17" s="688">
        <v>88.053944209976862</v>
      </c>
      <c r="J17" s="688">
        <v>97.189981929537339</v>
      </c>
      <c r="K17" s="688">
        <v>96.739874549761453</v>
      </c>
    </row>
    <row r="18" spans="1:11" x14ac:dyDescent="0.25">
      <c r="A18" s="235" t="s">
        <v>436</v>
      </c>
      <c r="B18" s="350">
        <v>90</v>
      </c>
      <c r="C18" s="350">
        <v>91</v>
      </c>
      <c r="D18" s="350">
        <v>88</v>
      </c>
      <c r="E18" s="350">
        <v>79</v>
      </c>
      <c r="F18" s="350">
        <v>128</v>
      </c>
      <c r="G18" s="350">
        <v>127</v>
      </c>
      <c r="H18" s="350">
        <v>142</v>
      </c>
      <c r="I18" s="350">
        <v>125</v>
      </c>
      <c r="J18" s="350">
        <v>88</v>
      </c>
      <c r="K18" s="350">
        <v>90</v>
      </c>
    </row>
    <row r="19" spans="1:11" x14ac:dyDescent="0.25">
      <c r="A19" s="235" t="s">
        <v>437</v>
      </c>
      <c r="B19" s="350" t="s">
        <v>173</v>
      </c>
      <c r="C19" s="350" t="s">
        <v>173</v>
      </c>
      <c r="D19" s="350" t="s">
        <v>173</v>
      </c>
      <c r="E19" s="350" t="s">
        <v>173</v>
      </c>
      <c r="F19" s="350" t="s">
        <v>173</v>
      </c>
      <c r="G19" s="350" t="s">
        <v>173</v>
      </c>
      <c r="H19" s="350" t="s">
        <v>173</v>
      </c>
      <c r="I19" s="350">
        <v>58</v>
      </c>
      <c r="J19" s="350">
        <v>67</v>
      </c>
      <c r="K19" s="350">
        <v>70</v>
      </c>
    </row>
    <row r="20" spans="1:11" x14ac:dyDescent="0.25">
      <c r="A20" s="235" t="s">
        <v>235</v>
      </c>
      <c r="B20" s="350">
        <v>61</v>
      </c>
      <c r="C20" s="350">
        <v>69</v>
      </c>
      <c r="D20" s="350">
        <v>97</v>
      </c>
      <c r="E20" s="350">
        <v>80</v>
      </c>
      <c r="F20" s="350">
        <v>75</v>
      </c>
      <c r="G20" s="350">
        <v>135</v>
      </c>
      <c r="H20" s="350">
        <v>139</v>
      </c>
      <c r="I20" s="350">
        <v>86</v>
      </c>
      <c r="J20" s="350">
        <v>66</v>
      </c>
      <c r="K20" s="350">
        <v>70</v>
      </c>
    </row>
    <row r="21" spans="1:11" x14ac:dyDescent="0.25">
      <c r="A21" s="235" t="s">
        <v>285</v>
      </c>
      <c r="B21" s="350">
        <v>71</v>
      </c>
      <c r="C21" s="350">
        <v>80</v>
      </c>
      <c r="D21" s="350">
        <v>81</v>
      </c>
      <c r="E21" s="350">
        <v>85</v>
      </c>
      <c r="F21" s="350">
        <v>80</v>
      </c>
      <c r="G21" s="350">
        <v>85</v>
      </c>
      <c r="H21" s="350">
        <v>90</v>
      </c>
      <c r="I21" s="350">
        <v>78</v>
      </c>
      <c r="J21" s="350">
        <v>61</v>
      </c>
      <c r="K21" s="350">
        <v>60</v>
      </c>
    </row>
    <row r="22" spans="1:11" x14ac:dyDescent="0.25">
      <c r="A22" s="235" t="s">
        <v>77</v>
      </c>
      <c r="B22" s="350">
        <v>792</v>
      </c>
      <c r="C22" s="350">
        <v>911</v>
      </c>
      <c r="D22" s="350">
        <v>957</v>
      </c>
      <c r="E22" s="350">
        <v>902</v>
      </c>
      <c r="F22" s="350">
        <v>947</v>
      </c>
      <c r="G22" s="350">
        <v>936</v>
      </c>
      <c r="H22" s="689">
        <v>1001</v>
      </c>
      <c r="I22" s="350">
        <v>870</v>
      </c>
      <c r="J22" s="350">
        <v>896</v>
      </c>
      <c r="K22" s="350">
        <v>890</v>
      </c>
    </row>
    <row r="23" spans="1:11" x14ac:dyDescent="0.25">
      <c r="A23" s="235"/>
      <c r="B23" s="271"/>
      <c r="C23" s="271"/>
      <c r="D23" s="271"/>
      <c r="E23" s="271"/>
      <c r="F23" s="271"/>
      <c r="G23" s="235"/>
      <c r="H23" s="235"/>
      <c r="I23" s="235"/>
      <c r="J23" s="235"/>
      <c r="K23" s="235"/>
    </row>
    <row r="24" spans="1:11" x14ac:dyDescent="0.25">
      <c r="A24" s="235"/>
      <c r="B24" s="271"/>
      <c r="C24" s="271"/>
      <c r="D24" s="271"/>
      <c r="E24" s="271"/>
      <c r="F24" s="271"/>
      <c r="G24" s="235"/>
      <c r="H24" s="235"/>
      <c r="I24" s="235"/>
      <c r="J24" s="235"/>
      <c r="K24" s="326"/>
    </row>
    <row r="25" spans="1:11" x14ac:dyDescent="0.25">
      <c r="A25" s="727" t="s">
        <v>65</v>
      </c>
      <c r="B25" s="727"/>
      <c r="C25" s="727"/>
      <c r="D25" s="727"/>
      <c r="E25" s="727"/>
      <c r="F25" s="727"/>
      <c r="G25" s="727"/>
      <c r="H25" s="727"/>
      <c r="I25" s="727"/>
      <c r="J25" s="727"/>
      <c r="K25" s="235"/>
    </row>
    <row r="26" spans="1:11" ht="26.45" customHeight="1" x14ac:dyDescent="0.25">
      <c r="A26" s="728" t="s">
        <v>66</v>
      </c>
      <c r="B26" s="728"/>
      <c r="C26" s="728"/>
      <c r="D26" s="728"/>
      <c r="E26" s="728"/>
      <c r="F26" s="728"/>
      <c r="G26" s="728"/>
      <c r="H26" s="728"/>
      <c r="I26" s="728"/>
      <c r="J26" s="728"/>
      <c r="K26" s="728"/>
    </row>
    <row r="27" spans="1:11" x14ac:dyDescent="0.25">
      <c r="A27" s="235"/>
      <c r="B27" s="271"/>
      <c r="C27" s="271"/>
      <c r="D27" s="271"/>
      <c r="E27" s="271"/>
      <c r="F27" s="271"/>
      <c r="G27" s="235"/>
      <c r="H27" s="235"/>
      <c r="I27" s="235"/>
      <c r="J27" s="235"/>
      <c r="K27" s="235"/>
    </row>
    <row r="28" spans="1:11" x14ac:dyDescent="0.25">
      <c r="A28" s="236"/>
      <c r="B28" s="343"/>
      <c r="C28" s="343"/>
      <c r="D28" s="343"/>
      <c r="E28" s="343"/>
      <c r="F28" s="343"/>
      <c r="G28" s="343"/>
      <c r="H28" s="343"/>
      <c r="I28" s="343"/>
      <c r="J28" s="343"/>
      <c r="K28" s="343"/>
    </row>
    <row r="29" spans="1:11" x14ac:dyDescent="0.25">
      <c r="A29" s="235"/>
      <c r="B29" s="271"/>
      <c r="C29" s="271"/>
      <c r="D29" s="271"/>
      <c r="E29" s="271"/>
      <c r="F29" s="271"/>
      <c r="G29" s="271"/>
      <c r="H29" s="271"/>
      <c r="I29" s="271"/>
      <c r="J29" s="271"/>
      <c r="K29" s="271"/>
    </row>
    <row r="30" spans="1:11" x14ac:dyDescent="0.25">
      <c r="A30" s="235"/>
      <c r="B30" s="344"/>
      <c r="C30" s="344"/>
      <c r="D30" s="344"/>
      <c r="E30" s="344"/>
      <c r="F30" s="344"/>
      <c r="G30" s="344"/>
      <c r="H30" s="344"/>
      <c r="I30" s="344"/>
      <c r="J30" s="344"/>
      <c r="K30" s="344"/>
    </row>
    <row r="31" spans="1:11" x14ac:dyDescent="0.25">
      <c r="A31" s="235"/>
      <c r="B31" s="271"/>
      <c r="C31" s="271"/>
      <c r="D31" s="271"/>
      <c r="E31" s="271"/>
      <c r="F31" s="271"/>
      <c r="G31" s="235"/>
      <c r="H31" s="235"/>
      <c r="I31" s="235"/>
      <c r="J31" s="235"/>
      <c r="K31" s="235"/>
    </row>
    <row r="32" spans="1:11" ht="12" customHeight="1" x14ac:dyDescent="0.25">
      <c r="A32" s="235"/>
      <c r="B32" s="271"/>
      <c r="C32" s="271"/>
      <c r="D32" s="271"/>
      <c r="E32" s="271"/>
      <c r="F32" s="271"/>
      <c r="G32" s="235"/>
      <c r="H32" s="235"/>
      <c r="I32" s="235"/>
      <c r="J32" s="235"/>
      <c r="K32" s="235"/>
    </row>
    <row r="33" spans="1:11" ht="12" customHeight="1" x14ac:dyDescent="0.25">
      <c r="A33" s="235"/>
      <c r="B33" s="271"/>
      <c r="C33" s="271"/>
      <c r="D33" s="271"/>
      <c r="E33" s="271"/>
      <c r="F33" s="271"/>
      <c r="G33" s="271"/>
      <c r="H33" s="271"/>
      <c r="I33" s="271"/>
      <c r="J33" s="271"/>
      <c r="K33" s="271"/>
    </row>
    <row r="34" spans="1:11" ht="12" customHeight="1" x14ac:dyDescent="0.25">
      <c r="A34" s="235"/>
      <c r="B34" s="271"/>
      <c r="C34" s="271"/>
      <c r="D34" s="271"/>
      <c r="E34" s="271"/>
      <c r="F34" s="271"/>
      <c r="G34" s="235"/>
      <c r="H34" s="235"/>
      <c r="I34" s="235"/>
      <c r="J34" s="235"/>
      <c r="K34" s="235"/>
    </row>
    <row r="35" spans="1:11" ht="12" customHeight="1" x14ac:dyDescent="0.25">
      <c r="A35" s="235"/>
      <c r="B35" s="271"/>
      <c r="C35" s="271"/>
      <c r="D35" s="271"/>
      <c r="E35" s="271"/>
      <c r="F35" s="271"/>
      <c r="G35" s="235"/>
      <c r="H35" s="235"/>
      <c r="I35" s="235"/>
      <c r="J35" s="235"/>
      <c r="K35" s="235"/>
    </row>
    <row r="36" spans="1:11" ht="12" customHeight="1" x14ac:dyDescent="0.25">
      <c r="A36" s="235"/>
      <c r="B36" s="271"/>
      <c r="C36" s="271"/>
      <c r="D36" s="271"/>
      <c r="E36" s="271"/>
      <c r="F36" s="271"/>
      <c r="G36" s="235"/>
      <c r="H36" s="235"/>
      <c r="I36" s="235"/>
      <c r="J36" s="235"/>
      <c r="K36" s="235"/>
    </row>
    <row r="37" spans="1:11" ht="12" customHeight="1" x14ac:dyDescent="0.25">
      <c r="A37" s="235"/>
      <c r="B37" s="271"/>
      <c r="C37" s="271"/>
      <c r="D37" s="271"/>
      <c r="E37" s="271"/>
      <c r="F37" s="271"/>
      <c r="G37" s="235"/>
      <c r="H37" s="235"/>
      <c r="I37" s="235"/>
      <c r="J37" s="235"/>
      <c r="K37" s="235"/>
    </row>
    <row r="38" spans="1:11" ht="12" customHeight="1" x14ac:dyDescent="0.25">
      <c r="A38" s="235"/>
      <c r="B38" s="271"/>
      <c r="C38" s="271"/>
      <c r="D38" s="271"/>
      <c r="E38" s="271"/>
      <c r="F38" s="271"/>
      <c r="G38" s="235"/>
      <c r="H38" s="235"/>
      <c r="I38" s="235"/>
      <c r="J38" s="235"/>
      <c r="K38" s="235"/>
    </row>
    <row r="39" spans="1:11" ht="12" customHeight="1" x14ac:dyDescent="0.25">
      <c r="A39" s="235"/>
      <c r="B39" s="271"/>
      <c r="C39" s="271"/>
      <c r="D39" s="271"/>
      <c r="E39" s="271"/>
      <c r="F39" s="271"/>
      <c r="G39" s="235"/>
      <c r="H39" s="235"/>
      <c r="I39" s="235"/>
      <c r="J39" s="235"/>
      <c r="K39" s="235"/>
    </row>
    <row r="40" spans="1:11" ht="12" customHeight="1" x14ac:dyDescent="0.25">
      <c r="A40" s="235"/>
      <c r="B40" s="271"/>
      <c r="C40" s="271"/>
      <c r="D40" s="271"/>
      <c r="E40" s="271"/>
      <c r="F40" s="271"/>
      <c r="G40" s="235"/>
      <c r="H40" s="235"/>
      <c r="I40" s="235"/>
      <c r="J40" s="235"/>
      <c r="K40" s="235"/>
    </row>
    <row r="41" spans="1:11" ht="12" customHeight="1" x14ac:dyDescent="0.25">
      <c r="A41" s="235"/>
      <c r="B41" s="271"/>
      <c r="C41" s="271"/>
      <c r="D41" s="271"/>
      <c r="E41" s="271"/>
      <c r="F41" s="271"/>
      <c r="G41" s="235"/>
      <c r="H41" s="235"/>
      <c r="I41" s="235"/>
      <c r="J41" s="235"/>
      <c r="K41" s="235"/>
    </row>
    <row r="42" spans="1:11" ht="12" customHeight="1" x14ac:dyDescent="0.25">
      <c r="A42" s="235"/>
      <c r="B42" s="271"/>
      <c r="C42" s="271"/>
      <c r="D42" s="271"/>
      <c r="E42" s="271"/>
      <c r="F42" s="271"/>
      <c r="G42" s="235"/>
      <c r="H42" s="235"/>
      <c r="I42" s="235"/>
      <c r="J42" s="235"/>
      <c r="K42" s="235"/>
    </row>
    <row r="43" spans="1:11" ht="12" customHeight="1" x14ac:dyDescent="0.25">
      <c r="A43" s="235"/>
      <c r="B43" s="271"/>
      <c r="C43" s="271"/>
      <c r="D43" s="271"/>
      <c r="E43" s="271"/>
      <c r="F43" s="271"/>
      <c r="G43" s="235"/>
      <c r="H43" s="235"/>
      <c r="I43" s="235"/>
      <c r="J43" s="235"/>
      <c r="K43" s="235"/>
    </row>
    <row r="44" spans="1:11" ht="12" customHeight="1" x14ac:dyDescent="0.25">
      <c r="A44" s="235"/>
      <c r="B44" s="271"/>
      <c r="C44" s="271"/>
      <c r="D44" s="271"/>
      <c r="E44" s="271"/>
      <c r="F44" s="271"/>
      <c r="G44" s="235"/>
      <c r="H44" s="235"/>
      <c r="I44" s="235"/>
      <c r="J44" s="235"/>
      <c r="K44" s="235"/>
    </row>
    <row r="45" spans="1:11" ht="12" customHeight="1" x14ac:dyDescent="0.25">
      <c r="A45" s="235"/>
      <c r="B45" s="271"/>
      <c r="C45" s="271"/>
      <c r="D45" s="271"/>
      <c r="E45" s="271"/>
      <c r="F45" s="271"/>
      <c r="G45" s="235"/>
      <c r="H45" s="235"/>
      <c r="I45" s="235"/>
      <c r="J45" s="235"/>
      <c r="K45" s="235"/>
    </row>
    <row r="46" spans="1:11" ht="12" customHeight="1" x14ac:dyDescent="0.25">
      <c r="A46" s="235"/>
      <c r="B46" s="271"/>
      <c r="C46" s="271"/>
      <c r="D46" s="271"/>
      <c r="E46" s="271"/>
      <c r="F46" s="271"/>
      <c r="G46" s="235"/>
      <c r="H46" s="235"/>
      <c r="I46" s="235"/>
      <c r="J46" s="235"/>
      <c r="K46" s="235"/>
    </row>
    <row r="47" spans="1:11" ht="12" customHeight="1" x14ac:dyDescent="0.25">
      <c r="A47" s="235"/>
      <c r="B47" s="271"/>
      <c r="C47" s="271"/>
      <c r="D47" s="271"/>
      <c r="E47" s="271"/>
      <c r="F47" s="271"/>
      <c r="G47" s="235"/>
      <c r="H47" s="235"/>
      <c r="I47" s="235"/>
      <c r="J47" s="235"/>
      <c r="K47" s="235"/>
    </row>
    <row r="48" spans="1:11" ht="12" customHeight="1" x14ac:dyDescent="0.25">
      <c r="A48" s="235"/>
      <c r="B48" s="271"/>
      <c r="C48" s="271"/>
      <c r="D48" s="271"/>
      <c r="E48" s="271"/>
      <c r="F48" s="271"/>
      <c r="G48" s="235"/>
      <c r="H48" s="235"/>
      <c r="I48" s="235"/>
      <c r="J48" s="235"/>
      <c r="K48" s="235"/>
    </row>
    <row r="49" spans="1:11" ht="12" customHeight="1" x14ac:dyDescent="0.25">
      <c r="A49" s="235"/>
      <c r="B49" s="271"/>
      <c r="C49" s="271"/>
      <c r="D49" s="271"/>
      <c r="E49" s="271"/>
      <c r="F49" s="271"/>
      <c r="G49" s="235"/>
      <c r="H49" s="235"/>
      <c r="I49" s="235"/>
      <c r="J49" s="235"/>
      <c r="K49" s="235"/>
    </row>
    <row r="50" spans="1:11" ht="12" customHeight="1" x14ac:dyDescent="0.25">
      <c r="A50" s="235"/>
      <c r="B50" s="271"/>
      <c r="C50" s="271"/>
      <c r="D50" s="271"/>
      <c r="E50" s="271"/>
      <c r="F50" s="271"/>
      <c r="G50" s="235"/>
      <c r="H50" s="235"/>
      <c r="I50" s="235"/>
      <c r="J50" s="235"/>
      <c r="K50" s="235"/>
    </row>
    <row r="51" spans="1:11" ht="12" customHeight="1" x14ac:dyDescent="0.25">
      <c r="A51" s="235"/>
      <c r="B51" s="271"/>
      <c r="C51" s="271"/>
      <c r="D51" s="271"/>
      <c r="E51" s="271"/>
      <c r="F51" s="271"/>
      <c r="G51" s="235"/>
      <c r="H51" s="235"/>
      <c r="I51" s="235"/>
      <c r="J51" s="235"/>
      <c r="K51" s="235"/>
    </row>
    <row r="52" spans="1:11" ht="12" customHeight="1" x14ac:dyDescent="0.25">
      <c r="A52" s="235"/>
      <c r="B52" s="271"/>
      <c r="C52" s="271"/>
      <c r="D52" s="271"/>
      <c r="E52" s="271"/>
      <c r="F52" s="271"/>
      <c r="G52" s="235"/>
      <c r="H52" s="235"/>
      <c r="I52" s="235"/>
      <c r="J52" s="235"/>
      <c r="K52" s="235"/>
    </row>
    <row r="53" spans="1:11" ht="12" customHeight="1" x14ac:dyDescent="0.25">
      <c r="A53" s="235"/>
      <c r="B53" s="271"/>
      <c r="C53" s="271"/>
      <c r="D53" s="271"/>
      <c r="E53" s="271"/>
      <c r="F53" s="271"/>
      <c r="G53" s="235"/>
      <c r="H53" s="235"/>
      <c r="I53" s="235"/>
      <c r="J53" s="235"/>
      <c r="K53" s="235"/>
    </row>
    <row r="54" spans="1:11" ht="12" customHeight="1" x14ac:dyDescent="0.25">
      <c r="A54" s="235"/>
      <c r="B54" s="271"/>
      <c r="C54" s="271"/>
      <c r="D54" s="271"/>
      <c r="E54" s="271"/>
      <c r="F54" s="271"/>
      <c r="G54" s="235"/>
      <c r="H54" s="235"/>
      <c r="I54" s="235"/>
      <c r="J54" s="235"/>
      <c r="K54" s="235"/>
    </row>
    <row r="55" spans="1:11" ht="12" customHeight="1" x14ac:dyDescent="0.25">
      <c r="A55" s="235"/>
      <c r="B55" s="271"/>
      <c r="C55" s="271"/>
      <c r="D55" s="271"/>
      <c r="E55" s="271"/>
      <c r="F55" s="271"/>
      <c r="G55" s="235"/>
      <c r="H55" s="235"/>
      <c r="I55" s="235"/>
      <c r="J55" s="235"/>
      <c r="K55" s="235"/>
    </row>
    <row r="56" spans="1:11" ht="12" customHeight="1" x14ac:dyDescent="0.25">
      <c r="A56" s="235"/>
      <c r="B56" s="271"/>
      <c r="C56" s="271"/>
      <c r="D56" s="271"/>
      <c r="E56" s="271"/>
      <c r="F56" s="271"/>
      <c r="G56" s="235"/>
      <c r="H56" s="235"/>
      <c r="I56" s="235"/>
      <c r="J56" s="235"/>
      <c r="K56" s="235"/>
    </row>
    <row r="57" spans="1:11" ht="12" customHeight="1" x14ac:dyDescent="0.25">
      <c r="A57" s="235"/>
      <c r="B57" s="271"/>
      <c r="C57" s="271"/>
      <c r="D57" s="271"/>
      <c r="E57" s="271"/>
      <c r="F57" s="271"/>
      <c r="G57" s="235"/>
      <c r="H57" s="235"/>
      <c r="I57" s="235"/>
      <c r="J57" s="235"/>
      <c r="K57" s="235"/>
    </row>
    <row r="58" spans="1:11" ht="12" customHeight="1" x14ac:dyDescent="0.25">
      <c r="A58" s="235"/>
      <c r="B58" s="271"/>
      <c r="C58" s="271"/>
      <c r="D58" s="271"/>
      <c r="E58" s="271"/>
      <c r="F58" s="271"/>
      <c r="G58" s="235"/>
      <c r="H58" s="235"/>
      <c r="I58" s="235"/>
      <c r="J58" s="235"/>
      <c r="K58" s="235"/>
    </row>
    <row r="59" spans="1:11" ht="12" customHeight="1" x14ac:dyDescent="0.25">
      <c r="A59" s="235"/>
      <c r="B59" s="271"/>
      <c r="C59" s="271"/>
      <c r="D59" s="271"/>
      <c r="E59" s="271"/>
      <c r="F59" s="271"/>
      <c r="G59" s="235"/>
      <c r="H59" s="235"/>
      <c r="I59" s="235"/>
      <c r="J59" s="235"/>
      <c r="K59" s="235"/>
    </row>
    <row r="60" spans="1:11" ht="12" customHeight="1" x14ac:dyDescent="0.25">
      <c r="A60" s="235"/>
      <c r="B60" s="271"/>
      <c r="C60" s="271"/>
      <c r="D60" s="271"/>
      <c r="E60" s="271"/>
      <c r="F60" s="271"/>
      <c r="G60" s="235"/>
      <c r="H60" s="235"/>
      <c r="I60" s="235"/>
      <c r="J60" s="235"/>
      <c r="K60" s="235"/>
    </row>
    <row r="61" spans="1:11" ht="12" customHeight="1" x14ac:dyDescent="0.25">
      <c r="A61" s="235"/>
      <c r="B61" s="271"/>
      <c r="C61" s="271"/>
      <c r="D61" s="271"/>
      <c r="E61" s="271"/>
      <c r="F61" s="271"/>
      <c r="G61" s="235"/>
      <c r="H61" s="235"/>
      <c r="I61" s="235"/>
      <c r="J61" s="235"/>
      <c r="K61" s="235"/>
    </row>
    <row r="62" spans="1:11" ht="12" customHeight="1" x14ac:dyDescent="0.25">
      <c r="A62" s="235"/>
      <c r="B62" s="271"/>
      <c r="C62" s="271"/>
      <c r="D62" s="271"/>
      <c r="E62" s="271"/>
      <c r="F62" s="271"/>
      <c r="G62" s="235"/>
      <c r="H62" s="235"/>
      <c r="I62" s="235"/>
      <c r="J62" s="235"/>
      <c r="K62" s="235"/>
    </row>
    <row r="63" spans="1:11" ht="12" customHeight="1" x14ac:dyDescent="0.25">
      <c r="A63" s="235"/>
      <c r="B63" s="271"/>
      <c r="C63" s="271"/>
      <c r="D63" s="271"/>
      <c r="E63" s="271"/>
      <c r="F63" s="271"/>
      <c r="G63" s="235"/>
      <c r="H63" s="235"/>
      <c r="I63" s="235"/>
      <c r="J63" s="235"/>
      <c r="K63" s="235"/>
    </row>
    <row r="64" spans="1:11" ht="12" customHeight="1" x14ac:dyDescent="0.25">
      <c r="A64" s="235"/>
      <c r="B64" s="271"/>
      <c r="C64" s="271"/>
      <c r="D64" s="271"/>
      <c r="E64" s="271"/>
      <c r="F64" s="271"/>
      <c r="G64" s="235"/>
      <c r="H64" s="235"/>
      <c r="I64" s="235"/>
      <c r="J64" s="235"/>
      <c r="K64" s="235"/>
    </row>
    <row r="65" spans="1:11" ht="12" customHeight="1" x14ac:dyDescent="0.25">
      <c r="A65" s="235"/>
      <c r="B65" s="271"/>
      <c r="C65" s="271"/>
      <c r="D65" s="271"/>
      <c r="E65" s="271"/>
      <c r="F65" s="271"/>
      <c r="G65" s="235"/>
      <c r="H65" s="235"/>
      <c r="I65" s="235"/>
      <c r="J65" s="235"/>
      <c r="K65" s="235"/>
    </row>
    <row r="66" spans="1:11" ht="12" customHeight="1" x14ac:dyDescent="0.25">
      <c r="A66" s="235"/>
      <c r="B66" s="271"/>
      <c r="C66" s="271"/>
      <c r="D66" s="271"/>
      <c r="E66" s="271"/>
      <c r="F66" s="271"/>
      <c r="G66" s="235"/>
      <c r="H66" s="235"/>
      <c r="I66" s="235"/>
      <c r="J66" s="235"/>
      <c r="K66" s="235"/>
    </row>
    <row r="67" spans="1:11" ht="12" customHeight="1" x14ac:dyDescent="0.25">
      <c r="A67" s="235"/>
      <c r="B67" s="271"/>
      <c r="C67" s="271"/>
      <c r="D67" s="271"/>
      <c r="E67" s="271"/>
      <c r="F67" s="271"/>
      <c r="G67" s="235"/>
      <c r="H67" s="235"/>
      <c r="I67" s="235"/>
      <c r="J67" s="235"/>
      <c r="K67" s="235"/>
    </row>
    <row r="68" spans="1:11" ht="12" customHeight="1" x14ac:dyDescent="0.25">
      <c r="A68" s="235"/>
      <c r="B68" s="271"/>
      <c r="C68" s="271"/>
      <c r="D68" s="271"/>
      <c r="E68" s="271"/>
      <c r="F68" s="271"/>
      <c r="G68" s="235"/>
      <c r="H68" s="235"/>
      <c r="I68" s="235"/>
      <c r="J68" s="235"/>
      <c r="K68" s="235"/>
    </row>
    <row r="69" spans="1:11" ht="12" customHeight="1" x14ac:dyDescent="0.25">
      <c r="A69" s="235"/>
      <c r="B69" s="271"/>
      <c r="C69" s="271"/>
      <c r="D69" s="271"/>
      <c r="E69" s="271"/>
      <c r="F69" s="271"/>
      <c r="G69" s="235"/>
      <c r="H69" s="235"/>
      <c r="I69" s="235"/>
      <c r="J69" s="235"/>
      <c r="K69" s="235"/>
    </row>
    <row r="70" spans="1:11" ht="12" customHeight="1" x14ac:dyDescent="0.25">
      <c r="A70" s="235"/>
      <c r="B70" s="271"/>
      <c r="C70" s="271"/>
      <c r="D70" s="271"/>
      <c r="E70" s="271"/>
      <c r="F70" s="271"/>
      <c r="G70" s="235"/>
      <c r="H70" s="235"/>
      <c r="I70" s="235"/>
      <c r="J70" s="235"/>
      <c r="K70" s="235"/>
    </row>
    <row r="71" spans="1:11" ht="12" customHeight="1" x14ac:dyDescent="0.25">
      <c r="A71" s="235"/>
      <c r="B71" s="271"/>
      <c r="C71" s="271"/>
      <c r="D71" s="271"/>
      <c r="E71" s="271"/>
      <c r="F71" s="271"/>
      <c r="G71" s="235"/>
      <c r="H71" s="235"/>
      <c r="I71" s="235"/>
      <c r="J71" s="235"/>
      <c r="K71" s="235"/>
    </row>
    <row r="72" spans="1:11" ht="12" customHeight="1" x14ac:dyDescent="0.25">
      <c r="A72" s="235"/>
      <c r="B72" s="271"/>
      <c r="C72" s="271"/>
      <c r="D72" s="271"/>
      <c r="E72" s="271"/>
      <c r="F72" s="271"/>
      <c r="G72" s="235"/>
      <c r="H72" s="235"/>
      <c r="I72" s="235"/>
      <c r="J72" s="235"/>
      <c r="K72" s="235"/>
    </row>
    <row r="73" spans="1:11" ht="12" customHeight="1" x14ac:dyDescent="0.25">
      <c r="A73" s="235"/>
      <c r="B73" s="271"/>
      <c r="C73" s="271"/>
      <c r="D73" s="271"/>
      <c r="E73" s="271"/>
      <c r="F73" s="271"/>
      <c r="G73" s="235"/>
      <c r="H73" s="235"/>
      <c r="I73" s="235"/>
      <c r="J73" s="235"/>
      <c r="K73" s="235"/>
    </row>
    <row r="74" spans="1:11" ht="12" customHeight="1" x14ac:dyDescent="0.25">
      <c r="A74" s="235"/>
      <c r="B74" s="271"/>
      <c r="C74" s="271"/>
      <c r="D74" s="271"/>
      <c r="E74" s="271"/>
      <c r="F74" s="271"/>
      <c r="G74" s="235"/>
      <c r="H74" s="235"/>
      <c r="I74" s="235"/>
      <c r="J74" s="235"/>
      <c r="K74" s="235"/>
    </row>
    <row r="75" spans="1:11" ht="12" customHeight="1" x14ac:dyDescent="0.25">
      <c r="A75" s="235"/>
      <c r="B75" s="271"/>
      <c r="C75" s="271"/>
      <c r="D75" s="271"/>
      <c r="E75" s="271"/>
      <c r="F75" s="271"/>
      <c r="G75" s="235"/>
      <c r="H75" s="235"/>
      <c r="I75" s="235"/>
      <c r="J75" s="235"/>
      <c r="K75" s="235"/>
    </row>
  </sheetData>
  <mergeCells count="2">
    <mergeCell ref="A25:J25"/>
    <mergeCell ref="A26:K26"/>
  </mergeCells>
  <pageMargins left="0.7" right="0.7" top="0.75" bottom="0.75" header="0" footer="0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1"/>
  <sheetViews>
    <sheetView showGridLines="0" zoomScaleNormal="100" workbookViewId="0">
      <selection activeCell="M9" sqref="M9"/>
    </sheetView>
  </sheetViews>
  <sheetFormatPr baseColWidth="10" defaultColWidth="14.42578125" defaultRowHeight="15" customHeight="1" x14ac:dyDescent="0.25"/>
  <cols>
    <col min="1" max="1" width="39.85546875" style="175" customWidth="1"/>
    <col min="2" max="2" width="13" style="175" customWidth="1"/>
    <col min="3" max="4" width="13.28515625" style="175" customWidth="1"/>
    <col min="5" max="7" width="13.5703125" style="175" customWidth="1"/>
    <col min="8" max="10" width="13.28515625" style="175" customWidth="1"/>
    <col min="11" max="11" width="12.7109375" style="175" customWidth="1"/>
    <col min="12" max="16384" width="14.42578125" style="175"/>
  </cols>
  <sheetData>
    <row r="1" spans="1:11" x14ac:dyDescent="0.25">
      <c r="A1" s="252" t="s">
        <v>438</v>
      </c>
      <c r="B1" s="271"/>
      <c r="C1" s="271"/>
      <c r="D1" s="271"/>
      <c r="E1" s="271"/>
      <c r="F1" s="271"/>
      <c r="G1" s="271"/>
      <c r="H1" s="235"/>
      <c r="I1" s="235"/>
      <c r="J1" s="297"/>
    </row>
    <row r="2" spans="1:11" x14ac:dyDescent="0.25">
      <c r="A2" s="255" t="s">
        <v>439</v>
      </c>
      <c r="B2" s="271"/>
      <c r="C2" s="271"/>
      <c r="D2" s="271"/>
      <c r="E2" s="271"/>
      <c r="F2" s="271"/>
      <c r="G2" s="271"/>
      <c r="H2" s="235"/>
      <c r="I2" s="235"/>
      <c r="J2" s="235"/>
      <c r="K2" s="297"/>
    </row>
    <row r="3" spans="1:11" x14ac:dyDescent="0.25">
      <c r="A3" s="235"/>
      <c r="B3" s="712"/>
      <c r="C3" s="712"/>
      <c r="D3" s="712"/>
      <c r="E3" s="712"/>
      <c r="F3" s="712"/>
      <c r="G3" s="712"/>
      <c r="H3" s="712"/>
      <c r="I3" s="712"/>
      <c r="J3" s="712"/>
      <c r="K3" s="713"/>
    </row>
    <row r="4" spans="1:11" x14ac:dyDescent="0.25">
      <c r="A4" s="235"/>
      <c r="B4" s="712"/>
      <c r="C4" s="712"/>
      <c r="D4" s="712"/>
      <c r="E4" s="712"/>
      <c r="F4" s="712"/>
      <c r="G4" s="712"/>
      <c r="H4" s="712"/>
      <c r="I4" s="712"/>
      <c r="J4" s="712"/>
      <c r="K4" s="712"/>
    </row>
    <row r="5" spans="1:11" x14ac:dyDescent="0.25">
      <c r="A5" s="345" t="s">
        <v>68</v>
      </c>
      <c r="B5" s="346">
        <v>2013</v>
      </c>
      <c r="C5" s="346">
        <v>2014</v>
      </c>
      <c r="D5" s="346">
        <v>2015</v>
      </c>
      <c r="E5" s="346">
        <v>2016</v>
      </c>
      <c r="F5" s="346">
        <v>2017</v>
      </c>
      <c r="G5" s="346">
        <v>2018</v>
      </c>
      <c r="H5" s="346">
        <v>2019</v>
      </c>
      <c r="I5" s="346">
        <v>2020</v>
      </c>
      <c r="J5" s="346">
        <v>2021</v>
      </c>
      <c r="K5" s="346" t="s">
        <v>440</v>
      </c>
    </row>
    <row r="6" spans="1:11" x14ac:dyDescent="0.25">
      <c r="A6" s="252" t="s">
        <v>27</v>
      </c>
      <c r="B6" s="259">
        <f>SUM(B8:B28)+B30</f>
        <v>151486071.68989682</v>
      </c>
      <c r="C6" s="259">
        <f t="shared" ref="C6:J6" si="0">SUM(C8:C28)+C30</f>
        <v>140097028.0935179</v>
      </c>
      <c r="D6" s="259">
        <f t="shared" si="0"/>
        <v>146822906.53714001</v>
      </c>
      <c r="E6" s="259">
        <f t="shared" si="0"/>
        <v>153005896.97612551</v>
      </c>
      <c r="F6" s="259">
        <f t="shared" si="0"/>
        <v>151964039.95641121</v>
      </c>
      <c r="G6" s="259">
        <f t="shared" si="0"/>
        <v>140210984.41501188</v>
      </c>
      <c r="H6" s="259">
        <f t="shared" si="0"/>
        <v>128413463.35810569</v>
      </c>
      <c r="I6" s="259">
        <f t="shared" si="0"/>
        <v>88053944.209977016</v>
      </c>
      <c r="J6" s="259">
        <f t="shared" si="0"/>
        <v>97189981.929537445</v>
      </c>
      <c r="K6" s="259">
        <f>SUM(K8:K28)+K30</f>
        <v>96739874.549761727</v>
      </c>
    </row>
    <row r="7" spans="1:11" x14ac:dyDescent="0.25">
      <c r="A7" s="235"/>
      <c r="B7" s="260"/>
      <c r="C7" s="260"/>
      <c r="D7" s="260"/>
      <c r="E7" s="260"/>
      <c r="F7" s="260"/>
      <c r="G7" s="260"/>
      <c r="H7" s="260"/>
      <c r="I7" s="260"/>
      <c r="J7" s="260"/>
      <c r="K7" s="260"/>
    </row>
    <row r="8" spans="1:11" x14ac:dyDescent="0.25">
      <c r="A8" s="262" t="s">
        <v>441</v>
      </c>
      <c r="B8" s="260">
        <v>4561024.6326009994</v>
      </c>
      <c r="C8" s="260">
        <v>4863263.2739280025</v>
      </c>
      <c r="D8" s="260">
        <v>6125852.7135019973</v>
      </c>
      <c r="E8" s="260">
        <v>6874889.1394609967</v>
      </c>
      <c r="F8" s="260">
        <v>7857002.8588702874</v>
      </c>
      <c r="G8" s="260">
        <v>8669615.8787709996</v>
      </c>
      <c r="H8" s="260">
        <v>9345225.5147616006</v>
      </c>
      <c r="I8" s="260">
        <v>8233436.3530654404</v>
      </c>
      <c r="J8" s="260">
        <v>9284313.995480001</v>
      </c>
      <c r="K8" s="260">
        <v>9428665.9094299991</v>
      </c>
    </row>
    <row r="9" spans="1:11" x14ac:dyDescent="0.25">
      <c r="A9" s="262" t="s">
        <v>442</v>
      </c>
      <c r="B9" s="260">
        <v>31640328.855399992</v>
      </c>
      <c r="C9" s="260">
        <v>30168697.816639997</v>
      </c>
      <c r="D9" s="260">
        <v>28565281.958879996</v>
      </c>
      <c r="E9" s="260">
        <v>20782824.769700002</v>
      </c>
      <c r="F9" s="260">
        <v>16630742.630100001</v>
      </c>
      <c r="G9" s="260">
        <v>16004804.085299999</v>
      </c>
      <c r="H9" s="260">
        <v>16285717.690100001</v>
      </c>
      <c r="I9" s="260">
        <v>10576826.138899997</v>
      </c>
      <c r="J9" s="260">
        <v>8213953.8959999997</v>
      </c>
      <c r="K9" s="260">
        <v>7579155.0917999987</v>
      </c>
    </row>
    <row r="10" spans="1:11" x14ac:dyDescent="0.25">
      <c r="A10" s="262" t="s">
        <v>443</v>
      </c>
      <c r="B10" s="260">
        <v>5498864.631000001</v>
      </c>
      <c r="C10" s="260">
        <v>5630877.4860000005</v>
      </c>
      <c r="D10" s="260">
        <v>5625874.493999999</v>
      </c>
      <c r="E10" s="260">
        <v>6090844.0590000004</v>
      </c>
      <c r="F10" s="260">
        <v>6461216.3159999996</v>
      </c>
      <c r="G10" s="260">
        <v>5174566.2539999997</v>
      </c>
      <c r="H10" s="260">
        <v>4772528.6940000001</v>
      </c>
      <c r="I10" s="260">
        <v>4873598.523</v>
      </c>
      <c r="J10" s="260">
        <v>7297138.557000001</v>
      </c>
      <c r="K10" s="260">
        <v>6464578.9500000002</v>
      </c>
    </row>
    <row r="11" spans="1:11" x14ac:dyDescent="0.25">
      <c r="A11" s="262" t="s">
        <v>444</v>
      </c>
      <c r="B11" s="260">
        <v>6201810.4093469987</v>
      </c>
      <c r="C11" s="260">
        <v>7681698.333776</v>
      </c>
      <c r="D11" s="260">
        <v>7785562.9843229996</v>
      </c>
      <c r="E11" s="260">
        <v>7538710.6666580001</v>
      </c>
      <c r="F11" s="260">
        <v>7933711.3995380001</v>
      </c>
      <c r="G11" s="260">
        <v>5689679.085372</v>
      </c>
      <c r="H11" s="260">
        <v>5557215.5448310003</v>
      </c>
      <c r="I11" s="260">
        <v>4297311.4115300002</v>
      </c>
      <c r="J11" s="260">
        <v>5306699.2364699999</v>
      </c>
      <c r="K11" s="260">
        <v>5834072.9889783002</v>
      </c>
    </row>
    <row r="12" spans="1:11" x14ac:dyDescent="0.25">
      <c r="A12" s="262" t="s">
        <v>89</v>
      </c>
      <c r="B12" s="260">
        <v>1257871.5326999999</v>
      </c>
      <c r="C12" s="260">
        <v>1598732.9621800003</v>
      </c>
      <c r="D12" s="260">
        <v>2888056.7952900003</v>
      </c>
      <c r="E12" s="260">
        <v>6184334.9491059994</v>
      </c>
      <c r="F12" s="260">
        <v>6332220.7446300006</v>
      </c>
      <c r="G12" s="260">
        <v>6565769.2700420013</v>
      </c>
      <c r="H12" s="260">
        <v>6718692.2397899982</v>
      </c>
      <c r="I12" s="260">
        <v>4419118.1424599998</v>
      </c>
      <c r="J12" s="260">
        <v>5559423.971570001</v>
      </c>
      <c r="K12" s="260">
        <v>5157764.6570699988</v>
      </c>
    </row>
    <row r="13" spans="1:11" x14ac:dyDescent="0.25">
      <c r="A13" s="262" t="s">
        <v>445</v>
      </c>
      <c r="B13" s="260"/>
      <c r="C13" s="260"/>
      <c r="D13" s="260"/>
      <c r="E13" s="260">
        <v>1485759.3041700001</v>
      </c>
      <c r="F13" s="260">
        <v>2378972.7531249998</v>
      </c>
      <c r="G13" s="260">
        <v>2794029.1327750003</v>
      </c>
      <c r="H13" s="254">
        <v>5140738.2147269994</v>
      </c>
      <c r="I13" s="254">
        <v>4481986.0340409996</v>
      </c>
      <c r="J13" s="254">
        <v>4246478.6002799999</v>
      </c>
      <c r="K13" s="260">
        <v>4754736.6900929995</v>
      </c>
    </row>
    <row r="14" spans="1:11" x14ac:dyDescent="0.25">
      <c r="A14" s="262" t="s">
        <v>71</v>
      </c>
      <c r="B14" s="260">
        <v>5167058.6159999995</v>
      </c>
      <c r="C14" s="260">
        <v>4884014.3042000001</v>
      </c>
      <c r="D14" s="260">
        <v>5148749.2729000002</v>
      </c>
      <c r="E14" s="260">
        <v>4912076.0402999995</v>
      </c>
      <c r="F14" s="260">
        <v>5165324.2303999998</v>
      </c>
      <c r="G14" s="260">
        <v>4908683.0053999992</v>
      </c>
      <c r="H14" s="260">
        <v>4927109.5195000004</v>
      </c>
      <c r="I14" s="260">
        <v>3693998.5407800004</v>
      </c>
      <c r="J14" s="260">
        <v>3670226.2810999993</v>
      </c>
      <c r="K14" s="260">
        <v>4185551.5951</v>
      </c>
    </row>
    <row r="15" spans="1:11" x14ac:dyDescent="0.25">
      <c r="A15" s="262" t="s">
        <v>91</v>
      </c>
      <c r="B15" s="260">
        <v>7743309.7092420012</v>
      </c>
      <c r="C15" s="260">
        <v>7581842.9369210005</v>
      </c>
      <c r="D15" s="260">
        <v>6772095.3162630014</v>
      </c>
      <c r="E15" s="260">
        <v>5913110.8617440006</v>
      </c>
      <c r="F15" s="260">
        <v>7672121.4044199996</v>
      </c>
      <c r="G15" s="260">
        <v>7371453.3887599995</v>
      </c>
      <c r="H15" s="260">
        <v>4315677.8944090009</v>
      </c>
      <c r="I15" s="260">
        <v>2981754.6996599999</v>
      </c>
      <c r="J15" s="260">
        <v>3746126.8547669984</v>
      </c>
      <c r="K15" s="260">
        <v>4128408.644905</v>
      </c>
    </row>
    <row r="16" spans="1:11" x14ac:dyDescent="0.25">
      <c r="A16" s="262" t="s">
        <v>446</v>
      </c>
      <c r="B16" s="260">
        <v>2391064.1132999999</v>
      </c>
      <c r="C16" s="260">
        <v>2096312.0440810001</v>
      </c>
      <c r="D16" s="260">
        <v>2101575.6946319998</v>
      </c>
      <c r="E16" s="260">
        <v>2231271.9476939999</v>
      </c>
      <c r="F16" s="260">
        <v>2502000.5043930002</v>
      </c>
      <c r="G16" s="260">
        <v>2540637.415637</v>
      </c>
      <c r="H16" s="260">
        <v>2336082.6676059999</v>
      </c>
      <c r="I16" s="260">
        <v>1742949.1502143708</v>
      </c>
      <c r="J16" s="260">
        <v>3295025.2555193915</v>
      </c>
      <c r="K16" s="260">
        <v>3357709.6060171151</v>
      </c>
    </row>
    <row r="17" spans="1:11" x14ac:dyDescent="0.25">
      <c r="A17" s="262" t="s">
        <v>447</v>
      </c>
      <c r="B17" s="260">
        <v>21801177.551880002</v>
      </c>
      <c r="C17" s="260">
        <v>18616181.792350002</v>
      </c>
      <c r="D17" s="260">
        <v>19108156.406939998</v>
      </c>
      <c r="E17" s="260">
        <v>17002407.947080001</v>
      </c>
      <c r="F17" s="260">
        <v>15822534.860600002</v>
      </c>
      <c r="G17" s="260">
        <v>10329170.118409999</v>
      </c>
      <c r="H17" s="260">
        <v>5773469.9522899995</v>
      </c>
      <c r="I17" s="260">
        <v>2627668.9999104319</v>
      </c>
      <c r="J17" s="260">
        <v>2090323.249658</v>
      </c>
      <c r="K17" s="260">
        <v>3239111.4545508935</v>
      </c>
    </row>
    <row r="18" spans="1:11" x14ac:dyDescent="0.25">
      <c r="A18" s="262" t="s">
        <v>448</v>
      </c>
      <c r="B18" s="260">
        <v>6563921.7203889992</v>
      </c>
      <c r="C18" s="260">
        <v>6829558.0776289999</v>
      </c>
      <c r="D18" s="260">
        <v>7132784.222484</v>
      </c>
      <c r="E18" s="260">
        <v>6340655.4870909993</v>
      </c>
      <c r="F18" s="260">
        <v>5870708.0281309998</v>
      </c>
      <c r="G18" s="260">
        <v>4764478.0293169999</v>
      </c>
      <c r="H18" s="260">
        <v>4236694.6338849999</v>
      </c>
      <c r="I18" s="260">
        <v>3235055.978807</v>
      </c>
      <c r="J18" s="260">
        <v>3405573.5963419997</v>
      </c>
      <c r="K18" s="260">
        <v>2962279.1785530001</v>
      </c>
    </row>
    <row r="19" spans="1:11" x14ac:dyDescent="0.25">
      <c r="A19" s="347" t="s">
        <v>449</v>
      </c>
      <c r="B19" s="260">
        <v>4438674.32981</v>
      </c>
      <c r="C19" s="260">
        <v>4503411.9250400001</v>
      </c>
      <c r="D19" s="260">
        <v>4503360.669089999</v>
      </c>
      <c r="E19" s="260">
        <v>4632813.1608140003</v>
      </c>
      <c r="F19" s="260">
        <v>4734849.8222040012</v>
      </c>
      <c r="G19" s="260">
        <v>5385131.3585100006</v>
      </c>
      <c r="H19" s="260">
        <v>4978990.0288040005</v>
      </c>
      <c r="I19" s="260">
        <v>3333207.378</v>
      </c>
      <c r="J19" s="260">
        <v>3439215.3818999995</v>
      </c>
      <c r="K19" s="260">
        <v>2558418.2535999995</v>
      </c>
    </row>
    <row r="20" spans="1:11" x14ac:dyDescent="0.25">
      <c r="A20" s="262" t="s">
        <v>450</v>
      </c>
      <c r="B20" s="285">
        <v>0</v>
      </c>
      <c r="C20" s="260">
        <v>0</v>
      </c>
      <c r="D20" s="260">
        <v>0</v>
      </c>
      <c r="E20" s="260">
        <v>0</v>
      </c>
      <c r="F20" s="260">
        <v>0</v>
      </c>
      <c r="G20" s="260">
        <v>0</v>
      </c>
      <c r="H20" s="260">
        <v>318228.75</v>
      </c>
      <c r="I20" s="260">
        <v>2522330.5679359995</v>
      </c>
      <c r="J20" s="260">
        <v>2760787.07</v>
      </c>
      <c r="K20" s="260">
        <v>2556306.7725</v>
      </c>
    </row>
    <row r="21" spans="1:11" x14ac:dyDescent="0.25">
      <c r="A21" s="262" t="s">
        <v>451</v>
      </c>
      <c r="B21" s="260">
        <v>2923314.3174880003</v>
      </c>
      <c r="C21" s="260">
        <v>3124881.3610709999</v>
      </c>
      <c r="D21" s="260">
        <v>2796159.220063</v>
      </c>
      <c r="E21" s="260">
        <v>3188992.0886030002</v>
      </c>
      <c r="F21" s="260">
        <v>2707894.1298890007</v>
      </c>
      <c r="G21" s="260">
        <v>3282951.8428869997</v>
      </c>
      <c r="H21" s="260">
        <v>2915354.127138</v>
      </c>
      <c r="I21" s="260">
        <v>2274562.6512649516</v>
      </c>
      <c r="J21" s="260">
        <v>2439635.3340409892</v>
      </c>
      <c r="K21" s="260">
        <v>2537802.2608439531</v>
      </c>
    </row>
    <row r="22" spans="1:11" x14ac:dyDescent="0.25">
      <c r="A22" s="262" t="s">
        <v>92</v>
      </c>
      <c r="B22" s="260">
        <v>581632.79261500004</v>
      </c>
      <c r="C22" s="260">
        <v>3295368.6947399997</v>
      </c>
      <c r="D22" s="260">
        <v>3685684.6029000003</v>
      </c>
      <c r="E22" s="260">
        <v>3285352.1359999995</v>
      </c>
      <c r="F22" s="260">
        <v>3100289.2421259996</v>
      </c>
      <c r="G22" s="260">
        <v>3213941.9499999997</v>
      </c>
      <c r="H22" s="260">
        <v>3164002.1030999999</v>
      </c>
      <c r="I22" s="260">
        <v>2491194.60577557</v>
      </c>
      <c r="J22" s="260">
        <v>2144928.4845415</v>
      </c>
      <c r="K22" s="260">
        <v>2030532.9076068676</v>
      </c>
    </row>
    <row r="23" spans="1:11" x14ac:dyDescent="0.25">
      <c r="A23" s="262" t="s">
        <v>90</v>
      </c>
      <c r="B23" s="260">
        <v>2448414.7600000002</v>
      </c>
      <c r="C23" s="260">
        <v>2144885.8330000006</v>
      </c>
      <c r="D23" s="260">
        <v>3829139.747004</v>
      </c>
      <c r="E23" s="260">
        <v>3563014.7419949998</v>
      </c>
      <c r="F23" s="260">
        <v>4366207.9247300001</v>
      </c>
      <c r="G23" s="260">
        <v>4124241.0069900001</v>
      </c>
      <c r="H23" s="260">
        <v>2549129.9446049999</v>
      </c>
      <c r="I23" s="260">
        <v>2876420.4144089995</v>
      </c>
      <c r="J23" s="260">
        <v>2810822.0838900004</v>
      </c>
      <c r="K23" s="260">
        <v>1906574.2062170003</v>
      </c>
    </row>
    <row r="24" spans="1:11" x14ac:dyDescent="0.25">
      <c r="A24" s="262" t="s">
        <v>179</v>
      </c>
      <c r="B24" s="260">
        <v>0</v>
      </c>
      <c r="C24" s="260">
        <v>0</v>
      </c>
      <c r="D24" s="260">
        <v>0</v>
      </c>
      <c r="E24" s="260">
        <v>0</v>
      </c>
      <c r="F24" s="260">
        <v>546766.61916999996</v>
      </c>
      <c r="G24" s="260">
        <v>752359.5536499999</v>
      </c>
      <c r="H24" s="260">
        <v>613943.58390000009</v>
      </c>
      <c r="I24" s="260">
        <v>385521.77791</v>
      </c>
      <c r="J24" s="260">
        <v>1564704.1330820003</v>
      </c>
      <c r="K24" s="260">
        <v>1811108.2644410001</v>
      </c>
    </row>
    <row r="25" spans="1:11" x14ac:dyDescent="0.25">
      <c r="A25" s="262" t="s">
        <v>452</v>
      </c>
      <c r="B25" s="260">
        <v>1151973.202</v>
      </c>
      <c r="C25" s="260">
        <v>1122661.5169180001</v>
      </c>
      <c r="D25" s="260">
        <v>960546.95744899998</v>
      </c>
      <c r="E25" s="260">
        <v>1223361.9700859999</v>
      </c>
      <c r="F25" s="260">
        <v>1305682.2969300002</v>
      </c>
      <c r="G25" s="260">
        <v>1123417.77149</v>
      </c>
      <c r="H25" s="260">
        <v>1004168.1680030001</v>
      </c>
      <c r="I25" s="260">
        <v>1020784.703143696</v>
      </c>
      <c r="J25" s="260">
        <v>1627425.63618522</v>
      </c>
      <c r="K25" s="260">
        <v>1771947.8318194</v>
      </c>
    </row>
    <row r="26" spans="1:11" x14ac:dyDescent="0.25">
      <c r="A26" s="262" t="s">
        <v>453</v>
      </c>
      <c r="B26" s="260">
        <v>1309361.9614649997</v>
      </c>
      <c r="C26" s="260">
        <v>1410937.0828020002</v>
      </c>
      <c r="D26" s="260">
        <v>1358896.265926</v>
      </c>
      <c r="E26" s="260">
        <v>1441022.6708870004</v>
      </c>
      <c r="F26" s="260">
        <v>2606757.5391759998</v>
      </c>
      <c r="G26" s="260">
        <v>1843938.7981769999</v>
      </c>
      <c r="H26" s="260">
        <v>1790829.5846510001</v>
      </c>
      <c r="I26" s="260">
        <v>1062545.8224310011</v>
      </c>
      <c r="J26" s="260">
        <v>1061125.5245089999</v>
      </c>
      <c r="K26" s="260">
        <v>1575050.0662399998</v>
      </c>
    </row>
    <row r="27" spans="1:11" x14ac:dyDescent="0.25">
      <c r="A27" s="262" t="s">
        <v>454</v>
      </c>
      <c r="B27" s="260">
        <v>958304.85397599987</v>
      </c>
      <c r="C27" s="260">
        <v>910257.62276699988</v>
      </c>
      <c r="D27" s="260">
        <v>1076809.3715189998</v>
      </c>
      <c r="E27" s="260">
        <v>1184769.7780929999</v>
      </c>
      <c r="F27" s="260">
        <v>1796607.6960729999</v>
      </c>
      <c r="G27" s="260">
        <v>1361097.3864350002</v>
      </c>
      <c r="H27" s="260">
        <v>1390260.0906540002</v>
      </c>
      <c r="I27" s="260">
        <v>1345191.2973239997</v>
      </c>
      <c r="J27" s="260">
        <v>1855258.9842190007</v>
      </c>
      <c r="K27" s="260">
        <v>1539625.0356830002</v>
      </c>
    </row>
    <row r="28" spans="1:11" x14ac:dyDescent="0.25">
      <c r="A28" s="235" t="s">
        <v>77</v>
      </c>
      <c r="B28" s="260">
        <v>29450368.478200629</v>
      </c>
      <c r="C28" s="260">
        <v>25766042.656392083</v>
      </c>
      <c r="D28" s="260">
        <v>25183804.991080269</v>
      </c>
      <c r="E28" s="260">
        <v>24044913.37664032</v>
      </c>
      <c r="F28" s="260">
        <v>25477317.286053255</v>
      </c>
      <c r="G28" s="260">
        <v>25436070.073188856</v>
      </c>
      <c r="H28" s="260">
        <v>25634199.770201102</v>
      </c>
      <c r="I28" s="260">
        <v>16760537.019417362</v>
      </c>
      <c r="J28" s="260">
        <v>20284398.80298445</v>
      </c>
      <c r="K28" s="260">
        <v>20354408.18431421</v>
      </c>
    </row>
    <row r="29" spans="1:11" x14ac:dyDescent="0.25">
      <c r="A29" s="235"/>
      <c r="B29" s="260"/>
      <c r="C29" s="260"/>
      <c r="D29" s="260"/>
      <c r="E29" s="260"/>
      <c r="F29" s="260"/>
      <c r="G29" s="260"/>
      <c r="H29" s="260"/>
      <c r="I29" s="260"/>
      <c r="J29" s="260"/>
      <c r="K29" s="260"/>
    </row>
    <row r="30" spans="1:11" x14ac:dyDescent="0.25">
      <c r="A30" s="348" t="s">
        <v>455</v>
      </c>
      <c r="B30" s="349">
        <f>+SUM(B31:B34)</f>
        <v>15397595.222483212</v>
      </c>
      <c r="C30" s="349">
        <f t="shared" ref="C30:J30" si="1">+SUM(C31:C34)</f>
        <v>7867402.3730827803</v>
      </c>
      <c r="D30" s="349">
        <f t="shared" si="1"/>
        <v>12174514.852894735</v>
      </c>
      <c r="E30" s="349">
        <f t="shared" si="1"/>
        <v>25084771.881003197</v>
      </c>
      <c r="F30" s="349">
        <f t="shared" si="1"/>
        <v>20695111.669852674</v>
      </c>
      <c r="G30" s="349">
        <f t="shared" si="1"/>
        <v>18874949.009900004</v>
      </c>
      <c r="H30" s="349">
        <f t="shared" si="1"/>
        <v>14645204.64115</v>
      </c>
      <c r="I30" s="349">
        <f t="shared" si="1"/>
        <v>2817943.9999971823</v>
      </c>
      <c r="J30" s="349">
        <f t="shared" si="1"/>
        <v>1086396.9999989131</v>
      </c>
      <c r="K30" s="349">
        <f>+SUM(K31:K34)</f>
        <v>1006065.9999989939</v>
      </c>
    </row>
    <row r="31" spans="1:11" x14ac:dyDescent="0.25">
      <c r="A31" s="235" t="s">
        <v>456</v>
      </c>
      <c r="B31" s="260">
        <v>15397595.222483212</v>
      </c>
      <c r="C31" s="260">
        <v>7867402.3730827803</v>
      </c>
      <c r="D31" s="260">
        <v>12174514.852894735</v>
      </c>
      <c r="E31" s="260">
        <v>17083808.676422771</v>
      </c>
      <c r="F31" s="322">
        <v>12146076.314647488</v>
      </c>
      <c r="G31" s="322">
        <v>9222277.4261000007</v>
      </c>
      <c r="H31" s="322">
        <v>6002223.0282000005</v>
      </c>
      <c r="I31" s="322">
        <v>1243551.9999987565</v>
      </c>
      <c r="J31" s="322">
        <v>422718.9999995773</v>
      </c>
      <c r="K31" s="322">
        <v>407828.99999959208</v>
      </c>
    </row>
    <row r="32" spans="1:11" x14ac:dyDescent="0.25">
      <c r="A32" s="235" t="s">
        <v>54</v>
      </c>
      <c r="B32" s="260">
        <v>0</v>
      </c>
      <c r="C32" s="260">
        <v>0</v>
      </c>
      <c r="D32" s="260">
        <v>0</v>
      </c>
      <c r="E32" s="260">
        <v>5710995.7058593296</v>
      </c>
      <c r="F32" s="322">
        <v>6377674.5195815861</v>
      </c>
      <c r="G32" s="322">
        <v>6822520.4730000002</v>
      </c>
      <c r="H32" s="322">
        <v>6175893.9861999992</v>
      </c>
      <c r="I32" s="322">
        <v>1093432.9999989066</v>
      </c>
      <c r="J32" s="322">
        <v>324709.99999967514</v>
      </c>
      <c r="K32" s="322">
        <v>296451.99999970361</v>
      </c>
    </row>
    <row r="33" spans="1:11" x14ac:dyDescent="0.25">
      <c r="A33" s="235" t="s">
        <v>45</v>
      </c>
      <c r="B33" s="260">
        <v>0</v>
      </c>
      <c r="C33" s="260">
        <v>0</v>
      </c>
      <c r="D33" s="260">
        <v>0</v>
      </c>
      <c r="E33" s="260">
        <v>1557952.6946817881</v>
      </c>
      <c r="F33" s="322">
        <v>1895905.2986958863</v>
      </c>
      <c r="G33" s="322">
        <v>2048824.8700000003</v>
      </c>
      <c r="H33" s="322">
        <v>1604846.3947000001</v>
      </c>
      <c r="I33" s="322">
        <v>399389.99999960058</v>
      </c>
      <c r="J33" s="322">
        <v>241908.99999975812</v>
      </c>
      <c r="K33" s="322">
        <v>241445.99999975858</v>
      </c>
    </row>
    <row r="34" spans="1:11" x14ac:dyDescent="0.25">
      <c r="A34" s="235" t="s">
        <v>56</v>
      </c>
      <c r="B34" s="260">
        <v>0</v>
      </c>
      <c r="C34" s="260">
        <v>0</v>
      </c>
      <c r="D34" s="260">
        <v>0</v>
      </c>
      <c r="E34" s="260">
        <v>732014.80403930531</v>
      </c>
      <c r="F34" s="322">
        <v>275455.53692771529</v>
      </c>
      <c r="G34" s="322">
        <v>781326.24079999991</v>
      </c>
      <c r="H34" s="322">
        <v>862241.23204999988</v>
      </c>
      <c r="I34" s="322">
        <v>81568.999999918393</v>
      </c>
      <c r="J34" s="322">
        <v>97058.999999902793</v>
      </c>
      <c r="K34" s="322">
        <v>60338.999999939697</v>
      </c>
    </row>
    <row r="35" spans="1:11" x14ac:dyDescent="0.25">
      <c r="A35" s="235"/>
      <c r="B35" s="260"/>
      <c r="C35" s="260"/>
      <c r="D35" s="260"/>
      <c r="E35" s="260"/>
      <c r="F35" s="260"/>
      <c r="G35" s="260"/>
      <c r="H35" s="260"/>
      <c r="I35" s="260"/>
      <c r="J35" s="260"/>
      <c r="K35" s="235"/>
    </row>
    <row r="36" spans="1:11" x14ac:dyDescent="0.25">
      <c r="A36" s="235"/>
      <c r="B36" s="269"/>
      <c r="C36" s="269"/>
      <c r="D36" s="269"/>
      <c r="E36" s="269"/>
      <c r="F36" s="269"/>
      <c r="G36" s="269"/>
      <c r="H36" s="350"/>
      <c r="I36" s="235"/>
      <c r="J36" s="235"/>
      <c r="K36" s="235"/>
    </row>
    <row r="37" spans="1:11" x14ac:dyDescent="0.25">
      <c r="A37" s="265" t="s">
        <v>457</v>
      </c>
      <c r="B37" s="351"/>
      <c r="C37" s="282"/>
      <c r="D37" s="282"/>
      <c r="E37" s="282"/>
      <c r="F37" s="282"/>
      <c r="G37" s="282"/>
      <c r="H37" s="282"/>
      <c r="I37" s="282"/>
      <c r="J37" s="282"/>
      <c r="K37" s="282"/>
    </row>
    <row r="38" spans="1:11" x14ac:dyDescent="0.25">
      <c r="A38" s="235" t="s">
        <v>458</v>
      </c>
      <c r="B38" s="352"/>
      <c r="C38" s="271"/>
      <c r="D38" s="271"/>
      <c r="E38" s="271"/>
      <c r="F38" s="271"/>
      <c r="G38" s="271"/>
      <c r="H38" s="235"/>
      <c r="I38" s="235"/>
      <c r="J38" s="235"/>
      <c r="K38" s="235"/>
    </row>
    <row r="39" spans="1:11" x14ac:dyDescent="0.25">
      <c r="A39" s="235" t="s">
        <v>459</v>
      </c>
      <c r="B39" s="352"/>
      <c r="C39" s="271"/>
      <c r="D39" s="271"/>
      <c r="E39" s="271"/>
      <c r="F39" s="271"/>
      <c r="G39" s="271"/>
      <c r="H39" s="271"/>
      <c r="I39" s="271"/>
      <c r="J39" s="271"/>
      <c r="K39" s="271"/>
    </row>
    <row r="40" spans="1:11" x14ac:dyDescent="0.25">
      <c r="A40" s="11" t="s">
        <v>258</v>
      </c>
      <c r="B40" s="303"/>
      <c r="C40" s="353"/>
      <c r="D40" s="353"/>
      <c r="E40" s="353"/>
      <c r="F40" s="353"/>
      <c r="G40" s="353"/>
      <c r="H40" s="303"/>
      <c r="I40" s="303"/>
      <c r="J40" s="303"/>
      <c r="K40" s="303"/>
    </row>
    <row r="41" spans="1:11" ht="14.25" customHeight="1" x14ac:dyDescent="0.25">
      <c r="A41" s="235"/>
      <c r="B41" s="292"/>
      <c r="C41" s="292"/>
      <c r="D41" s="292"/>
      <c r="E41" s="292"/>
      <c r="F41" s="292"/>
      <c r="G41" s="292"/>
      <c r="H41" s="292"/>
      <c r="I41" s="235"/>
      <c r="J41" s="235"/>
      <c r="K41" s="235"/>
    </row>
  </sheetData>
  <pageMargins left="0.7" right="0.7" top="0.75" bottom="0.75" header="0" footer="0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3"/>
  <sheetViews>
    <sheetView showGridLines="0" workbookViewId="0">
      <selection activeCell="F2" sqref="F2"/>
    </sheetView>
  </sheetViews>
  <sheetFormatPr baseColWidth="10" defaultColWidth="14.42578125" defaultRowHeight="15" customHeight="1" x14ac:dyDescent="0.25"/>
  <cols>
    <col min="1" max="1" width="24.28515625" style="175" customWidth="1"/>
    <col min="2" max="9" width="13.42578125" style="175" customWidth="1"/>
    <col min="10" max="10" width="12" style="175" customWidth="1"/>
    <col min="11" max="11" width="12.140625" style="175" customWidth="1"/>
    <col min="12" max="16384" width="14.42578125" style="175"/>
  </cols>
  <sheetData>
    <row r="1" spans="1:11" x14ac:dyDescent="0.25">
      <c r="A1" s="354" t="s">
        <v>460</v>
      </c>
      <c r="B1" s="355"/>
      <c r="C1" s="271"/>
      <c r="D1" s="271"/>
      <c r="E1" s="271"/>
      <c r="F1" s="271"/>
      <c r="G1" s="271"/>
      <c r="H1" s="271"/>
      <c r="I1" s="310"/>
      <c r="J1" s="297"/>
      <c r="K1" s="235"/>
    </row>
    <row r="2" spans="1:11" x14ac:dyDescent="0.25">
      <c r="A2" s="255" t="s">
        <v>461</v>
      </c>
      <c r="B2" s="271"/>
      <c r="C2" s="271"/>
      <c r="D2" s="271"/>
      <c r="E2" s="271"/>
      <c r="F2" s="271"/>
      <c r="G2" s="271"/>
      <c r="H2" s="271"/>
      <c r="I2" s="271"/>
      <c r="J2" s="297"/>
      <c r="K2" s="235"/>
    </row>
    <row r="3" spans="1:11" x14ac:dyDescent="0.25">
      <c r="A3" s="235"/>
      <c r="B3" s="712"/>
      <c r="C3" s="712"/>
      <c r="D3" s="712"/>
      <c r="E3" s="712"/>
      <c r="F3" s="712"/>
      <c r="G3" s="712"/>
      <c r="H3" s="712"/>
      <c r="I3" s="712"/>
      <c r="J3" s="713"/>
      <c r="K3" s="714"/>
    </row>
    <row r="4" spans="1:11" x14ac:dyDescent="0.25">
      <c r="A4" s="235"/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1" x14ac:dyDescent="0.25">
      <c r="A5" s="233" t="s">
        <v>462</v>
      </c>
      <c r="B5" s="272">
        <v>2013</v>
      </c>
      <c r="C5" s="272">
        <v>2014</v>
      </c>
      <c r="D5" s="272">
        <v>2015</v>
      </c>
      <c r="E5" s="272">
        <v>2016</v>
      </c>
      <c r="F5" s="272">
        <v>2017</v>
      </c>
      <c r="G5" s="272">
        <v>2018</v>
      </c>
      <c r="H5" s="272">
        <v>2019</v>
      </c>
      <c r="I5" s="272">
        <v>2020</v>
      </c>
      <c r="J5" s="272">
        <v>2021</v>
      </c>
      <c r="K5" s="272" t="s">
        <v>440</v>
      </c>
    </row>
    <row r="6" spans="1:11" x14ac:dyDescent="0.25">
      <c r="A6" s="252" t="s">
        <v>27</v>
      </c>
      <c r="B6" s="305">
        <f t="shared" ref="B6:F6" si="0">SUM(B8:B25)</f>
        <v>151486071.689897</v>
      </c>
      <c r="C6" s="305">
        <f t="shared" si="0"/>
        <v>140097028.09351802</v>
      </c>
      <c r="D6" s="305">
        <f t="shared" si="0"/>
        <v>146822906.53713995</v>
      </c>
      <c r="E6" s="305">
        <f t="shared" si="0"/>
        <v>153005896.97612539</v>
      </c>
      <c r="F6" s="305">
        <f t="shared" si="0"/>
        <v>151964039.95641115</v>
      </c>
      <c r="G6" s="305">
        <f>SUM(G8:G25)</f>
        <v>140210984.41501191</v>
      </c>
      <c r="H6" s="305">
        <f>SUM(H8:H25)</f>
        <v>128413463.3581057</v>
      </c>
      <c r="I6" s="305">
        <f>SUM(I8:I25)</f>
        <v>88053944.209975183</v>
      </c>
      <c r="J6" s="305">
        <f>SUM(J8:J25)</f>
        <v>97189981.92953743</v>
      </c>
      <c r="K6" s="305">
        <f>SUM(K8:K25)</f>
        <v>96739874.549761713</v>
      </c>
    </row>
    <row r="7" spans="1:11" x14ac:dyDescent="0.25">
      <c r="A7" s="252"/>
      <c r="B7" s="305"/>
      <c r="C7" s="305"/>
      <c r="D7" s="305"/>
      <c r="E7" s="305"/>
      <c r="F7" s="305"/>
      <c r="G7" s="305"/>
      <c r="H7" s="305"/>
      <c r="I7" s="305"/>
      <c r="J7" s="305"/>
      <c r="K7" s="235"/>
    </row>
    <row r="8" spans="1:11" x14ac:dyDescent="0.25">
      <c r="A8" s="235" t="s">
        <v>53</v>
      </c>
      <c r="B8" s="356">
        <v>47613196.071326993</v>
      </c>
      <c r="C8" s="356">
        <v>46196880.938129</v>
      </c>
      <c r="D8" s="356">
        <v>47307938.840743981</v>
      </c>
      <c r="E8" s="356">
        <v>43893864.551770963</v>
      </c>
      <c r="F8" s="356">
        <v>43001775.204596944</v>
      </c>
      <c r="G8" s="356">
        <v>35213201.900333002</v>
      </c>
      <c r="H8" s="356">
        <v>30514663.992488008</v>
      </c>
      <c r="I8" s="356">
        <v>25920351.025453005</v>
      </c>
      <c r="J8" s="356">
        <v>31174230.060465649</v>
      </c>
      <c r="K8" s="356">
        <v>32095187.486808125</v>
      </c>
    </row>
    <row r="9" spans="1:11" x14ac:dyDescent="0.25">
      <c r="A9" s="235" t="s">
        <v>52</v>
      </c>
      <c r="B9" s="356">
        <v>45546540.771459989</v>
      </c>
      <c r="C9" s="356">
        <v>44063575.125629991</v>
      </c>
      <c r="D9" s="356">
        <v>42391744.035969995</v>
      </c>
      <c r="E9" s="356">
        <v>36160363.639934011</v>
      </c>
      <c r="F9" s="356">
        <v>32897248.313287009</v>
      </c>
      <c r="G9" s="356">
        <v>31320411.794794995</v>
      </c>
      <c r="H9" s="356">
        <v>32085875.19923098</v>
      </c>
      <c r="I9" s="356">
        <v>22626415.111950994</v>
      </c>
      <c r="J9" s="356">
        <v>20241406.505680002</v>
      </c>
      <c r="K9" s="356">
        <v>19998233.238473002</v>
      </c>
    </row>
    <row r="10" spans="1:11" x14ac:dyDescent="0.25">
      <c r="A10" s="235" t="s">
        <v>45</v>
      </c>
      <c r="B10" s="356">
        <v>12600210.206999002</v>
      </c>
      <c r="C10" s="356">
        <v>14062931.182747999</v>
      </c>
      <c r="D10" s="356">
        <v>13690145.181673992</v>
      </c>
      <c r="E10" s="356">
        <v>16845100.697327789</v>
      </c>
      <c r="F10" s="356">
        <v>21948605.248126891</v>
      </c>
      <c r="G10" s="356">
        <v>22047255.265881289</v>
      </c>
      <c r="H10" s="356">
        <v>18806597.842699595</v>
      </c>
      <c r="I10" s="356">
        <v>13383278.335616006</v>
      </c>
      <c r="J10" s="356">
        <v>18042334.039919257</v>
      </c>
      <c r="K10" s="356">
        <v>18828372.902880121</v>
      </c>
    </row>
    <row r="11" spans="1:11" x14ac:dyDescent="0.25">
      <c r="A11" s="235" t="s">
        <v>55</v>
      </c>
      <c r="B11" s="356">
        <v>10046917.411271008</v>
      </c>
      <c r="C11" s="356">
        <v>10072741.769807002</v>
      </c>
      <c r="D11" s="356">
        <v>9377393.6050390042</v>
      </c>
      <c r="E11" s="356">
        <v>11289588.842947997</v>
      </c>
      <c r="F11" s="356">
        <v>11505629.615375001</v>
      </c>
      <c r="G11" s="356">
        <v>11750545.170617003</v>
      </c>
      <c r="H11" s="356">
        <v>12026396.232193002</v>
      </c>
      <c r="I11" s="356">
        <v>8887171.3897089995</v>
      </c>
      <c r="J11" s="356">
        <v>10198090.143811826</v>
      </c>
      <c r="K11" s="356">
        <v>9489006.3989758305</v>
      </c>
    </row>
    <row r="12" spans="1:11" x14ac:dyDescent="0.25">
      <c r="A12" s="235" t="s">
        <v>47</v>
      </c>
      <c r="B12" s="356">
        <v>3713793.560329</v>
      </c>
      <c r="C12" s="356">
        <v>2534515.290852</v>
      </c>
      <c r="D12" s="356">
        <v>3895796.7366519999</v>
      </c>
      <c r="E12" s="356">
        <v>3582507.7650950002</v>
      </c>
      <c r="F12" s="356">
        <v>4929999.8170999996</v>
      </c>
      <c r="G12" s="356">
        <v>5883195.9926849995</v>
      </c>
      <c r="H12" s="356">
        <v>6202498.7776009999</v>
      </c>
      <c r="I12" s="356">
        <v>3325004.8981890008</v>
      </c>
      <c r="J12" s="356">
        <v>4398170.9957919987</v>
      </c>
      <c r="K12" s="356">
        <v>3751860.8549580006</v>
      </c>
    </row>
    <row r="13" spans="1:11" x14ac:dyDescent="0.25">
      <c r="A13" s="235" t="s">
        <v>54</v>
      </c>
      <c r="B13" s="356">
        <v>4502978.1994410018</v>
      </c>
      <c r="C13" s="356">
        <v>5022183.3430800037</v>
      </c>
      <c r="D13" s="356">
        <v>4834482.5598219987</v>
      </c>
      <c r="E13" s="356">
        <v>10323797.991358317</v>
      </c>
      <c r="F13" s="356">
        <v>10651401.410938587</v>
      </c>
      <c r="G13" s="356">
        <v>10060026.724616377</v>
      </c>
      <c r="H13" s="356">
        <v>9125528.6355015859</v>
      </c>
      <c r="I13" s="356">
        <v>3673967.8481129985</v>
      </c>
      <c r="J13" s="356">
        <v>3287277.1919852891</v>
      </c>
      <c r="K13" s="356">
        <v>3129782.0687967935</v>
      </c>
    </row>
    <row r="14" spans="1:11" x14ac:dyDescent="0.25">
      <c r="A14" s="235" t="s">
        <v>46</v>
      </c>
      <c r="B14" s="356">
        <v>674068.67611500015</v>
      </c>
      <c r="C14" s="356">
        <v>3374393.5400399989</v>
      </c>
      <c r="D14" s="356">
        <v>3766452.199</v>
      </c>
      <c r="E14" s="356">
        <v>3357593.9768999997</v>
      </c>
      <c r="F14" s="356">
        <v>3170546.7796259997</v>
      </c>
      <c r="G14" s="356">
        <v>3340947.7402000003</v>
      </c>
      <c r="H14" s="356">
        <v>3360313.117300001</v>
      </c>
      <c r="I14" s="356">
        <v>2669770.6787650003</v>
      </c>
      <c r="J14" s="356">
        <v>2277103.1739515001</v>
      </c>
      <c r="K14" s="356">
        <v>2153231.3781968676</v>
      </c>
    </row>
    <row r="15" spans="1:11" x14ac:dyDescent="0.25">
      <c r="A15" s="235" t="s">
        <v>50</v>
      </c>
      <c r="B15" s="356">
        <v>904838.23965800018</v>
      </c>
      <c r="C15" s="356">
        <v>1044472.5430869993</v>
      </c>
      <c r="D15" s="356">
        <v>1091406.2188649999</v>
      </c>
      <c r="E15" s="356">
        <v>1251402.8272699998</v>
      </c>
      <c r="F15" s="356">
        <v>1845517.7284339995</v>
      </c>
      <c r="G15" s="356">
        <v>1799208.5217889994</v>
      </c>
      <c r="H15" s="356">
        <v>1913051.5489759995</v>
      </c>
      <c r="I15" s="356">
        <v>971451.44286900037</v>
      </c>
      <c r="J15" s="356">
        <v>1794626.1633621305</v>
      </c>
      <c r="K15" s="356">
        <v>1928227.9996943998</v>
      </c>
    </row>
    <row r="16" spans="1:11" x14ac:dyDescent="0.25">
      <c r="A16" s="235" t="s">
        <v>456</v>
      </c>
      <c r="B16" s="356">
        <v>16075824.308993001</v>
      </c>
      <c r="C16" s="356">
        <v>8031704.8128009969</v>
      </c>
      <c r="D16" s="356">
        <v>12730632.477809008</v>
      </c>
      <c r="E16" s="356">
        <v>17569474.776610009</v>
      </c>
      <c r="F16" s="356">
        <v>12780978.746348999</v>
      </c>
      <c r="G16" s="356">
        <v>10166368.695385005</v>
      </c>
      <c r="H16" s="356">
        <v>7103085.7761240043</v>
      </c>
      <c r="I16" s="356">
        <v>2152295.6104089981</v>
      </c>
      <c r="J16" s="356">
        <v>1622409.2896919602</v>
      </c>
      <c r="K16" s="356">
        <v>1436149.4982533995</v>
      </c>
    </row>
    <row r="17" spans="1:11" x14ac:dyDescent="0.25">
      <c r="A17" s="235" t="s">
        <v>51</v>
      </c>
      <c r="B17" s="356">
        <v>1297346.8490130003</v>
      </c>
      <c r="C17" s="356">
        <v>487184.39586299995</v>
      </c>
      <c r="D17" s="356">
        <v>433383.50539900002</v>
      </c>
      <c r="E17" s="356">
        <v>453355.30662299995</v>
      </c>
      <c r="F17" s="356">
        <v>516738.11576599989</v>
      </c>
      <c r="G17" s="356">
        <v>654308.13257999986</v>
      </c>
      <c r="H17" s="356">
        <v>534157.06414799998</v>
      </c>
      <c r="I17" s="356">
        <v>1162320.556451</v>
      </c>
      <c r="J17" s="356">
        <v>1265397.5067634</v>
      </c>
      <c r="K17" s="356">
        <v>1168246.8400804901</v>
      </c>
    </row>
    <row r="18" spans="1:11" x14ac:dyDescent="0.25">
      <c r="A18" s="235" t="s">
        <v>57</v>
      </c>
      <c r="B18" s="356">
        <v>3013918.9207079993</v>
      </c>
      <c r="C18" s="356">
        <v>552089.48465599993</v>
      </c>
      <c r="D18" s="356">
        <v>2331458.5649449993</v>
      </c>
      <c r="E18" s="356">
        <v>2966640.4791770005</v>
      </c>
      <c r="F18" s="356">
        <v>3823286.4994220007</v>
      </c>
      <c r="G18" s="356">
        <v>2806781.9439670006</v>
      </c>
      <c r="H18" s="356">
        <v>2182226.2817850001</v>
      </c>
      <c r="I18" s="356">
        <v>806701.99444999988</v>
      </c>
      <c r="J18" s="356">
        <v>853416.60294000001</v>
      </c>
      <c r="K18" s="356">
        <v>856737.66589999991</v>
      </c>
    </row>
    <row r="19" spans="1:11" x14ac:dyDescent="0.25">
      <c r="A19" s="235" t="s">
        <v>59</v>
      </c>
      <c r="B19" s="356"/>
      <c r="C19" s="356">
        <v>732.80977499999995</v>
      </c>
      <c r="D19" s="356">
        <v>2299286.731619</v>
      </c>
      <c r="E19" s="356">
        <v>2647509.8038489996</v>
      </c>
      <c r="F19" s="356">
        <v>2830058.516241</v>
      </c>
      <c r="G19" s="356">
        <v>2606346.5020190002</v>
      </c>
      <c r="H19" s="356">
        <v>1424529.554059</v>
      </c>
      <c r="I19" s="356">
        <v>1572934.9304960002</v>
      </c>
      <c r="J19" s="356">
        <v>888637.82487591996</v>
      </c>
      <c r="K19" s="356">
        <v>643516.17444906977</v>
      </c>
    </row>
    <row r="20" spans="1:11" x14ac:dyDescent="0.25">
      <c r="A20" s="235" t="s">
        <v>49</v>
      </c>
      <c r="B20" s="356">
        <v>208319.55756299995</v>
      </c>
      <c r="C20" s="356">
        <v>115172.193197</v>
      </c>
      <c r="D20" s="356">
        <v>44885.280566000009</v>
      </c>
      <c r="E20" s="356">
        <v>50204.347292000006</v>
      </c>
      <c r="F20" s="356">
        <v>256544.05492000002</v>
      </c>
      <c r="G20" s="356">
        <v>404431.89340600005</v>
      </c>
      <c r="H20" s="356">
        <v>913633.75402100012</v>
      </c>
      <c r="I20" s="356">
        <v>354309.19797518407</v>
      </c>
      <c r="J20" s="356">
        <v>458821.5161585352</v>
      </c>
      <c r="K20" s="356">
        <v>561292.05665564421</v>
      </c>
    </row>
    <row r="21" spans="1:11" x14ac:dyDescent="0.25">
      <c r="A21" s="235" t="s">
        <v>48</v>
      </c>
      <c r="B21" s="356">
        <v>209020.44821400003</v>
      </c>
      <c r="C21" s="356">
        <v>243424.693264</v>
      </c>
      <c r="D21" s="356">
        <v>291985.92303500004</v>
      </c>
      <c r="E21" s="356">
        <v>248184.55285100004</v>
      </c>
      <c r="F21" s="356">
        <v>147927.87832800002</v>
      </c>
      <c r="G21" s="356">
        <v>199580.24948199998</v>
      </c>
      <c r="H21" s="356">
        <v>267829.05851800001</v>
      </c>
      <c r="I21" s="356">
        <v>288356.17508500005</v>
      </c>
      <c r="J21" s="356">
        <v>437264.80080280005</v>
      </c>
      <c r="K21" s="356">
        <v>522905.85897000006</v>
      </c>
    </row>
    <row r="22" spans="1:11" x14ac:dyDescent="0.25">
      <c r="A22" s="235" t="s">
        <v>44</v>
      </c>
      <c r="B22" s="356">
        <v>5079097.8781059999</v>
      </c>
      <c r="C22" s="356">
        <v>3561180.4048189991</v>
      </c>
      <c r="D22" s="356">
        <v>1591186.9436309997</v>
      </c>
      <c r="E22" s="356">
        <v>904964.68110800011</v>
      </c>
      <c r="F22" s="356">
        <v>618736.85533699999</v>
      </c>
      <c r="G22" s="356">
        <v>461817.67153300007</v>
      </c>
      <c r="H22" s="356">
        <v>376231.63565800007</v>
      </c>
      <c r="I22" s="356">
        <v>176709.83744399998</v>
      </c>
      <c r="J22" s="356">
        <v>143445.3524172589</v>
      </c>
      <c r="K22" s="356">
        <v>116785.12667</v>
      </c>
    </row>
    <row r="23" spans="1:11" x14ac:dyDescent="0.25">
      <c r="A23" s="235" t="s">
        <v>56</v>
      </c>
      <c r="B23" s="356"/>
      <c r="C23" s="356"/>
      <c r="D23" s="356">
        <v>0</v>
      </c>
      <c r="E23" s="356">
        <v>732014.80403930531</v>
      </c>
      <c r="F23" s="356">
        <v>275455.53692771547</v>
      </c>
      <c r="G23" s="356">
        <v>781326.24078825396</v>
      </c>
      <c r="H23" s="356">
        <v>862241.23205853021</v>
      </c>
      <c r="I23" s="356">
        <v>82905.176999999996</v>
      </c>
      <c r="J23" s="356">
        <v>107350.76091990279</v>
      </c>
      <c r="K23" s="356">
        <v>60338.999999939697</v>
      </c>
    </row>
    <row r="24" spans="1:11" x14ac:dyDescent="0.25">
      <c r="A24" s="235" t="s">
        <v>463</v>
      </c>
      <c r="B24" s="356"/>
      <c r="C24" s="356">
        <v>30</v>
      </c>
      <c r="D24" s="356"/>
      <c r="E24" s="356"/>
      <c r="F24" s="356"/>
      <c r="G24" s="356"/>
      <c r="H24" s="356"/>
      <c r="I24" s="356">
        <v>0</v>
      </c>
      <c r="J24" s="356">
        <v>0</v>
      </c>
      <c r="K24" s="356">
        <v>0</v>
      </c>
    </row>
    <row r="25" spans="1:11" x14ac:dyDescent="0.25">
      <c r="A25" s="235" t="s">
        <v>58</v>
      </c>
      <c r="B25" s="356">
        <v>0.5907</v>
      </c>
      <c r="C25" s="356">
        <v>733815.56576999999</v>
      </c>
      <c r="D25" s="356">
        <v>744727.73236999987</v>
      </c>
      <c r="E25" s="356">
        <v>729327.93197200005</v>
      </c>
      <c r="F25" s="356">
        <v>763589.63563599996</v>
      </c>
      <c r="G25" s="356">
        <v>715229.97493500006</v>
      </c>
      <c r="H25" s="356">
        <v>714603.65574399999</v>
      </c>
      <c r="I25" s="356">
        <v>0</v>
      </c>
      <c r="J25" s="356">
        <v>0</v>
      </c>
      <c r="K25" s="356">
        <v>0</v>
      </c>
    </row>
    <row r="26" spans="1:11" x14ac:dyDescent="0.25">
      <c r="A26" s="235"/>
      <c r="B26" s="271"/>
      <c r="C26" s="271"/>
      <c r="D26" s="271"/>
      <c r="E26" s="271"/>
      <c r="F26" s="271"/>
      <c r="G26" s="271"/>
      <c r="H26" s="271"/>
      <c r="I26" s="271"/>
      <c r="J26" s="235"/>
      <c r="K26" s="235"/>
    </row>
    <row r="27" spans="1:11" x14ac:dyDescent="0.25">
      <c r="A27" s="235"/>
      <c r="B27" s="271"/>
      <c r="C27" s="271"/>
      <c r="D27" s="271"/>
      <c r="E27" s="271"/>
      <c r="F27" s="271"/>
      <c r="G27" s="271"/>
      <c r="H27" s="271"/>
      <c r="I27" s="271"/>
      <c r="J27" s="235"/>
      <c r="K27" s="326"/>
    </row>
    <row r="28" spans="1:11" x14ac:dyDescent="0.25">
      <c r="A28" s="265" t="s">
        <v>457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35"/>
    </row>
    <row r="29" spans="1:11" x14ac:dyDescent="0.25">
      <c r="A29" s="235" t="s">
        <v>464</v>
      </c>
      <c r="B29" s="271"/>
      <c r="C29" s="271"/>
      <c r="D29" s="271"/>
      <c r="E29" s="271"/>
      <c r="F29" s="271"/>
      <c r="G29" s="271"/>
      <c r="H29" s="271"/>
      <c r="I29" s="271"/>
      <c r="J29" s="235"/>
      <c r="K29" s="235"/>
    </row>
    <row r="30" spans="1:11" x14ac:dyDescent="0.25">
      <c r="A30" s="235" t="s">
        <v>465</v>
      </c>
      <c r="B30" s="271"/>
      <c r="C30" s="271"/>
      <c r="D30" s="271"/>
      <c r="E30" s="271"/>
      <c r="F30" s="271"/>
      <c r="G30" s="235"/>
      <c r="H30" s="235"/>
      <c r="I30" s="235"/>
      <c r="J30" s="235"/>
      <c r="K30" s="235"/>
    </row>
    <row r="31" spans="1:11" x14ac:dyDescent="0.25">
      <c r="A31" s="235" t="s">
        <v>459</v>
      </c>
      <c r="B31" s="271"/>
      <c r="C31" s="271"/>
      <c r="D31" s="271"/>
      <c r="E31" s="271"/>
      <c r="F31" s="271"/>
      <c r="G31" s="271"/>
      <c r="H31" s="271"/>
      <c r="I31" s="271"/>
      <c r="J31" s="235"/>
      <c r="K31" s="235"/>
    </row>
    <row r="32" spans="1:11" x14ac:dyDescent="0.25">
      <c r="A32" s="11" t="s">
        <v>258</v>
      </c>
      <c r="B32" s="353"/>
      <c r="C32" s="353"/>
      <c r="D32" s="353"/>
      <c r="E32" s="353"/>
      <c r="F32" s="353"/>
      <c r="G32" s="303"/>
      <c r="H32" s="303"/>
      <c r="I32" s="303"/>
      <c r="J32" s="303"/>
      <c r="K32" s="326"/>
    </row>
    <row r="33" spans="1:11" ht="12" customHeight="1" x14ac:dyDescent="0.25">
      <c r="A33" s="235"/>
      <c r="B33" s="271"/>
      <c r="C33" s="271"/>
      <c r="D33" s="271"/>
      <c r="E33" s="271"/>
      <c r="F33" s="271"/>
      <c r="G33" s="271"/>
      <c r="H33" s="271"/>
      <c r="I33" s="271"/>
      <c r="J33" s="235"/>
      <c r="K33" s="235"/>
    </row>
  </sheetData>
  <pageMargins left="0.7" right="0.7" top="0.75" bottom="0.75" header="0" footer="0"/>
  <pageSetup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showGridLines="0" workbookViewId="0">
      <selection activeCell="P14" sqref="P14"/>
    </sheetView>
  </sheetViews>
  <sheetFormatPr baseColWidth="10" defaultColWidth="14.42578125" defaultRowHeight="15" customHeight="1" x14ac:dyDescent="0.25"/>
  <cols>
    <col min="1" max="1" width="42.140625" style="175" customWidth="1"/>
    <col min="2" max="9" width="12.28515625" style="175" customWidth="1"/>
    <col min="10" max="10" width="14.140625" style="175" customWidth="1"/>
    <col min="11" max="11" width="11.5703125" style="175" customWidth="1"/>
    <col min="12" max="16384" width="14.42578125" style="175"/>
  </cols>
  <sheetData>
    <row r="1" spans="1:12" ht="15" customHeight="1" x14ac:dyDescent="0.25">
      <c r="A1" s="252" t="s">
        <v>466</v>
      </c>
      <c r="B1" s="357"/>
      <c r="C1" s="271"/>
      <c r="D1" s="271"/>
      <c r="E1" s="271"/>
      <c r="F1" s="310"/>
      <c r="G1" s="310"/>
      <c r="H1" s="310"/>
      <c r="I1" s="310"/>
      <c r="J1" s="310"/>
      <c r="K1" s="235"/>
    </row>
    <row r="2" spans="1:12" ht="15" customHeight="1" x14ac:dyDescent="0.25">
      <c r="A2" s="255" t="s">
        <v>467</v>
      </c>
      <c r="B2" s="271"/>
      <c r="C2" s="271"/>
      <c r="D2" s="271"/>
      <c r="E2" s="271"/>
      <c r="F2" s="271"/>
      <c r="G2" s="235"/>
      <c r="H2" s="235"/>
      <c r="I2" s="235"/>
      <c r="J2" s="235"/>
      <c r="K2" s="235"/>
    </row>
    <row r="3" spans="1:12" ht="15" customHeight="1" x14ac:dyDescent="0.25">
      <c r="A3" s="235"/>
      <c r="B3" s="271"/>
      <c r="C3" s="271"/>
      <c r="D3" s="271"/>
      <c r="E3" s="271"/>
      <c r="F3" s="271"/>
      <c r="G3" s="235"/>
      <c r="H3" s="235"/>
      <c r="I3" s="235"/>
      <c r="J3" s="235"/>
      <c r="K3" s="235"/>
    </row>
    <row r="4" spans="1:12" ht="15" customHeight="1" x14ac:dyDescent="0.25">
      <c r="A4" s="233" t="s">
        <v>80</v>
      </c>
      <c r="B4" s="272">
        <v>2013</v>
      </c>
      <c r="C4" s="272">
        <v>2014</v>
      </c>
      <c r="D4" s="272">
        <v>2015</v>
      </c>
      <c r="E4" s="272">
        <v>2016</v>
      </c>
      <c r="F4" s="272">
        <v>2017</v>
      </c>
      <c r="G4" s="272">
        <v>2018</v>
      </c>
      <c r="H4" s="272">
        <v>2019</v>
      </c>
      <c r="I4" s="272">
        <v>2020</v>
      </c>
      <c r="J4" s="272">
        <v>2021</v>
      </c>
      <c r="K4" s="272" t="s">
        <v>440</v>
      </c>
    </row>
    <row r="5" spans="1:12" ht="15" customHeight="1" x14ac:dyDescent="0.25">
      <c r="A5" s="358" t="s">
        <v>468</v>
      </c>
      <c r="B5" s="305">
        <f t="shared" ref="B5:I5" si="0">SUM(B7:B10)</f>
        <v>151486071.68989673</v>
      </c>
      <c r="C5" s="305">
        <f t="shared" si="0"/>
        <v>140097028.09351784</v>
      </c>
      <c r="D5" s="305">
        <f t="shared" si="0"/>
        <v>146822906.53713995</v>
      </c>
      <c r="E5" s="305">
        <f t="shared" si="0"/>
        <v>153005896.97612554</v>
      </c>
      <c r="F5" s="305">
        <f t="shared" si="0"/>
        <v>151964039.956411</v>
      </c>
      <c r="G5" s="305">
        <f t="shared" si="0"/>
        <v>140210984.41501194</v>
      </c>
      <c r="H5" s="305">
        <f t="shared" si="0"/>
        <v>128413463.35810563</v>
      </c>
      <c r="I5" s="305">
        <f t="shared" si="0"/>
        <v>88053944.209977016</v>
      </c>
      <c r="J5" s="305">
        <f>SUM(J7:J10)</f>
        <v>97189981.92953752</v>
      </c>
      <c r="K5" s="305">
        <f>SUM(K7:K10)</f>
        <v>96739874.549761653</v>
      </c>
    </row>
    <row r="6" spans="1:12" ht="15" customHeight="1" x14ac:dyDescent="0.25">
      <c r="A6" s="302"/>
      <c r="B6" s="260"/>
      <c r="C6" s="260"/>
      <c r="D6" s="260"/>
      <c r="E6" s="260"/>
      <c r="F6" s="260"/>
      <c r="G6" s="260"/>
      <c r="H6" s="260"/>
      <c r="I6" s="260"/>
      <c r="J6" s="260"/>
      <c r="K6" s="235"/>
    </row>
    <row r="7" spans="1:12" ht="15" customHeight="1" x14ac:dyDescent="0.25">
      <c r="A7" s="302" t="s">
        <v>356</v>
      </c>
      <c r="B7" s="133">
        <v>127913499.74402672</v>
      </c>
      <c r="C7" s="133">
        <v>122795898.88047585</v>
      </c>
      <c r="D7" s="133">
        <v>125760849.07422097</v>
      </c>
      <c r="E7" s="133">
        <v>117022324.38156311</v>
      </c>
      <c r="F7" s="133">
        <v>120958807.33268884</v>
      </c>
      <c r="G7" s="133">
        <v>106920789.32964201</v>
      </c>
      <c r="H7" s="133">
        <v>100680250.63831896</v>
      </c>
      <c r="I7" s="133">
        <v>75460617.098561004</v>
      </c>
      <c r="J7" s="133">
        <v>83205488.88087447</v>
      </c>
      <c r="K7" s="132">
        <v>82831315.579361305</v>
      </c>
    </row>
    <row r="8" spans="1:12" ht="15" customHeight="1" x14ac:dyDescent="0.25">
      <c r="A8" s="302" t="s">
        <v>270</v>
      </c>
      <c r="B8" s="133">
        <v>8173017.9013890075</v>
      </c>
      <c r="C8" s="133">
        <v>9433726.8399590012</v>
      </c>
      <c r="D8" s="133">
        <v>8739973.0008340031</v>
      </c>
      <c r="E8" s="133">
        <v>10680603.567849997</v>
      </c>
      <c r="F8" s="133">
        <v>10027468.476158001</v>
      </c>
      <c r="G8" s="133">
        <v>14404327.950314997</v>
      </c>
      <c r="H8" s="133">
        <v>13079784.430832967</v>
      </c>
      <c r="I8" s="133">
        <v>9775173.3853670042</v>
      </c>
      <c r="J8" s="133">
        <v>12896183.406764131</v>
      </c>
      <c r="K8" s="132">
        <v>12900684.262401352</v>
      </c>
    </row>
    <row r="9" spans="1:12" ht="15" customHeight="1" x14ac:dyDescent="0.25">
      <c r="A9" s="302" t="s">
        <v>271</v>
      </c>
      <c r="B9" s="133">
        <v>1958.8220000000003</v>
      </c>
      <c r="C9" s="133"/>
      <c r="D9" s="133">
        <v>147569.60919000002</v>
      </c>
      <c r="E9" s="133">
        <v>218197.14570999998</v>
      </c>
      <c r="F9" s="133">
        <v>282652.47771000001</v>
      </c>
      <c r="G9" s="133">
        <v>10918.125</v>
      </c>
      <c r="H9" s="133">
        <v>8223.6478800000004</v>
      </c>
      <c r="I9" s="133">
        <v>209.72604899999999</v>
      </c>
      <c r="J9" s="133">
        <v>1912.6419000000001</v>
      </c>
      <c r="K9" s="132">
        <v>1808.7080000000003</v>
      </c>
    </row>
    <row r="10" spans="1:12" ht="15" customHeight="1" x14ac:dyDescent="0.25">
      <c r="A10" s="302" t="s">
        <v>469</v>
      </c>
      <c r="B10" s="133">
        <v>15397595.222480999</v>
      </c>
      <c r="C10" s="133">
        <v>7867402.3730829991</v>
      </c>
      <c r="D10" s="133">
        <v>12174514.852894999</v>
      </c>
      <c r="E10" s="133">
        <v>25084771.881002422</v>
      </c>
      <c r="F10" s="133">
        <v>20695111.669854186</v>
      </c>
      <c r="G10" s="133">
        <v>18874949.010054924</v>
      </c>
      <c r="H10" s="133">
        <v>14645204.641073707</v>
      </c>
      <c r="I10" s="133">
        <v>2817944</v>
      </c>
      <c r="J10" s="133">
        <v>1086396.9999989134</v>
      </c>
      <c r="K10" s="132">
        <v>1006065.9999989938</v>
      </c>
    </row>
    <row r="11" spans="1:12" ht="15" customHeight="1" x14ac:dyDescent="0.25">
      <c r="A11" s="235"/>
      <c r="B11" s="253"/>
      <c r="C11" s="253"/>
      <c r="D11" s="253"/>
      <c r="E11" s="253"/>
      <c r="F11" s="253"/>
      <c r="G11" s="253"/>
      <c r="H11" s="253"/>
      <c r="I11" s="253"/>
      <c r="J11" s="359"/>
      <c r="K11" s="264"/>
    </row>
    <row r="12" spans="1:12" ht="15" customHeight="1" x14ac:dyDescent="0.25">
      <c r="A12" s="265" t="s">
        <v>457</v>
      </c>
      <c r="B12" s="282"/>
      <c r="C12" s="282"/>
      <c r="D12" s="282"/>
      <c r="E12" s="282"/>
      <c r="F12" s="360"/>
      <c r="G12" s="360"/>
      <c r="H12" s="360"/>
      <c r="I12" s="360"/>
      <c r="J12" s="310"/>
      <c r="K12" s="235"/>
    </row>
    <row r="13" spans="1:12" ht="15" customHeight="1" x14ac:dyDescent="0.25">
      <c r="A13" s="235" t="s">
        <v>465</v>
      </c>
      <c r="B13" s="271"/>
      <c r="C13" s="271"/>
      <c r="D13" s="271"/>
      <c r="E13" s="271"/>
      <c r="F13" s="310"/>
      <c r="G13" s="310"/>
      <c r="H13" s="310"/>
      <c r="I13" s="310"/>
      <c r="J13" s="310"/>
      <c r="K13" s="235"/>
      <c r="L13" s="263"/>
    </row>
    <row r="14" spans="1:12" ht="15" customHeight="1" x14ac:dyDescent="0.25">
      <c r="A14" s="235" t="s">
        <v>459</v>
      </c>
      <c r="B14" s="271"/>
      <c r="C14" s="271"/>
      <c r="D14" s="271"/>
      <c r="E14" s="271"/>
      <c r="F14" s="310"/>
      <c r="G14" s="310"/>
      <c r="H14" s="310"/>
      <c r="I14" s="310"/>
      <c r="J14" s="310"/>
      <c r="K14" s="235"/>
    </row>
    <row r="15" spans="1:12" ht="15" customHeight="1" x14ac:dyDescent="0.25">
      <c r="A15" s="303" t="s">
        <v>470</v>
      </c>
      <c r="B15" s="353"/>
      <c r="C15" s="353"/>
      <c r="D15" s="353"/>
      <c r="E15" s="353"/>
      <c r="F15" s="361"/>
      <c r="G15" s="361"/>
      <c r="H15" s="361"/>
      <c r="I15" s="361"/>
      <c r="J15" s="361"/>
      <c r="K15" s="326"/>
    </row>
    <row r="16" spans="1:12" ht="15" customHeight="1" x14ac:dyDescent="0.25">
      <c r="A16" s="235"/>
      <c r="B16" s="254"/>
      <c r="C16" s="254"/>
      <c r="D16" s="254"/>
      <c r="E16" s="254"/>
      <c r="F16" s="254"/>
      <c r="G16" s="254"/>
      <c r="H16" s="254"/>
      <c r="I16" s="254"/>
      <c r="J16" s="254"/>
      <c r="K16" s="235"/>
    </row>
    <row r="17" spans="1:11" ht="15" customHeight="1" x14ac:dyDescent="0.25">
      <c r="A17" s="235"/>
      <c r="B17" s="271"/>
      <c r="C17" s="271"/>
      <c r="D17" s="271"/>
      <c r="E17" s="271"/>
      <c r="F17" s="271"/>
      <c r="G17" s="235"/>
      <c r="H17" s="235"/>
      <c r="I17" s="235"/>
      <c r="J17" s="235"/>
      <c r="K17" s="235"/>
    </row>
    <row r="18" spans="1:11" ht="15" customHeight="1" x14ac:dyDescent="0.25">
      <c r="A18" s="252" t="s">
        <v>471</v>
      </c>
      <c r="B18" s="271"/>
      <c r="C18" s="271"/>
      <c r="D18" s="271"/>
      <c r="E18" s="271"/>
      <c r="F18" s="271"/>
      <c r="G18" s="235"/>
      <c r="H18" s="235"/>
      <c r="I18" s="235"/>
      <c r="J18" s="235"/>
      <c r="K18" s="235"/>
    </row>
    <row r="19" spans="1:11" ht="15" customHeight="1" x14ac:dyDescent="0.25">
      <c r="A19" s="255" t="s">
        <v>472</v>
      </c>
      <c r="B19" s="271"/>
      <c r="C19" s="271"/>
      <c r="D19" s="271"/>
      <c r="E19" s="271"/>
      <c r="F19" s="271"/>
      <c r="G19" s="235"/>
      <c r="H19" s="235"/>
      <c r="I19" s="235"/>
      <c r="J19" s="235"/>
      <c r="K19" s="235"/>
    </row>
    <row r="20" spans="1:11" ht="15" customHeight="1" x14ac:dyDescent="0.25">
      <c r="A20" s="235"/>
      <c r="B20" s="271"/>
      <c r="C20" s="271"/>
      <c r="D20" s="271"/>
      <c r="E20" s="271"/>
      <c r="F20" s="271"/>
      <c r="G20" s="235"/>
      <c r="H20" s="235"/>
      <c r="I20" s="235"/>
      <c r="J20" s="235"/>
      <c r="K20" s="235"/>
    </row>
    <row r="21" spans="1:11" ht="15" customHeight="1" x14ac:dyDescent="0.25">
      <c r="A21" s="233" t="s">
        <v>81</v>
      </c>
      <c r="B21" s="272">
        <v>2013</v>
      </c>
      <c r="C21" s="272">
        <v>2014</v>
      </c>
      <c r="D21" s="272">
        <v>2015</v>
      </c>
      <c r="E21" s="272">
        <v>2016</v>
      </c>
      <c r="F21" s="272">
        <v>2017</v>
      </c>
      <c r="G21" s="272">
        <v>2018</v>
      </c>
      <c r="H21" s="272">
        <v>2019</v>
      </c>
      <c r="I21" s="272">
        <v>2020</v>
      </c>
      <c r="J21" s="272">
        <v>2021</v>
      </c>
      <c r="K21" s="272" t="s">
        <v>440</v>
      </c>
    </row>
    <row r="22" spans="1:11" ht="15" customHeight="1" x14ac:dyDescent="0.25">
      <c r="A22" s="252" t="s">
        <v>27</v>
      </c>
      <c r="B22" s="283">
        <f t="shared" ref="B22:K22" si="1">SUM(B24:B26)</f>
        <v>151486071.68989703</v>
      </c>
      <c r="C22" s="283">
        <f t="shared" si="1"/>
        <v>140097028.09351799</v>
      </c>
      <c r="D22" s="283">
        <f t="shared" si="1"/>
        <v>146822906.5371401</v>
      </c>
      <c r="E22" s="283">
        <f t="shared" si="1"/>
        <v>153005896.97612518</v>
      </c>
      <c r="F22" s="283">
        <f t="shared" si="1"/>
        <v>151964039.95641112</v>
      </c>
      <c r="G22" s="283">
        <f t="shared" si="1"/>
        <v>140210984.415012</v>
      </c>
      <c r="H22" s="283">
        <f t="shared" si="1"/>
        <v>128413463.35810576</v>
      </c>
      <c r="I22" s="283">
        <f t="shared" si="1"/>
        <v>88053944.209977001</v>
      </c>
      <c r="J22" s="283">
        <f t="shared" si="1"/>
        <v>97189981.929537475</v>
      </c>
      <c r="K22" s="283">
        <f t="shared" si="1"/>
        <v>96739874.549761742</v>
      </c>
    </row>
    <row r="23" spans="1:11" ht="15" customHeight="1" x14ac:dyDescent="0.25">
      <c r="A23" s="235"/>
      <c r="B23" s="362"/>
      <c r="C23" s="362"/>
      <c r="D23" s="362"/>
      <c r="E23" s="362"/>
      <c r="F23" s="362"/>
      <c r="G23" s="362"/>
      <c r="H23" s="363"/>
      <c r="I23" s="253"/>
      <c r="J23" s="253"/>
      <c r="K23" s="235"/>
    </row>
    <row r="24" spans="1:11" ht="15" customHeight="1" x14ac:dyDescent="0.25">
      <c r="A24" s="254" t="s">
        <v>274</v>
      </c>
      <c r="B24" s="131">
        <v>122285918.59698004</v>
      </c>
      <c r="C24" s="131">
        <v>119516270.92833301</v>
      </c>
      <c r="D24" s="131">
        <v>119012910.6280441</v>
      </c>
      <c r="E24" s="131">
        <v>113082586.33665277</v>
      </c>
      <c r="F24" s="131">
        <v>113422478.51431994</v>
      </c>
      <c r="G24" s="131">
        <v>102850622.33611208</v>
      </c>
      <c r="H24" s="131">
        <v>95475669.046789065</v>
      </c>
      <c r="I24" s="131">
        <v>70899563.216737002</v>
      </c>
      <c r="J24" s="131">
        <v>78496852.396839872</v>
      </c>
      <c r="K24" s="131">
        <v>78312422.175293341</v>
      </c>
    </row>
    <row r="25" spans="1:11" ht="15" customHeight="1" x14ac:dyDescent="0.25">
      <c r="A25" s="254" t="s">
        <v>273</v>
      </c>
      <c r="B25" s="131">
        <v>12231980.968601003</v>
      </c>
      <c r="C25" s="131">
        <v>11745033.295401998</v>
      </c>
      <c r="D25" s="131">
        <v>13461166.979381001</v>
      </c>
      <c r="E25" s="131">
        <v>13179827.864172</v>
      </c>
      <c r="F25" s="131">
        <v>15606082.024325002</v>
      </c>
      <c r="G25" s="131">
        <v>15917769.257584002</v>
      </c>
      <c r="H25" s="131">
        <v>15585578.326089</v>
      </c>
      <c r="I25" s="131">
        <v>11388021.536382005</v>
      </c>
      <c r="J25" s="131">
        <v>14251017.024146006</v>
      </c>
      <c r="K25" s="131">
        <v>13901344.53750301</v>
      </c>
    </row>
    <row r="26" spans="1:11" ht="15" customHeight="1" x14ac:dyDescent="0.25">
      <c r="A26" s="254" t="s">
        <v>275</v>
      </c>
      <c r="B26" s="131">
        <v>16968172.124316011</v>
      </c>
      <c r="C26" s="131">
        <v>8835723.8697829936</v>
      </c>
      <c r="D26" s="131">
        <v>14348828.929715</v>
      </c>
      <c r="E26" s="131">
        <v>26743482.775300428</v>
      </c>
      <c r="F26" s="131">
        <v>22935479.417766187</v>
      </c>
      <c r="G26" s="131">
        <v>21442592.821315922</v>
      </c>
      <c r="H26" s="131">
        <v>17352215.985227708</v>
      </c>
      <c r="I26" s="131">
        <v>5766359.4568579933</v>
      </c>
      <c r="J26" s="131">
        <v>4442112.5085515939</v>
      </c>
      <c r="K26" s="131">
        <v>4526107.8369653961</v>
      </c>
    </row>
    <row r="27" spans="1:11" ht="15" customHeight="1" x14ac:dyDescent="0.25">
      <c r="A27" s="254"/>
      <c r="B27" s="364"/>
      <c r="C27" s="364"/>
      <c r="D27" s="364"/>
      <c r="E27" s="364"/>
      <c r="F27" s="364"/>
      <c r="G27" s="364"/>
      <c r="H27" s="364"/>
      <c r="I27" s="364"/>
      <c r="J27" s="364"/>
      <c r="K27" s="235"/>
    </row>
    <row r="28" spans="1:11" ht="15" customHeight="1" x14ac:dyDescent="0.25">
      <c r="A28" s="235"/>
      <c r="B28" s="271"/>
      <c r="C28" s="271"/>
      <c r="D28" s="271"/>
      <c r="E28" s="271"/>
      <c r="F28" s="271"/>
      <c r="G28" s="235"/>
      <c r="H28" s="235"/>
      <c r="I28" s="235"/>
      <c r="J28" s="235"/>
      <c r="K28" s="326"/>
    </row>
    <row r="29" spans="1:11" x14ac:dyDescent="0.25">
      <c r="A29" s="265" t="s">
        <v>457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35"/>
    </row>
    <row r="30" spans="1:11" x14ac:dyDescent="0.25">
      <c r="A30" s="235" t="s">
        <v>458</v>
      </c>
      <c r="B30" s="271"/>
      <c r="C30" s="271"/>
      <c r="D30" s="271"/>
      <c r="E30" s="271"/>
      <c r="F30" s="271"/>
      <c r="G30" s="235"/>
      <c r="H30" s="235"/>
      <c r="I30" s="235"/>
      <c r="J30" s="235"/>
      <c r="K30" s="235"/>
    </row>
    <row r="31" spans="1:11" x14ac:dyDescent="0.25">
      <c r="A31" s="235" t="s">
        <v>459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35"/>
    </row>
    <row r="32" spans="1:11" x14ac:dyDescent="0.25">
      <c r="A32" s="303" t="s">
        <v>470</v>
      </c>
      <c r="B32" s="353"/>
      <c r="C32" s="353"/>
      <c r="D32" s="353"/>
      <c r="E32" s="353"/>
      <c r="F32" s="353"/>
      <c r="G32" s="303"/>
      <c r="H32" s="303"/>
      <c r="I32" s="303"/>
      <c r="J32" s="303"/>
      <c r="K32" s="326"/>
    </row>
  </sheetData>
  <pageMargins left="0.7" right="0.7" top="0.75" bottom="0.75" header="0" footer="0"/>
  <pageSetup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3"/>
  <sheetViews>
    <sheetView showGridLines="0" workbookViewId="0"/>
  </sheetViews>
  <sheetFormatPr baseColWidth="10" defaultColWidth="14.42578125" defaultRowHeight="15" customHeight="1" x14ac:dyDescent="0.25"/>
  <cols>
    <col min="1" max="1" width="18.140625" style="321" customWidth="1"/>
    <col min="2" max="2" width="12.42578125" style="321" customWidth="1"/>
    <col min="3" max="12" width="8.7109375" style="321" customWidth="1"/>
    <col min="13" max="13" width="11.5703125" style="321" customWidth="1"/>
    <col min="14" max="16384" width="14.42578125" style="321"/>
  </cols>
  <sheetData>
    <row r="1" spans="1:14" ht="15" customHeight="1" x14ac:dyDescent="0.25">
      <c r="A1" s="365" t="s">
        <v>473</v>
      </c>
      <c r="B1" s="366"/>
      <c r="C1" s="366"/>
      <c r="D1" s="366"/>
      <c r="E1" s="366"/>
      <c r="F1" s="366"/>
      <c r="G1" s="367"/>
      <c r="H1" s="367"/>
      <c r="I1" s="367"/>
      <c r="J1" s="367"/>
      <c r="K1" s="366"/>
      <c r="L1" s="367"/>
      <c r="M1" s="367"/>
    </row>
    <row r="2" spans="1:14" ht="15" customHeight="1" x14ac:dyDescent="0.25">
      <c r="A2" s="368" t="s">
        <v>474</v>
      </c>
      <c r="B2" s="366"/>
      <c r="C2" s="366"/>
      <c r="D2" s="366"/>
      <c r="E2" s="366"/>
      <c r="F2" s="366"/>
      <c r="G2" s="367"/>
      <c r="H2" s="367"/>
      <c r="I2" s="367"/>
      <c r="J2" s="367"/>
      <c r="K2" s="366"/>
      <c r="L2" s="367"/>
      <c r="M2" s="367"/>
    </row>
    <row r="3" spans="1:14" ht="15" customHeight="1" x14ac:dyDescent="0.25">
      <c r="A3" s="367"/>
      <c r="B3" s="366"/>
      <c r="C3" s="366"/>
      <c r="D3" s="366"/>
      <c r="E3" s="366"/>
      <c r="F3" s="366"/>
      <c r="G3" s="367"/>
      <c r="H3" s="367"/>
      <c r="I3" s="367"/>
      <c r="J3" s="367"/>
      <c r="K3" s="366"/>
      <c r="L3" s="367"/>
      <c r="M3" s="367"/>
    </row>
    <row r="4" spans="1:14" ht="15" customHeight="1" x14ac:dyDescent="0.25">
      <c r="A4" s="367"/>
      <c r="B4" s="366"/>
      <c r="C4" s="366"/>
      <c r="D4" s="366"/>
      <c r="E4" s="366"/>
      <c r="F4" s="366"/>
      <c r="G4" s="367"/>
      <c r="H4" s="367"/>
      <c r="I4" s="367"/>
      <c r="J4" s="367"/>
      <c r="K4" s="366"/>
      <c r="L4" s="367"/>
      <c r="M4" s="367"/>
    </row>
    <row r="5" spans="1:14" ht="15" customHeight="1" x14ac:dyDescent="0.25">
      <c r="A5" s="369" t="s">
        <v>475</v>
      </c>
      <c r="B5" s="370"/>
      <c r="C5" s="690">
        <v>2013</v>
      </c>
      <c r="D5" s="690">
        <v>2014</v>
      </c>
      <c r="E5" s="690">
        <v>2015</v>
      </c>
      <c r="F5" s="690">
        <v>2016</v>
      </c>
      <c r="G5" s="690">
        <v>2017</v>
      </c>
      <c r="H5" s="690">
        <v>2018</v>
      </c>
      <c r="I5" s="690">
        <v>2019</v>
      </c>
      <c r="J5" s="690">
        <v>2020</v>
      </c>
      <c r="K5" s="690">
        <v>2021</v>
      </c>
      <c r="L5" s="690" t="s">
        <v>328</v>
      </c>
      <c r="M5" s="367"/>
    </row>
    <row r="6" spans="1:14" ht="15" customHeight="1" x14ac:dyDescent="0.25">
      <c r="A6" s="371" t="s">
        <v>277</v>
      </c>
      <c r="B6" s="366" t="s">
        <v>161</v>
      </c>
      <c r="C6" s="691">
        <v>8536.2794900494937</v>
      </c>
      <c r="D6" s="691">
        <v>6729.072217897402</v>
      </c>
      <c r="E6" s="691">
        <v>6650.5953646963662</v>
      </c>
      <c r="F6" s="691">
        <v>7425.7115273502486</v>
      </c>
      <c r="G6" s="691">
        <v>8270.4808182538964</v>
      </c>
      <c r="H6" s="692">
        <v>8258.5140570626972</v>
      </c>
      <c r="I6" s="692">
        <v>8555.1157122799923</v>
      </c>
      <c r="J6" s="692">
        <v>7868.3704627699954</v>
      </c>
      <c r="K6" s="691">
        <v>10120.687553630003</v>
      </c>
      <c r="L6" s="691">
        <v>10114.187257000009</v>
      </c>
      <c r="M6" s="372"/>
      <c r="N6" s="372"/>
    </row>
    <row r="7" spans="1:14" ht="15" customHeight="1" x14ac:dyDescent="0.25">
      <c r="A7" s="371" t="s">
        <v>313</v>
      </c>
      <c r="B7" s="366" t="s">
        <v>476</v>
      </c>
      <c r="C7" s="691">
        <v>6047.3659180000004</v>
      </c>
      <c r="D7" s="691">
        <v>5323.3804000000009</v>
      </c>
      <c r="E7" s="691">
        <v>5743.7721409999986</v>
      </c>
      <c r="F7" s="691">
        <v>5936.5698080000002</v>
      </c>
      <c r="G7" s="691">
        <v>6563.9221310000012</v>
      </c>
      <c r="H7" s="692">
        <v>6513.3016529999995</v>
      </c>
      <c r="I7" s="692">
        <v>6139.6800270651038</v>
      </c>
      <c r="J7" s="692">
        <v>4446.5430802883111</v>
      </c>
      <c r="K7" s="691">
        <v>5627.3677698374058</v>
      </c>
      <c r="L7" s="691">
        <v>5619.5108104879746</v>
      </c>
      <c r="M7" s="372"/>
      <c r="N7" s="372"/>
    </row>
    <row r="8" spans="1:14" ht="15" customHeight="1" x14ac:dyDescent="0.25">
      <c r="A8" s="367"/>
      <c r="B8" s="366"/>
      <c r="C8" s="366"/>
      <c r="D8" s="366"/>
      <c r="E8" s="366"/>
      <c r="F8" s="366"/>
      <c r="G8" s="367"/>
      <c r="H8" s="367"/>
      <c r="I8" s="373"/>
      <c r="J8" s="373"/>
      <c r="K8" s="366"/>
      <c r="L8" s="367"/>
      <c r="M8" s="367"/>
    </row>
    <row r="9" spans="1:14" ht="15" customHeight="1" x14ac:dyDescent="0.25">
      <c r="A9" s="367"/>
      <c r="B9" s="366"/>
      <c r="C9" s="366"/>
      <c r="D9" s="366"/>
      <c r="E9" s="366"/>
      <c r="F9" s="366"/>
      <c r="G9" s="367"/>
      <c r="H9" s="367"/>
      <c r="I9" s="367"/>
      <c r="J9" s="367"/>
      <c r="K9" s="367"/>
      <c r="L9" s="374"/>
      <c r="M9" s="367"/>
    </row>
    <row r="10" spans="1:14" ht="15" customHeight="1" x14ac:dyDescent="0.25">
      <c r="A10" s="375" t="s">
        <v>78</v>
      </c>
      <c r="B10" s="376"/>
      <c r="C10" s="376"/>
      <c r="D10" s="376"/>
      <c r="E10" s="376"/>
      <c r="F10" s="376"/>
      <c r="G10" s="376"/>
      <c r="H10" s="375"/>
      <c r="I10" s="375"/>
      <c r="J10" s="375"/>
      <c r="K10" s="376"/>
      <c r="L10" s="367"/>
      <c r="M10" s="367"/>
    </row>
    <row r="11" spans="1:14" ht="15" customHeight="1" x14ac:dyDescent="0.25">
      <c r="A11" s="367" t="s">
        <v>84</v>
      </c>
      <c r="B11" s="366"/>
      <c r="C11" s="366"/>
      <c r="D11" s="366"/>
      <c r="E11" s="366"/>
      <c r="F11" s="366"/>
      <c r="G11" s="367"/>
      <c r="H11" s="367"/>
      <c r="I11" s="367"/>
      <c r="J11" s="367"/>
      <c r="K11" s="366"/>
      <c r="L11" s="367"/>
      <c r="M11" s="367"/>
    </row>
    <row r="12" spans="1:14" ht="15" customHeight="1" x14ac:dyDescent="0.25">
      <c r="A12" s="377" t="s">
        <v>85</v>
      </c>
      <c r="B12" s="374"/>
      <c r="C12" s="374"/>
      <c r="D12" s="374"/>
      <c r="E12" s="374"/>
      <c r="F12" s="374"/>
      <c r="G12" s="377"/>
      <c r="H12" s="377"/>
      <c r="I12" s="377"/>
      <c r="J12" s="377"/>
      <c r="K12" s="374"/>
      <c r="L12" s="374"/>
      <c r="M12" s="367"/>
    </row>
    <row r="13" spans="1:14" ht="15" customHeight="1" x14ac:dyDescent="0.25">
      <c r="A13" s="367"/>
      <c r="B13" s="366"/>
      <c r="C13" s="366"/>
      <c r="D13" s="366"/>
      <c r="E13" s="366"/>
      <c r="F13" s="366"/>
      <c r="G13" s="367"/>
      <c r="H13" s="367"/>
      <c r="I13" s="367"/>
      <c r="J13" s="367"/>
      <c r="K13" s="366"/>
      <c r="L13" s="367"/>
      <c r="M13" s="367"/>
    </row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0"/>
  <sheetViews>
    <sheetView showGridLines="0" zoomScaleNormal="100" workbookViewId="0"/>
  </sheetViews>
  <sheetFormatPr baseColWidth="10" defaultColWidth="14.42578125" defaultRowHeight="15" x14ac:dyDescent="0.25"/>
  <cols>
    <col min="1" max="1" width="32.7109375" style="175" customWidth="1"/>
    <col min="2" max="2" width="2.42578125" style="175" customWidth="1"/>
    <col min="3" max="12" width="8.5703125" style="175" customWidth="1"/>
    <col min="13" max="16384" width="14.42578125" style="175"/>
  </cols>
  <sheetData>
    <row r="1" spans="1:12" x14ac:dyDescent="0.25">
      <c r="A1" s="252" t="s">
        <v>824</v>
      </c>
      <c r="B1" s="235"/>
      <c r="C1" s="271"/>
      <c r="D1" s="271"/>
      <c r="E1" s="271"/>
      <c r="F1" s="271"/>
      <c r="G1" s="271"/>
      <c r="H1" s="271"/>
      <c r="I1" s="271"/>
      <c r="J1" s="235"/>
      <c r="K1" s="271"/>
    </row>
    <row r="2" spans="1:12" x14ac:dyDescent="0.25">
      <c r="A2" s="255" t="s">
        <v>825</v>
      </c>
      <c r="B2" s="235"/>
      <c r="C2" s="271"/>
      <c r="D2" s="271"/>
      <c r="E2" s="271"/>
      <c r="F2" s="271"/>
      <c r="G2" s="271"/>
      <c r="H2" s="271"/>
      <c r="I2" s="271"/>
      <c r="J2" s="235"/>
      <c r="K2" s="271"/>
    </row>
    <row r="3" spans="1:12" x14ac:dyDescent="0.25">
      <c r="A3" s="235"/>
      <c r="B3" s="235"/>
      <c r="C3" s="271"/>
      <c r="D3" s="271"/>
      <c r="E3" s="271"/>
      <c r="F3" s="271"/>
      <c r="G3" s="271"/>
      <c r="H3" s="271"/>
      <c r="I3" s="271"/>
      <c r="J3" s="235"/>
      <c r="K3" s="271"/>
    </row>
    <row r="4" spans="1:12" x14ac:dyDescent="0.25">
      <c r="A4" s="233" t="s">
        <v>605</v>
      </c>
      <c r="B4" s="233"/>
      <c r="C4" s="281">
        <v>2013</v>
      </c>
      <c r="D4" s="281">
        <v>2014</v>
      </c>
      <c r="E4" s="281">
        <v>2015</v>
      </c>
      <c r="F4" s="281">
        <v>2016</v>
      </c>
      <c r="G4" s="281">
        <v>2017</v>
      </c>
      <c r="H4" s="281">
        <v>2018</v>
      </c>
      <c r="I4" s="281">
        <v>2019</v>
      </c>
      <c r="J4" s="281">
        <v>2020</v>
      </c>
      <c r="K4" s="281">
        <v>2021</v>
      </c>
      <c r="L4" s="281">
        <v>2022</v>
      </c>
    </row>
    <row r="5" spans="1:12" x14ac:dyDescent="0.25">
      <c r="A5" s="255" t="s">
        <v>828</v>
      </c>
      <c r="B5" s="235"/>
      <c r="C5" s="299">
        <v>5.8525182108492801</v>
      </c>
      <c r="D5" s="299">
        <v>2.3821573718053801</v>
      </c>
      <c r="E5" s="299">
        <v>3.2522447721845098</v>
      </c>
      <c r="F5" s="299">
        <v>3.9533187152076699</v>
      </c>
      <c r="G5" s="299">
        <v>2.5188354423313499</v>
      </c>
      <c r="H5" s="299">
        <v>3.9769357175500502</v>
      </c>
      <c r="I5" s="299">
        <v>2.2331740435599801</v>
      </c>
      <c r="J5" s="299">
        <v>-11.0139705494278</v>
      </c>
      <c r="K5" s="299">
        <v>13.594561288959699</v>
      </c>
      <c r="L5" s="299">
        <v>2.6810400249232198</v>
      </c>
    </row>
    <row r="6" spans="1:12" x14ac:dyDescent="0.25">
      <c r="A6" s="255" t="s">
        <v>829</v>
      </c>
      <c r="B6" s="235"/>
      <c r="C6" s="299"/>
      <c r="D6" s="299"/>
      <c r="E6" s="299"/>
      <c r="F6" s="299"/>
      <c r="G6" s="299"/>
      <c r="H6" s="299"/>
      <c r="I6" s="299"/>
      <c r="J6" s="299"/>
      <c r="K6" s="299"/>
      <c r="L6" s="705"/>
    </row>
    <row r="7" spans="1:12" x14ac:dyDescent="0.25">
      <c r="A7" s="265" t="s">
        <v>830</v>
      </c>
      <c r="B7" s="265"/>
      <c r="C7" s="706">
        <v>4.2595905527766398</v>
      </c>
      <c r="D7" s="706">
        <v>-2.22934161593325</v>
      </c>
      <c r="E7" s="706">
        <v>15.711909315762499</v>
      </c>
      <c r="F7" s="706">
        <v>21.185682121264001</v>
      </c>
      <c r="G7" s="706">
        <v>4.4758098036393896</v>
      </c>
      <c r="H7" s="706">
        <v>-1.73798043962009</v>
      </c>
      <c r="I7" s="706">
        <v>-0.84058223146087097</v>
      </c>
      <c r="J7" s="706">
        <v>-13.8408994233199</v>
      </c>
      <c r="K7" s="706">
        <v>10.4823603063184</v>
      </c>
      <c r="L7" s="706">
        <v>-0.23920929169524599</v>
      </c>
    </row>
    <row r="8" spans="1:12" x14ac:dyDescent="0.25">
      <c r="A8" s="613" t="s">
        <v>829</v>
      </c>
      <c r="B8" s="303"/>
      <c r="C8" s="705"/>
      <c r="D8" s="705"/>
      <c r="E8" s="705"/>
      <c r="F8" s="705"/>
      <c r="G8" s="705"/>
      <c r="H8" s="705"/>
      <c r="I8" s="705"/>
      <c r="J8" s="705"/>
      <c r="K8" s="705"/>
      <c r="L8" s="705"/>
    </row>
    <row r="9" spans="1:12" x14ac:dyDescent="0.25">
      <c r="A9" s="614" t="s">
        <v>831</v>
      </c>
      <c r="B9" s="265"/>
      <c r="C9" s="706">
        <v>2.8058274546629298</v>
      </c>
      <c r="D9" s="706">
        <v>3.2459610352057102</v>
      </c>
      <c r="E9" s="706">
        <v>3.5478487642526901</v>
      </c>
      <c r="F9" s="706">
        <v>3.5930838949936299</v>
      </c>
      <c r="G9" s="706">
        <v>2.80383182342791</v>
      </c>
      <c r="H9" s="706">
        <v>1.3167105478321199</v>
      </c>
      <c r="I9" s="706">
        <v>2.1358458196351502</v>
      </c>
      <c r="J9" s="706">
        <v>1.82730265249896</v>
      </c>
      <c r="K9" s="706">
        <v>3.9790147813012702</v>
      </c>
      <c r="L9" s="706">
        <v>7.8772358191569696</v>
      </c>
    </row>
    <row r="10" spans="1:12" x14ac:dyDescent="0.25">
      <c r="A10" s="613" t="s">
        <v>832</v>
      </c>
      <c r="B10" s="303"/>
      <c r="C10" s="705"/>
      <c r="D10" s="705"/>
      <c r="E10" s="705"/>
      <c r="F10" s="705"/>
      <c r="G10" s="705"/>
      <c r="H10" s="705"/>
      <c r="I10" s="705"/>
      <c r="J10" s="705"/>
      <c r="K10" s="705"/>
      <c r="L10" s="705"/>
    </row>
    <row r="11" spans="1:12" x14ac:dyDescent="0.25">
      <c r="A11" s="614" t="s">
        <v>993</v>
      </c>
      <c r="B11" s="265" t="s">
        <v>0</v>
      </c>
      <c r="C11" s="706">
        <v>2.7023295295055827</v>
      </c>
      <c r="D11" s="706">
        <v>2.8387441197691206</v>
      </c>
      <c r="E11" s="706">
        <v>3.1853143181818182</v>
      </c>
      <c r="F11" s="706">
        <v>3.3754258259284575</v>
      </c>
      <c r="G11" s="706">
        <v>3.2607222536055787</v>
      </c>
      <c r="H11" s="706">
        <v>3.2870557386838311</v>
      </c>
      <c r="I11" s="706">
        <v>3.3371626461038972</v>
      </c>
      <c r="J11" s="706">
        <v>3.4957341089466101</v>
      </c>
      <c r="K11" s="706">
        <v>3.881209209329318</v>
      </c>
      <c r="L11" s="706">
        <v>3.8354570050703161</v>
      </c>
    </row>
    <row r="12" spans="1:12" x14ac:dyDescent="0.25">
      <c r="A12" s="613" t="s">
        <v>833</v>
      </c>
      <c r="B12" s="303"/>
      <c r="C12" s="353"/>
      <c r="D12" s="353"/>
      <c r="E12" s="353"/>
      <c r="F12" s="353"/>
      <c r="G12" s="353"/>
      <c r="H12" s="353"/>
      <c r="I12" s="353"/>
      <c r="J12" s="353"/>
      <c r="K12" s="353"/>
      <c r="L12" s="353"/>
    </row>
    <row r="13" spans="1:12" x14ac:dyDescent="0.25">
      <c r="A13" s="265" t="s">
        <v>994</v>
      </c>
      <c r="B13" s="265" t="s">
        <v>0</v>
      </c>
      <c r="C13" s="615">
        <v>42860.6365941494</v>
      </c>
      <c r="D13" s="615">
        <v>39532.682886367198</v>
      </c>
      <c r="E13" s="615">
        <v>34414.354525306197</v>
      </c>
      <c r="F13" s="615">
        <v>37081.738042331803</v>
      </c>
      <c r="G13" s="615">
        <v>45421.593444473598</v>
      </c>
      <c r="H13" s="615">
        <v>49066.4758077562</v>
      </c>
      <c r="I13" s="615">
        <v>47980.454822131302</v>
      </c>
      <c r="J13" s="615">
        <v>42905.304546054002</v>
      </c>
      <c r="K13" s="615">
        <v>63150.8372727475</v>
      </c>
      <c r="L13" s="615">
        <v>65834.900705624095</v>
      </c>
    </row>
    <row r="14" spans="1:12" x14ac:dyDescent="0.25">
      <c r="A14" s="613" t="s">
        <v>995</v>
      </c>
      <c r="B14" s="303"/>
      <c r="C14" s="616"/>
      <c r="D14" s="616"/>
      <c r="E14" s="616"/>
      <c r="F14" s="616"/>
      <c r="G14" s="616"/>
      <c r="H14" s="616"/>
      <c r="I14" s="616"/>
      <c r="J14" s="616"/>
      <c r="K14" s="616"/>
      <c r="L14" s="353"/>
    </row>
    <row r="15" spans="1:12" x14ac:dyDescent="0.25">
      <c r="A15" s="265" t="s">
        <v>991</v>
      </c>
      <c r="B15" s="265" t="s">
        <v>0</v>
      </c>
      <c r="C15" s="615">
        <v>24511.389231569599</v>
      </c>
      <c r="D15" s="615">
        <v>21209.019616138499</v>
      </c>
      <c r="E15" s="615">
        <v>19648.602311644299</v>
      </c>
      <c r="F15" s="615">
        <v>22461.1666898287</v>
      </c>
      <c r="G15" s="615">
        <v>28169.351245410398</v>
      </c>
      <c r="H15" s="615">
        <v>29527.8718662379</v>
      </c>
      <c r="I15" s="615">
        <v>28943.4942510078</v>
      </c>
      <c r="J15" s="615">
        <v>26592.682424876799</v>
      </c>
      <c r="K15" s="615">
        <v>40356.462041703198</v>
      </c>
      <c r="L15" s="615">
        <v>38803.303328497597</v>
      </c>
    </row>
    <row r="16" spans="1:12" x14ac:dyDescent="0.25">
      <c r="A16" s="613" t="s">
        <v>834</v>
      </c>
      <c r="B16" s="303"/>
      <c r="C16" s="616"/>
      <c r="D16" s="616"/>
      <c r="E16" s="616"/>
      <c r="F16" s="616"/>
      <c r="G16" s="616"/>
      <c r="H16" s="616"/>
      <c r="I16" s="616"/>
      <c r="J16" s="616"/>
      <c r="K16" s="616"/>
      <c r="L16" s="353"/>
    </row>
    <row r="17" spans="1:12" x14ac:dyDescent="0.25">
      <c r="A17" s="265" t="s">
        <v>835</v>
      </c>
      <c r="B17" s="265" t="s">
        <v>0</v>
      </c>
      <c r="C17" s="615">
        <v>42351.823528793102</v>
      </c>
      <c r="D17" s="615">
        <v>41037.789363793097</v>
      </c>
      <c r="E17" s="615">
        <v>37326.428940793099</v>
      </c>
      <c r="F17" s="615">
        <v>35124.038088793102</v>
      </c>
      <c r="G17" s="615">
        <v>38717.715184793102</v>
      </c>
      <c r="H17" s="615">
        <v>41865.579924793099</v>
      </c>
      <c r="I17" s="615">
        <v>41101.171581793104</v>
      </c>
      <c r="J17" s="615">
        <v>34708.898911999997</v>
      </c>
      <c r="K17" s="615">
        <v>48223.478313</v>
      </c>
      <c r="L17" s="615">
        <v>56269.447013999998</v>
      </c>
    </row>
    <row r="18" spans="1:12" x14ac:dyDescent="0.25">
      <c r="A18" s="255" t="s">
        <v>836</v>
      </c>
      <c r="B18" s="235"/>
      <c r="C18" s="271"/>
      <c r="D18" s="271"/>
      <c r="E18" s="271"/>
      <c r="F18" s="271"/>
      <c r="G18" s="271"/>
      <c r="H18" s="271"/>
      <c r="I18" s="271"/>
      <c r="J18" s="271"/>
      <c r="K18" s="271"/>
      <c r="L18" s="353"/>
    </row>
    <row r="19" spans="1:12" x14ac:dyDescent="0.25">
      <c r="A19" s="265" t="s">
        <v>992</v>
      </c>
      <c r="B19" s="265" t="s">
        <v>0</v>
      </c>
      <c r="C19" s="615">
        <v>508.81306535623997</v>
      </c>
      <c r="D19" s="615">
        <v>-1505.1064774259601</v>
      </c>
      <c r="E19" s="615">
        <v>-2912.0744154869499</v>
      </c>
      <c r="F19" s="615">
        <v>1957.6999535387199</v>
      </c>
      <c r="G19" s="615">
        <v>6703.8782596805104</v>
      </c>
      <c r="H19" s="615">
        <v>7200.8958829630701</v>
      </c>
      <c r="I19" s="615">
        <v>6879.2832403381599</v>
      </c>
      <c r="J19" s="615">
        <v>8196.4056340539701</v>
      </c>
      <c r="K19" s="615">
        <v>14927.3589597475</v>
      </c>
      <c r="L19" s="615">
        <v>9565.4536916241104</v>
      </c>
    </row>
    <row r="20" spans="1:12" x14ac:dyDescent="0.25">
      <c r="A20" s="255" t="s">
        <v>837</v>
      </c>
      <c r="B20" s="235"/>
      <c r="C20" s="271"/>
      <c r="D20" s="271"/>
      <c r="E20" s="271"/>
      <c r="F20" s="271"/>
      <c r="G20" s="271"/>
      <c r="H20" s="271"/>
      <c r="I20" s="271"/>
      <c r="J20" s="271"/>
      <c r="K20" s="271"/>
    </row>
    <row r="21" spans="1:12" x14ac:dyDescent="0.25">
      <c r="A21" s="235"/>
      <c r="B21" s="235"/>
      <c r="C21" s="617"/>
      <c r="D21" s="617"/>
      <c r="E21" s="617"/>
      <c r="F21" s="617"/>
      <c r="G21" s="617"/>
      <c r="H21" s="617"/>
      <c r="I21" s="617"/>
      <c r="J21" s="617"/>
      <c r="K21" s="617"/>
      <c r="L21" s="353"/>
    </row>
    <row r="22" spans="1:12" x14ac:dyDescent="0.25">
      <c r="A22" s="265" t="s">
        <v>826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2"/>
    </row>
    <row r="23" spans="1:12" x14ac:dyDescent="0.25">
      <c r="A23" s="235" t="s">
        <v>702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1"/>
    </row>
    <row r="24" spans="1:12" x14ac:dyDescent="0.25">
      <c r="A24" s="303" t="s">
        <v>827</v>
      </c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</row>
    <row r="25" spans="1:12" x14ac:dyDescent="0.25">
      <c r="A25" s="235"/>
      <c r="B25" s="235"/>
      <c r="C25" s="271"/>
      <c r="D25" s="271"/>
      <c r="E25" s="271"/>
      <c r="F25" s="271"/>
      <c r="G25" s="271"/>
      <c r="H25" s="271"/>
      <c r="I25" s="271"/>
      <c r="J25" s="271"/>
      <c r="K25" s="271"/>
    </row>
    <row r="26" spans="1:12" x14ac:dyDescent="0.25">
      <c r="A26" s="235"/>
      <c r="B26" s="235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2" x14ac:dyDescent="0.25">
      <c r="A27" s="235"/>
      <c r="B27" s="235"/>
      <c r="C27" s="292"/>
      <c r="D27" s="292"/>
      <c r="E27" s="292"/>
      <c r="F27" s="292"/>
      <c r="G27" s="292"/>
      <c r="H27" s="292"/>
      <c r="I27" s="292"/>
      <c r="J27" s="292"/>
      <c r="K27" s="292"/>
    </row>
    <row r="28" spans="1:12" x14ac:dyDescent="0.25">
      <c r="A28" s="235"/>
      <c r="B28" s="235"/>
      <c r="C28" s="292"/>
      <c r="D28" s="292"/>
      <c r="E28" s="292"/>
      <c r="F28" s="292"/>
      <c r="G28" s="271"/>
      <c r="H28" s="271"/>
      <c r="I28" s="271"/>
      <c r="J28" s="271"/>
      <c r="K28" s="271"/>
    </row>
    <row r="29" spans="1:12" x14ac:dyDescent="0.25">
      <c r="A29" s="235"/>
      <c r="B29" s="235"/>
      <c r="C29" s="271"/>
      <c r="D29" s="271"/>
      <c r="E29" s="271"/>
      <c r="F29" s="271"/>
      <c r="G29" s="271"/>
      <c r="H29" s="271"/>
      <c r="I29" s="271"/>
      <c r="J29" s="271"/>
      <c r="K29" s="271"/>
    </row>
    <row r="30" spans="1:12" x14ac:dyDescent="0.25">
      <c r="A30" s="235"/>
      <c r="B30" s="235"/>
      <c r="C30" s="271"/>
      <c r="D30" s="271"/>
      <c r="E30" s="271"/>
      <c r="F30" s="271"/>
      <c r="G30" s="271"/>
      <c r="H30" s="271"/>
      <c r="I30" s="271"/>
      <c r="J30" s="271"/>
      <c r="K30" s="271"/>
    </row>
    <row r="31" spans="1:12" x14ac:dyDescent="0.25">
      <c r="A31" s="235"/>
      <c r="B31" s="235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2" x14ac:dyDescent="0.25">
      <c r="A32" s="235"/>
      <c r="B32" s="235"/>
      <c r="C32" s="271"/>
      <c r="D32" s="271"/>
      <c r="E32" s="271"/>
      <c r="F32" s="271"/>
      <c r="G32" s="271"/>
      <c r="H32" s="271"/>
      <c r="I32" s="271"/>
      <c r="J32" s="271"/>
      <c r="K32" s="271"/>
    </row>
    <row r="33" spans="1:11" x14ac:dyDescent="0.25">
      <c r="A33" s="235"/>
      <c r="B33" s="235"/>
      <c r="C33" s="271"/>
      <c r="D33" s="271"/>
      <c r="E33" s="271"/>
      <c r="F33" s="271"/>
      <c r="G33" s="271"/>
      <c r="H33" s="271"/>
      <c r="I33" s="271"/>
      <c r="J33" s="271"/>
      <c r="K33" s="271"/>
    </row>
    <row r="34" spans="1:11" x14ac:dyDescent="0.25">
      <c r="A34" s="235"/>
      <c r="B34" s="235"/>
      <c r="C34" s="271"/>
      <c r="D34" s="271"/>
      <c r="E34" s="271"/>
      <c r="F34" s="271"/>
      <c r="G34" s="271"/>
      <c r="H34" s="271"/>
      <c r="I34" s="271"/>
      <c r="J34" s="271"/>
      <c r="K34" s="271"/>
    </row>
    <row r="35" spans="1:11" x14ac:dyDescent="0.25">
      <c r="A35" s="235"/>
      <c r="B35" s="235"/>
      <c r="C35" s="271"/>
      <c r="D35" s="271"/>
      <c r="E35" s="271"/>
      <c r="F35" s="271"/>
      <c r="G35" s="271"/>
      <c r="H35" s="271"/>
      <c r="I35" s="271"/>
      <c r="J35" s="271"/>
      <c r="K35" s="271"/>
    </row>
    <row r="36" spans="1:11" x14ac:dyDescent="0.25">
      <c r="A36" s="235"/>
      <c r="B36" s="235"/>
      <c r="C36" s="271"/>
      <c r="D36" s="271"/>
      <c r="E36" s="271"/>
      <c r="F36" s="271"/>
      <c r="G36" s="271"/>
      <c r="H36" s="271"/>
      <c r="I36" s="271"/>
      <c r="J36" s="271"/>
      <c r="K36" s="271"/>
    </row>
    <row r="37" spans="1:11" x14ac:dyDescent="0.25">
      <c r="A37" s="235"/>
      <c r="B37" s="235"/>
      <c r="C37" s="271"/>
      <c r="D37" s="271"/>
      <c r="E37" s="271"/>
      <c r="F37" s="271"/>
      <c r="G37" s="271"/>
      <c r="H37" s="271"/>
      <c r="I37" s="271"/>
      <c r="J37" s="271"/>
      <c r="K37" s="271"/>
    </row>
    <row r="38" spans="1:11" x14ac:dyDescent="0.25">
      <c r="A38" s="235"/>
      <c r="B38" s="235"/>
      <c r="C38" s="271"/>
      <c r="D38" s="271"/>
      <c r="E38" s="271"/>
      <c r="F38" s="271"/>
      <c r="G38" s="271"/>
      <c r="H38" s="271"/>
      <c r="I38" s="271"/>
      <c r="J38" s="271"/>
      <c r="K38" s="271"/>
    </row>
    <row r="39" spans="1:11" x14ac:dyDescent="0.25">
      <c r="A39" s="235"/>
      <c r="B39" s="235"/>
      <c r="C39" s="271"/>
      <c r="D39" s="271"/>
      <c r="E39" s="271"/>
      <c r="F39" s="271"/>
      <c r="G39" s="271"/>
      <c r="H39" s="271"/>
      <c r="I39" s="271"/>
      <c r="J39" s="271"/>
      <c r="K39" s="271"/>
    </row>
    <row r="40" spans="1:11" x14ac:dyDescent="0.25">
      <c r="A40" s="235"/>
      <c r="B40" s="235"/>
      <c r="C40" s="271"/>
      <c r="D40" s="271"/>
      <c r="E40" s="271"/>
      <c r="F40" s="271"/>
      <c r="G40" s="271"/>
      <c r="H40" s="271"/>
      <c r="I40" s="271"/>
      <c r="J40" s="271"/>
      <c r="K40" s="271"/>
    </row>
    <row r="41" spans="1:11" x14ac:dyDescent="0.25">
      <c r="A41" s="235"/>
      <c r="B41" s="235"/>
      <c r="C41" s="271"/>
      <c r="D41" s="271"/>
      <c r="E41" s="271"/>
      <c r="F41" s="271"/>
      <c r="G41" s="271"/>
      <c r="H41" s="271"/>
      <c r="I41" s="271"/>
      <c r="J41" s="271"/>
      <c r="K41" s="271"/>
    </row>
    <row r="42" spans="1:11" x14ac:dyDescent="0.25">
      <c r="A42" s="235"/>
      <c r="B42" s="235"/>
      <c r="C42" s="271"/>
      <c r="D42" s="271"/>
      <c r="E42" s="271"/>
      <c r="F42" s="271"/>
      <c r="G42" s="271"/>
      <c r="H42" s="271"/>
      <c r="I42" s="271"/>
      <c r="J42" s="271"/>
      <c r="K42" s="271"/>
    </row>
    <row r="43" spans="1:11" x14ac:dyDescent="0.25">
      <c r="A43" s="235"/>
      <c r="B43" s="235"/>
      <c r="C43" s="271"/>
      <c r="D43" s="271"/>
      <c r="E43" s="271"/>
      <c r="F43" s="271"/>
      <c r="G43" s="271"/>
      <c r="H43" s="271"/>
      <c r="I43" s="271"/>
      <c r="J43" s="271"/>
      <c r="K43" s="271"/>
    </row>
    <row r="44" spans="1:11" x14ac:dyDescent="0.25">
      <c r="A44" s="235"/>
      <c r="B44" s="235"/>
      <c r="C44" s="271"/>
      <c r="D44" s="271"/>
      <c r="E44" s="271"/>
      <c r="F44" s="271"/>
      <c r="G44" s="271"/>
      <c r="H44" s="271"/>
      <c r="I44" s="271"/>
      <c r="J44" s="271"/>
      <c r="K44" s="271"/>
    </row>
    <row r="45" spans="1:11" x14ac:dyDescent="0.25">
      <c r="A45" s="235"/>
      <c r="B45" s="235"/>
      <c r="C45" s="271"/>
      <c r="D45" s="271"/>
      <c r="E45" s="271"/>
      <c r="F45" s="271"/>
      <c r="G45" s="271"/>
      <c r="H45" s="271"/>
      <c r="I45" s="271"/>
      <c r="J45" s="271"/>
      <c r="K45" s="271"/>
    </row>
    <row r="46" spans="1:11" x14ac:dyDescent="0.25">
      <c r="A46" s="235"/>
      <c r="B46" s="235"/>
      <c r="C46" s="271"/>
      <c r="D46" s="271"/>
      <c r="E46" s="271"/>
      <c r="F46" s="271"/>
      <c r="G46" s="271"/>
      <c r="H46" s="271"/>
      <c r="I46" s="271"/>
      <c r="J46" s="271"/>
      <c r="K46" s="271"/>
    </row>
    <row r="47" spans="1:11" x14ac:dyDescent="0.25">
      <c r="A47" s="235"/>
      <c r="B47" s="235"/>
      <c r="C47" s="271"/>
      <c r="D47" s="271"/>
      <c r="E47" s="271"/>
      <c r="F47" s="271"/>
      <c r="G47" s="271"/>
      <c r="H47" s="271"/>
      <c r="I47" s="271"/>
      <c r="J47" s="271"/>
      <c r="K47" s="271"/>
    </row>
    <row r="48" spans="1:11" x14ac:dyDescent="0.25">
      <c r="A48" s="235"/>
      <c r="B48" s="235"/>
      <c r="C48" s="271"/>
      <c r="D48" s="271"/>
      <c r="E48" s="271"/>
      <c r="F48" s="271"/>
      <c r="G48" s="271"/>
      <c r="H48" s="271"/>
      <c r="I48" s="271"/>
      <c r="J48" s="271"/>
      <c r="K48" s="271"/>
    </row>
    <row r="49" spans="1:11" x14ac:dyDescent="0.25">
      <c r="A49" s="235"/>
      <c r="B49" s="235"/>
      <c r="C49" s="271"/>
      <c r="D49" s="271"/>
      <c r="E49" s="271"/>
      <c r="F49" s="271"/>
      <c r="G49" s="271"/>
      <c r="H49" s="271"/>
      <c r="I49" s="271"/>
      <c r="J49" s="271"/>
      <c r="K49" s="271"/>
    </row>
    <row r="50" spans="1:11" x14ac:dyDescent="0.25">
      <c r="A50" s="235"/>
      <c r="B50" s="235"/>
      <c r="C50" s="271"/>
      <c r="D50" s="271"/>
      <c r="E50" s="271"/>
      <c r="F50" s="271"/>
      <c r="G50" s="271"/>
      <c r="H50" s="271"/>
      <c r="I50" s="271"/>
      <c r="J50" s="271"/>
      <c r="K50" s="271"/>
    </row>
    <row r="51" spans="1:11" x14ac:dyDescent="0.25">
      <c r="A51" s="235"/>
      <c r="B51" s="235"/>
      <c r="C51" s="271"/>
      <c r="D51" s="271"/>
      <c r="E51" s="271"/>
      <c r="F51" s="271"/>
      <c r="G51" s="271"/>
      <c r="H51" s="271"/>
      <c r="I51" s="271"/>
      <c r="J51" s="271"/>
      <c r="K51" s="271"/>
    </row>
    <row r="52" spans="1:11" x14ac:dyDescent="0.25">
      <c r="A52" s="235"/>
      <c r="B52" s="235"/>
      <c r="C52" s="271"/>
      <c r="D52" s="271"/>
      <c r="E52" s="271"/>
      <c r="F52" s="271"/>
      <c r="G52" s="271"/>
      <c r="H52" s="271"/>
      <c r="I52" s="271"/>
      <c r="J52" s="271"/>
      <c r="K52" s="271"/>
    </row>
    <row r="53" spans="1:11" x14ac:dyDescent="0.25">
      <c r="A53" s="235"/>
      <c r="B53" s="235"/>
      <c r="C53" s="271"/>
      <c r="D53" s="271"/>
      <c r="E53" s="271"/>
      <c r="F53" s="271"/>
      <c r="G53" s="271"/>
      <c r="H53" s="271"/>
      <c r="I53" s="271"/>
      <c r="J53" s="271"/>
      <c r="K53" s="271"/>
    </row>
    <row r="54" spans="1:11" x14ac:dyDescent="0.25">
      <c r="A54" s="235"/>
      <c r="B54" s="235"/>
      <c r="C54" s="271"/>
      <c r="D54" s="271"/>
      <c r="E54" s="271"/>
      <c r="F54" s="271"/>
      <c r="G54" s="271"/>
      <c r="H54" s="271"/>
      <c r="I54" s="271"/>
      <c r="J54" s="271"/>
      <c r="K54" s="271"/>
    </row>
    <row r="55" spans="1:11" x14ac:dyDescent="0.25">
      <c r="A55" s="235"/>
      <c r="B55" s="235"/>
      <c r="C55" s="271"/>
      <c r="D55" s="271"/>
      <c r="E55" s="271"/>
      <c r="F55" s="271"/>
      <c r="G55" s="271"/>
      <c r="H55" s="271"/>
      <c r="I55" s="271"/>
      <c r="J55" s="271"/>
      <c r="K55" s="271"/>
    </row>
    <row r="56" spans="1:11" x14ac:dyDescent="0.25">
      <c r="A56" s="235"/>
      <c r="B56" s="235"/>
      <c r="C56" s="271"/>
      <c r="D56" s="271"/>
      <c r="E56" s="271"/>
      <c r="F56" s="271"/>
      <c r="G56" s="271"/>
      <c r="H56" s="271"/>
      <c r="I56" s="271"/>
      <c r="J56" s="271"/>
      <c r="K56" s="271"/>
    </row>
    <row r="57" spans="1:11" x14ac:dyDescent="0.25">
      <c r="A57" s="235"/>
      <c r="B57" s="235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1" x14ac:dyDescent="0.25">
      <c r="A58" s="235"/>
      <c r="B58" s="235"/>
      <c r="C58" s="271"/>
      <c r="D58" s="271"/>
      <c r="E58" s="271"/>
      <c r="F58" s="271"/>
      <c r="G58" s="271"/>
      <c r="H58" s="271"/>
      <c r="I58" s="271"/>
      <c r="J58" s="271"/>
      <c r="K58" s="271"/>
    </row>
    <row r="59" spans="1:11" x14ac:dyDescent="0.25">
      <c r="A59" s="235"/>
      <c r="B59" s="235"/>
      <c r="C59" s="271"/>
      <c r="D59" s="271"/>
      <c r="E59" s="271"/>
      <c r="F59" s="271"/>
      <c r="G59" s="271"/>
      <c r="H59" s="271"/>
      <c r="I59" s="271"/>
      <c r="J59" s="271"/>
      <c r="K59" s="271"/>
    </row>
    <row r="60" spans="1:11" x14ac:dyDescent="0.25">
      <c r="A60" s="235"/>
      <c r="B60" s="235"/>
      <c r="C60" s="271"/>
      <c r="D60" s="271"/>
      <c r="E60" s="271"/>
      <c r="F60" s="271"/>
      <c r="G60" s="271"/>
      <c r="H60" s="271"/>
      <c r="I60" s="271"/>
      <c r="J60" s="271"/>
      <c r="K60" s="271"/>
    </row>
    <row r="61" spans="1:11" x14ac:dyDescent="0.25">
      <c r="A61" s="235"/>
      <c r="B61" s="235"/>
      <c r="C61" s="271"/>
      <c r="D61" s="271"/>
      <c r="E61" s="271"/>
      <c r="F61" s="271"/>
      <c r="G61" s="271"/>
      <c r="H61" s="271"/>
      <c r="I61" s="271"/>
      <c r="J61" s="271"/>
      <c r="K61" s="271"/>
    </row>
    <row r="62" spans="1:11" x14ac:dyDescent="0.25">
      <c r="A62" s="235"/>
      <c r="B62" s="235"/>
      <c r="C62" s="271"/>
      <c r="D62" s="271"/>
      <c r="E62" s="271"/>
      <c r="F62" s="271"/>
      <c r="G62" s="271"/>
      <c r="H62" s="271"/>
      <c r="I62" s="271"/>
      <c r="J62" s="271"/>
      <c r="K62" s="271"/>
    </row>
    <row r="63" spans="1:11" x14ac:dyDescent="0.25">
      <c r="A63" s="235"/>
      <c r="B63" s="235"/>
      <c r="C63" s="271"/>
      <c r="D63" s="271"/>
      <c r="E63" s="271"/>
      <c r="F63" s="271"/>
      <c r="G63" s="271"/>
      <c r="H63" s="271"/>
      <c r="I63" s="271"/>
      <c r="J63" s="271"/>
      <c r="K63" s="271"/>
    </row>
    <row r="64" spans="1:11" x14ac:dyDescent="0.25">
      <c r="A64" s="235"/>
      <c r="B64" s="235"/>
      <c r="C64" s="271"/>
      <c r="D64" s="271"/>
      <c r="E64" s="271"/>
      <c r="F64" s="271"/>
      <c r="G64" s="271"/>
      <c r="H64" s="271"/>
      <c r="I64" s="271"/>
      <c r="J64" s="271"/>
      <c r="K64" s="271"/>
    </row>
    <row r="65" spans="1:11" x14ac:dyDescent="0.25">
      <c r="A65" s="235"/>
      <c r="B65" s="235"/>
      <c r="C65" s="271"/>
      <c r="D65" s="271"/>
      <c r="E65" s="271"/>
      <c r="F65" s="271"/>
      <c r="G65" s="271"/>
      <c r="H65" s="271"/>
      <c r="I65" s="271"/>
      <c r="J65" s="271"/>
      <c r="K65" s="271"/>
    </row>
    <row r="66" spans="1:11" x14ac:dyDescent="0.25">
      <c r="A66" s="235"/>
      <c r="B66" s="235"/>
      <c r="C66" s="271"/>
      <c r="D66" s="271"/>
      <c r="E66" s="271"/>
      <c r="F66" s="271"/>
      <c r="G66" s="271"/>
      <c r="H66" s="271"/>
      <c r="I66" s="271"/>
      <c r="J66" s="271"/>
      <c r="K66" s="271"/>
    </row>
    <row r="67" spans="1:11" x14ac:dyDescent="0.25">
      <c r="A67" s="235"/>
      <c r="B67" s="235"/>
      <c r="C67" s="271"/>
      <c r="D67" s="271"/>
      <c r="E67" s="271"/>
      <c r="F67" s="271"/>
      <c r="G67" s="271"/>
      <c r="H67" s="271"/>
      <c r="I67" s="271"/>
      <c r="J67" s="271"/>
      <c r="K67" s="271"/>
    </row>
    <row r="68" spans="1:11" x14ac:dyDescent="0.25">
      <c r="A68" s="235"/>
      <c r="B68" s="235"/>
      <c r="C68" s="271"/>
      <c r="D68" s="271"/>
      <c r="E68" s="271"/>
      <c r="F68" s="271"/>
      <c r="G68" s="271"/>
      <c r="H68" s="271"/>
      <c r="I68" s="271"/>
      <c r="J68" s="271"/>
      <c r="K68" s="271"/>
    </row>
    <row r="69" spans="1:11" x14ac:dyDescent="0.25">
      <c r="A69" s="235"/>
      <c r="B69" s="235"/>
      <c r="C69" s="271"/>
      <c r="D69" s="271"/>
      <c r="E69" s="271"/>
      <c r="F69" s="271"/>
      <c r="G69" s="271"/>
      <c r="H69" s="271"/>
      <c r="I69" s="271"/>
      <c r="J69" s="271"/>
      <c r="K69" s="271"/>
    </row>
    <row r="70" spans="1:11" x14ac:dyDescent="0.25">
      <c r="A70" s="235"/>
      <c r="B70" s="235"/>
      <c r="C70" s="271"/>
      <c r="D70" s="271"/>
      <c r="E70" s="271"/>
      <c r="F70" s="271"/>
      <c r="G70" s="271"/>
      <c r="H70" s="271"/>
      <c r="I70" s="271"/>
      <c r="J70" s="271"/>
      <c r="K70" s="271"/>
    </row>
    <row r="71" spans="1:11" x14ac:dyDescent="0.25">
      <c r="A71" s="235"/>
      <c r="B71" s="235"/>
      <c r="C71" s="271"/>
      <c r="D71" s="271"/>
      <c r="E71" s="271"/>
      <c r="F71" s="271"/>
      <c r="G71" s="271"/>
      <c r="H71" s="271"/>
      <c r="I71" s="271"/>
      <c r="J71" s="271"/>
      <c r="K71" s="271"/>
    </row>
    <row r="72" spans="1:11" x14ac:dyDescent="0.25">
      <c r="A72" s="235"/>
      <c r="B72" s="235"/>
      <c r="C72" s="271"/>
      <c r="D72" s="271"/>
      <c r="E72" s="271"/>
      <c r="F72" s="271"/>
      <c r="G72" s="271"/>
      <c r="H72" s="271"/>
      <c r="I72" s="271"/>
      <c r="J72" s="271"/>
      <c r="K72" s="271"/>
    </row>
    <row r="73" spans="1:11" x14ac:dyDescent="0.25">
      <c r="A73" s="235"/>
      <c r="B73" s="235"/>
      <c r="C73" s="271"/>
      <c r="D73" s="271"/>
      <c r="E73" s="271"/>
      <c r="F73" s="271"/>
      <c r="G73" s="271"/>
      <c r="H73" s="271"/>
      <c r="I73" s="271"/>
      <c r="J73" s="271"/>
      <c r="K73" s="271"/>
    </row>
    <row r="74" spans="1:11" x14ac:dyDescent="0.25">
      <c r="A74" s="235"/>
      <c r="B74" s="235"/>
      <c r="C74" s="271"/>
      <c r="D74" s="271"/>
      <c r="E74" s="271"/>
      <c r="F74" s="271"/>
      <c r="G74" s="271"/>
      <c r="H74" s="271"/>
      <c r="I74" s="271"/>
      <c r="J74" s="271"/>
      <c r="K74" s="271"/>
    </row>
    <row r="75" spans="1:11" x14ac:dyDescent="0.25">
      <c r="A75" s="235"/>
      <c r="B75" s="235"/>
      <c r="C75" s="271"/>
      <c r="D75" s="271"/>
      <c r="E75" s="271"/>
      <c r="F75" s="271"/>
      <c r="G75" s="271"/>
      <c r="H75" s="271"/>
      <c r="I75" s="271"/>
      <c r="J75" s="271"/>
      <c r="K75" s="271"/>
    </row>
    <row r="76" spans="1:11" x14ac:dyDescent="0.25">
      <c r="A76" s="235"/>
      <c r="B76" s="235"/>
      <c r="C76" s="271"/>
      <c r="D76" s="271"/>
      <c r="E76" s="271"/>
      <c r="F76" s="271"/>
      <c r="G76" s="271"/>
      <c r="H76" s="271"/>
      <c r="I76" s="271"/>
      <c r="J76" s="271"/>
      <c r="K76" s="271"/>
    </row>
    <row r="77" spans="1:11" x14ac:dyDescent="0.25">
      <c r="A77" s="235"/>
      <c r="B77" s="235"/>
      <c r="C77" s="271"/>
      <c r="D77" s="271"/>
      <c r="E77" s="271"/>
      <c r="F77" s="271"/>
      <c r="G77" s="271"/>
      <c r="H77" s="271"/>
      <c r="I77" s="271"/>
      <c r="J77" s="271"/>
      <c r="K77" s="271"/>
    </row>
    <row r="78" spans="1:11" x14ac:dyDescent="0.25">
      <c r="A78" s="235"/>
      <c r="B78" s="235"/>
      <c r="C78" s="271"/>
      <c r="D78" s="271"/>
      <c r="E78" s="271"/>
      <c r="F78" s="271"/>
      <c r="G78" s="271"/>
      <c r="H78" s="271"/>
      <c r="I78" s="271"/>
      <c r="J78" s="271"/>
      <c r="K78" s="271"/>
    </row>
    <row r="79" spans="1:11" x14ac:dyDescent="0.25">
      <c r="A79" s="235"/>
      <c r="B79" s="235"/>
      <c r="C79" s="271"/>
      <c r="D79" s="271"/>
      <c r="E79" s="271"/>
      <c r="F79" s="271"/>
      <c r="G79" s="271"/>
      <c r="H79" s="271"/>
      <c r="I79" s="271"/>
      <c r="J79" s="271"/>
      <c r="K79" s="271"/>
    </row>
    <row r="80" spans="1:11" x14ac:dyDescent="0.25">
      <c r="A80" s="235"/>
      <c r="B80" s="235"/>
      <c r="C80" s="271"/>
      <c r="D80" s="271"/>
      <c r="E80" s="271"/>
      <c r="F80" s="271"/>
      <c r="G80" s="271"/>
      <c r="H80" s="271"/>
      <c r="I80" s="271"/>
      <c r="J80" s="271"/>
      <c r="K80" s="271"/>
    </row>
    <row r="81" spans="1:11" x14ac:dyDescent="0.25">
      <c r="A81" s="235"/>
      <c r="B81" s="235"/>
      <c r="C81" s="271"/>
      <c r="D81" s="271"/>
      <c r="E81" s="271"/>
      <c r="F81" s="271"/>
      <c r="G81" s="271"/>
      <c r="H81" s="271"/>
      <c r="I81" s="271"/>
      <c r="J81" s="271"/>
      <c r="K81" s="271"/>
    </row>
    <row r="82" spans="1:11" x14ac:dyDescent="0.25">
      <c r="A82" s="235"/>
      <c r="B82" s="235"/>
      <c r="C82" s="271"/>
      <c r="D82" s="271"/>
      <c r="E82" s="271"/>
      <c r="F82" s="271"/>
      <c r="G82" s="271"/>
      <c r="H82" s="271"/>
      <c r="I82" s="271"/>
      <c r="J82" s="271"/>
      <c r="K82" s="271"/>
    </row>
    <row r="83" spans="1:11" x14ac:dyDescent="0.25">
      <c r="A83" s="235"/>
      <c r="B83" s="235"/>
      <c r="C83" s="271"/>
      <c r="D83" s="271"/>
      <c r="E83" s="271"/>
      <c r="F83" s="271"/>
      <c r="G83" s="271"/>
      <c r="H83" s="271"/>
      <c r="I83" s="271"/>
      <c r="J83" s="271"/>
      <c r="K83" s="271"/>
    </row>
    <row r="84" spans="1:11" x14ac:dyDescent="0.25">
      <c r="A84" s="235"/>
      <c r="B84" s="235"/>
      <c r="C84" s="271"/>
      <c r="D84" s="271"/>
      <c r="E84" s="271"/>
      <c r="F84" s="271"/>
      <c r="G84" s="271"/>
      <c r="H84" s="271"/>
      <c r="I84" s="271"/>
      <c r="J84" s="271"/>
      <c r="K84" s="271"/>
    </row>
    <row r="85" spans="1:11" x14ac:dyDescent="0.25">
      <c r="A85" s="235"/>
      <c r="B85" s="235"/>
      <c r="C85" s="271"/>
      <c r="D85" s="271"/>
      <c r="E85" s="271"/>
      <c r="F85" s="271"/>
      <c r="G85" s="271"/>
      <c r="H85" s="271"/>
      <c r="I85" s="271"/>
      <c r="J85" s="271"/>
      <c r="K85" s="271"/>
    </row>
    <row r="86" spans="1:11" x14ac:dyDescent="0.25">
      <c r="A86" s="235"/>
      <c r="B86" s="235"/>
      <c r="C86" s="271"/>
      <c r="D86" s="271"/>
      <c r="E86" s="271"/>
      <c r="F86" s="271"/>
      <c r="G86" s="271"/>
      <c r="H86" s="271"/>
      <c r="I86" s="271"/>
      <c r="J86" s="271"/>
      <c r="K86" s="271"/>
    </row>
    <row r="87" spans="1:11" x14ac:dyDescent="0.25">
      <c r="A87" s="235"/>
      <c r="B87" s="235"/>
      <c r="C87" s="271"/>
      <c r="D87" s="271"/>
      <c r="E87" s="271"/>
      <c r="F87" s="271"/>
      <c r="G87" s="271"/>
      <c r="H87" s="271"/>
      <c r="I87" s="271"/>
      <c r="J87" s="271"/>
      <c r="K87" s="271"/>
    </row>
    <row r="88" spans="1:11" x14ac:dyDescent="0.25">
      <c r="A88" s="235"/>
      <c r="B88" s="235"/>
      <c r="C88" s="271"/>
      <c r="D88" s="271"/>
      <c r="E88" s="271"/>
      <c r="F88" s="271"/>
      <c r="G88" s="271"/>
      <c r="H88" s="271"/>
      <c r="I88" s="271"/>
      <c r="J88" s="271"/>
      <c r="K88" s="271"/>
    </row>
    <row r="89" spans="1:11" x14ac:dyDescent="0.25">
      <c r="A89" s="235"/>
      <c r="B89" s="235"/>
      <c r="C89" s="271"/>
      <c r="D89" s="271"/>
      <c r="E89" s="271"/>
      <c r="F89" s="271"/>
      <c r="G89" s="271"/>
      <c r="H89" s="271"/>
      <c r="I89" s="271"/>
      <c r="J89" s="271"/>
      <c r="K89" s="271"/>
    </row>
    <row r="90" spans="1:11" x14ac:dyDescent="0.25">
      <c r="A90" s="235"/>
      <c r="B90" s="235"/>
      <c r="C90" s="271"/>
      <c r="D90" s="271"/>
      <c r="E90" s="271"/>
      <c r="F90" s="271"/>
      <c r="G90" s="271"/>
      <c r="H90" s="271"/>
      <c r="I90" s="271"/>
      <c r="J90" s="271"/>
      <c r="K90" s="271"/>
    </row>
    <row r="91" spans="1:11" x14ac:dyDescent="0.25">
      <c r="A91" s="235"/>
      <c r="B91" s="235"/>
      <c r="C91" s="271"/>
      <c r="D91" s="271"/>
      <c r="E91" s="271"/>
      <c r="F91" s="271"/>
      <c r="G91" s="271"/>
      <c r="H91" s="271"/>
      <c r="I91" s="271"/>
      <c r="J91" s="271"/>
      <c r="K91" s="271"/>
    </row>
    <row r="92" spans="1:11" x14ac:dyDescent="0.25">
      <c r="A92" s="235"/>
      <c r="B92" s="235"/>
      <c r="C92" s="271"/>
      <c r="D92" s="271"/>
      <c r="E92" s="271"/>
      <c r="F92" s="271"/>
      <c r="G92" s="271"/>
      <c r="H92" s="271"/>
      <c r="I92" s="271"/>
      <c r="J92" s="271"/>
      <c r="K92" s="271"/>
    </row>
    <row r="93" spans="1:11" x14ac:dyDescent="0.25">
      <c r="A93" s="235"/>
      <c r="B93" s="235"/>
      <c r="C93" s="271"/>
      <c r="D93" s="271"/>
      <c r="E93" s="271"/>
      <c r="F93" s="271"/>
      <c r="G93" s="271"/>
      <c r="H93" s="271"/>
      <c r="I93" s="271"/>
      <c r="J93" s="271"/>
      <c r="K93" s="271"/>
    </row>
    <row r="94" spans="1:11" x14ac:dyDescent="0.25">
      <c r="A94" s="235"/>
      <c r="B94" s="235"/>
      <c r="C94" s="271"/>
      <c r="D94" s="271"/>
      <c r="E94" s="271"/>
      <c r="F94" s="271"/>
      <c r="G94" s="271"/>
      <c r="H94" s="271"/>
      <c r="I94" s="271"/>
      <c r="J94" s="271"/>
      <c r="K94" s="271"/>
    </row>
    <row r="95" spans="1:11" x14ac:dyDescent="0.25">
      <c r="A95" s="235"/>
      <c r="B95" s="235"/>
      <c r="C95" s="271"/>
      <c r="D95" s="271"/>
      <c r="E95" s="271"/>
      <c r="F95" s="271"/>
      <c r="G95" s="271"/>
      <c r="H95" s="271"/>
      <c r="I95" s="271"/>
      <c r="J95" s="271"/>
      <c r="K95" s="271"/>
    </row>
    <row r="96" spans="1:11" x14ac:dyDescent="0.25">
      <c r="A96" s="235"/>
      <c r="B96" s="235"/>
      <c r="C96" s="271"/>
      <c r="D96" s="271"/>
      <c r="E96" s="271"/>
      <c r="F96" s="271"/>
      <c r="G96" s="271"/>
      <c r="H96" s="271"/>
      <c r="I96" s="271"/>
      <c r="J96" s="271"/>
      <c r="K96" s="271"/>
    </row>
    <row r="97" spans="1:11" x14ac:dyDescent="0.25">
      <c r="A97" s="235"/>
      <c r="B97" s="235"/>
      <c r="C97" s="271"/>
      <c r="D97" s="271"/>
      <c r="E97" s="271"/>
      <c r="F97" s="271"/>
      <c r="G97" s="271"/>
      <c r="H97" s="271"/>
      <c r="I97" s="271"/>
      <c r="J97" s="271"/>
      <c r="K97" s="271"/>
    </row>
    <row r="98" spans="1:11" x14ac:dyDescent="0.25">
      <c r="A98" s="235"/>
      <c r="B98" s="235"/>
      <c r="C98" s="271"/>
      <c r="D98" s="271"/>
      <c r="E98" s="271"/>
      <c r="F98" s="271"/>
      <c r="G98" s="271"/>
      <c r="H98" s="271"/>
      <c r="I98" s="271"/>
      <c r="J98" s="271"/>
      <c r="K98" s="271"/>
    </row>
    <row r="99" spans="1:11" x14ac:dyDescent="0.25">
      <c r="A99" s="235"/>
      <c r="B99" s="235"/>
      <c r="C99" s="271"/>
      <c r="D99" s="271"/>
      <c r="E99" s="271"/>
      <c r="F99" s="271"/>
      <c r="G99" s="271"/>
      <c r="H99" s="271"/>
      <c r="I99" s="271"/>
      <c r="J99" s="271"/>
      <c r="K99" s="271"/>
    </row>
    <row r="100" spans="1:11" x14ac:dyDescent="0.25">
      <c r="A100" s="235"/>
      <c r="B100" s="235"/>
      <c r="C100" s="271"/>
      <c r="D100" s="271"/>
      <c r="E100" s="271"/>
      <c r="F100" s="271"/>
      <c r="G100" s="271"/>
      <c r="H100" s="271"/>
      <c r="I100" s="271"/>
      <c r="J100" s="271"/>
      <c r="K100" s="271"/>
    </row>
  </sheetData>
  <pageMargins left="0.7" right="0.7" top="0.75" bottom="0.75" header="0" footer="0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5"/>
  <sheetViews>
    <sheetView showGridLines="0" workbookViewId="0"/>
  </sheetViews>
  <sheetFormatPr baseColWidth="10" defaultColWidth="14.42578125" defaultRowHeight="15" customHeight="1" x14ac:dyDescent="0.25"/>
  <cols>
    <col min="1" max="1" width="33" style="175" customWidth="1"/>
    <col min="2" max="3" width="26.28515625" style="175" customWidth="1"/>
    <col min="4" max="5" width="11.5703125" style="175" customWidth="1"/>
    <col min="6" max="6" width="20.42578125" style="175" customWidth="1"/>
    <col min="7" max="7" width="24.85546875" style="175" customWidth="1"/>
    <col min="8" max="8" width="22.85546875" style="175" customWidth="1"/>
    <col min="9" max="11" width="11.5703125" style="175" customWidth="1"/>
    <col min="12" max="16384" width="14.42578125" style="175"/>
  </cols>
  <sheetData>
    <row r="1" spans="1:11" ht="15" customHeight="1" x14ac:dyDescent="0.25">
      <c r="A1" s="200" t="s">
        <v>477</v>
      </c>
      <c r="B1" s="201"/>
      <c r="C1" s="201"/>
      <c r="D1" s="202"/>
      <c r="E1" s="202"/>
      <c r="F1" s="202"/>
      <c r="G1" s="202"/>
      <c r="H1" s="202"/>
      <c r="I1" s="202"/>
      <c r="J1" s="202"/>
      <c r="K1" s="202"/>
    </row>
    <row r="2" spans="1:11" ht="15" customHeight="1" x14ac:dyDescent="0.25">
      <c r="A2" s="378" t="s">
        <v>478</v>
      </c>
      <c r="B2" s="201"/>
      <c r="C2" s="201"/>
      <c r="D2" s="202"/>
      <c r="E2" s="202"/>
      <c r="F2" s="202"/>
      <c r="G2" s="202"/>
      <c r="H2" s="202"/>
      <c r="I2" s="202"/>
      <c r="J2" s="202"/>
      <c r="K2" s="202"/>
    </row>
    <row r="3" spans="1:11" ht="15" customHeight="1" x14ac:dyDescent="0.25">
      <c r="A3" s="202"/>
      <c r="B3" s="201"/>
      <c r="C3" s="201"/>
      <c r="D3" s="202"/>
      <c r="E3" s="202"/>
      <c r="F3" s="202"/>
      <c r="G3" s="202"/>
      <c r="H3" s="202"/>
      <c r="I3" s="202"/>
      <c r="J3" s="202"/>
      <c r="K3" s="202"/>
    </row>
    <row r="4" spans="1:11" ht="15" customHeight="1" x14ac:dyDescent="0.25">
      <c r="A4" s="202"/>
      <c r="B4" s="201"/>
      <c r="C4" s="201"/>
      <c r="D4" s="202"/>
      <c r="E4" s="202"/>
      <c r="F4" s="202"/>
      <c r="G4" s="202"/>
      <c r="H4" s="202"/>
      <c r="I4" s="202"/>
      <c r="J4" s="202"/>
      <c r="K4" s="202"/>
    </row>
    <row r="5" spans="1:11" ht="15" customHeight="1" x14ac:dyDescent="0.25">
      <c r="A5" s="204" t="s">
        <v>87</v>
      </c>
      <c r="B5" s="205" t="s">
        <v>88</v>
      </c>
      <c r="C5" s="205" t="s">
        <v>24</v>
      </c>
      <c r="D5" s="202"/>
      <c r="E5" s="202"/>
      <c r="I5" s="202"/>
      <c r="J5" s="202"/>
      <c r="K5" s="202"/>
    </row>
    <row r="6" spans="1:11" ht="15" customHeight="1" x14ac:dyDescent="0.25">
      <c r="A6" s="202" t="s">
        <v>281</v>
      </c>
      <c r="B6" s="206" t="s">
        <v>316</v>
      </c>
      <c r="C6" s="206" t="s">
        <v>24</v>
      </c>
      <c r="D6" s="202"/>
      <c r="E6" s="202"/>
      <c r="I6" s="202"/>
      <c r="J6" s="202"/>
      <c r="K6" s="202"/>
    </row>
    <row r="7" spans="1:11" ht="15" customHeight="1" x14ac:dyDescent="0.25">
      <c r="A7" s="202" t="s">
        <v>282</v>
      </c>
      <c r="B7" s="206"/>
      <c r="C7" s="206"/>
      <c r="D7" s="202"/>
      <c r="E7" s="202"/>
      <c r="I7" s="202"/>
      <c r="J7" s="202"/>
      <c r="K7" s="202"/>
    </row>
    <row r="8" spans="1:11" ht="15" customHeight="1" x14ac:dyDescent="0.25">
      <c r="A8" s="202" t="s">
        <v>479</v>
      </c>
      <c r="B8" s="379">
        <v>1910.2620464200002</v>
      </c>
      <c r="C8" s="208">
        <f t="shared" ref="C8:C18" si="0">B8/$B$20</f>
        <v>0.25182540339736981</v>
      </c>
      <c r="D8" s="202"/>
      <c r="E8" s="202"/>
      <c r="I8" s="202"/>
      <c r="J8" s="202"/>
      <c r="K8" s="202"/>
    </row>
    <row r="9" spans="1:11" ht="15" customHeight="1" x14ac:dyDescent="0.25">
      <c r="A9" s="202" t="s">
        <v>287</v>
      </c>
      <c r="B9" s="379">
        <v>1903.01094068</v>
      </c>
      <c r="C9" s="208">
        <f t="shared" si="0"/>
        <v>0.25086950698961014</v>
      </c>
      <c r="D9" s="202"/>
      <c r="E9" s="202"/>
      <c r="I9" s="202"/>
      <c r="J9" s="202"/>
      <c r="K9" s="202"/>
    </row>
    <row r="10" spans="1:11" ht="15" customHeight="1" x14ac:dyDescent="0.25">
      <c r="A10" s="202" t="s">
        <v>320</v>
      </c>
      <c r="B10" s="379">
        <v>1877.71580156</v>
      </c>
      <c r="C10" s="208">
        <f t="shared" si="0"/>
        <v>0.24753490762151589</v>
      </c>
      <c r="D10" s="202"/>
      <c r="E10" s="202"/>
      <c r="I10" s="202"/>
      <c r="J10" s="202"/>
      <c r="K10" s="202"/>
    </row>
    <row r="11" spans="1:11" ht="15" customHeight="1" x14ac:dyDescent="0.25">
      <c r="A11" s="202" t="s">
        <v>233</v>
      </c>
      <c r="B11" s="379">
        <v>852.17265917999998</v>
      </c>
      <c r="C11" s="208">
        <f t="shared" si="0"/>
        <v>0.11233993999115975</v>
      </c>
      <c r="D11" s="202"/>
      <c r="E11" s="202"/>
      <c r="I11" s="202"/>
      <c r="J11" s="202"/>
      <c r="K11" s="202"/>
    </row>
    <row r="12" spans="1:11" ht="15" customHeight="1" x14ac:dyDescent="0.25">
      <c r="A12" s="202" t="s">
        <v>480</v>
      </c>
      <c r="B12" s="379">
        <v>667.59086967999997</v>
      </c>
      <c r="C12" s="208">
        <f t="shared" si="0"/>
        <v>8.8006951913551235E-2</v>
      </c>
      <c r="D12" s="202"/>
      <c r="E12" s="202"/>
      <c r="I12" s="202"/>
      <c r="J12" s="202"/>
      <c r="K12" s="202"/>
    </row>
    <row r="13" spans="1:11" ht="15" customHeight="1" x14ac:dyDescent="0.25">
      <c r="A13" s="202" t="s">
        <v>318</v>
      </c>
      <c r="B13" s="379">
        <v>159.09121058000002</v>
      </c>
      <c r="C13" s="208">
        <f t="shared" si="0"/>
        <v>2.0972624335161977E-2</v>
      </c>
      <c r="D13" s="202"/>
      <c r="E13" s="202"/>
      <c r="I13" s="202"/>
      <c r="J13" s="202"/>
      <c r="K13" s="202"/>
    </row>
    <row r="14" spans="1:11" ht="15" customHeight="1" x14ac:dyDescent="0.25">
      <c r="A14" s="202" t="s">
        <v>232</v>
      </c>
      <c r="B14" s="379">
        <v>155.99907196999999</v>
      </c>
      <c r="C14" s="208">
        <f t="shared" si="0"/>
        <v>2.0564994892760001E-2</v>
      </c>
      <c r="D14" s="202"/>
      <c r="E14" s="202"/>
      <c r="I14" s="202"/>
      <c r="J14" s="202"/>
      <c r="K14" s="202"/>
    </row>
    <row r="15" spans="1:11" ht="15" customHeight="1" x14ac:dyDescent="0.25">
      <c r="A15" s="202" t="s">
        <v>481</v>
      </c>
      <c r="B15" s="379">
        <v>34.272573399999999</v>
      </c>
      <c r="C15" s="208">
        <f t="shared" si="0"/>
        <v>4.5180736528245792E-3</v>
      </c>
      <c r="D15" s="202"/>
      <c r="E15" s="380"/>
      <c r="I15" s="202"/>
      <c r="J15" s="202"/>
      <c r="K15" s="202"/>
    </row>
    <row r="16" spans="1:11" ht="15" customHeight="1" x14ac:dyDescent="0.25">
      <c r="A16" s="202" t="s">
        <v>319</v>
      </c>
      <c r="B16" s="379">
        <v>11.598517730000001</v>
      </c>
      <c r="C16" s="208">
        <f t="shared" si="0"/>
        <v>1.5290056207956579E-3</v>
      </c>
      <c r="D16" s="202"/>
      <c r="E16" s="220"/>
      <c r="I16" s="202"/>
      <c r="J16" s="202"/>
      <c r="K16" s="202"/>
    </row>
    <row r="17" spans="1:11" ht="15" customHeight="1" x14ac:dyDescent="0.25">
      <c r="A17" s="202" t="s">
        <v>482</v>
      </c>
      <c r="B17" s="379">
        <v>3.4815729800000002</v>
      </c>
      <c r="C17" s="238">
        <f t="shared" si="0"/>
        <v>4.5896766979639636E-4</v>
      </c>
      <c r="D17" s="202"/>
      <c r="E17" s="228"/>
      <c r="I17" s="202"/>
      <c r="J17" s="202"/>
      <c r="K17" s="202"/>
    </row>
    <row r="18" spans="1:11" ht="15" customHeight="1" x14ac:dyDescent="0.25">
      <c r="A18" s="202" t="s">
        <v>77</v>
      </c>
      <c r="B18" s="379">
        <v>10.465358809999998</v>
      </c>
      <c r="C18" s="208">
        <f t="shared" si="0"/>
        <v>1.3796239154546996E-3</v>
      </c>
      <c r="D18" s="202"/>
      <c r="E18" s="228"/>
      <c r="I18" s="202"/>
      <c r="J18" s="202"/>
      <c r="K18" s="202"/>
    </row>
    <row r="19" spans="1:11" ht="15" customHeight="1" x14ac:dyDescent="0.25">
      <c r="A19" s="202" t="s">
        <v>282</v>
      </c>
      <c r="B19" s="381"/>
      <c r="C19" s="201"/>
      <c r="D19" s="202"/>
      <c r="E19" s="228"/>
      <c r="I19" s="202"/>
      <c r="J19" s="202"/>
      <c r="K19" s="202"/>
    </row>
    <row r="20" spans="1:11" ht="15" customHeight="1" x14ac:dyDescent="0.25">
      <c r="A20" s="215" t="s">
        <v>27</v>
      </c>
      <c r="B20" s="230">
        <f>SUM(B8:B18)</f>
        <v>7585.660622989999</v>
      </c>
      <c r="C20" s="341">
        <f>SUM(C8:C18)</f>
        <v>1</v>
      </c>
      <c r="D20" s="202"/>
      <c r="E20" s="228"/>
      <c r="I20" s="202"/>
      <c r="J20" s="202"/>
      <c r="K20" s="202"/>
    </row>
    <row r="21" spans="1:11" ht="15" customHeight="1" x14ac:dyDescent="0.25">
      <c r="A21" s="202"/>
      <c r="B21" s="382"/>
      <c r="C21" s="201"/>
      <c r="D21" s="202"/>
      <c r="E21" s="202"/>
      <c r="F21" s="202"/>
      <c r="G21" s="202"/>
      <c r="H21" s="202"/>
      <c r="I21" s="202"/>
      <c r="J21" s="202"/>
      <c r="K21" s="202"/>
    </row>
    <row r="22" spans="1:11" ht="15" customHeight="1" x14ac:dyDescent="0.25">
      <c r="A22" s="202"/>
      <c r="B22" s="201"/>
      <c r="C22" s="201"/>
      <c r="D22" s="220"/>
      <c r="E22" s="202"/>
      <c r="F22" s="202"/>
      <c r="G22" s="202"/>
      <c r="H22" s="202"/>
      <c r="I22" s="202"/>
      <c r="J22" s="202"/>
      <c r="K22" s="202"/>
    </row>
    <row r="23" spans="1:11" ht="15" customHeight="1" x14ac:dyDescent="0.25">
      <c r="A23" s="221" t="s">
        <v>61</v>
      </c>
      <c r="B23" s="222"/>
      <c r="C23" s="222"/>
      <c r="D23" s="223"/>
      <c r="E23" s="202"/>
      <c r="F23" s="202"/>
      <c r="G23" s="202"/>
      <c r="H23" s="202"/>
      <c r="I23" s="202"/>
      <c r="J23" s="202"/>
      <c r="K23" s="202"/>
    </row>
    <row r="24" spans="1:11" ht="15" customHeight="1" x14ac:dyDescent="0.25">
      <c r="A24" s="202" t="s">
        <v>64</v>
      </c>
      <c r="B24" s="201"/>
      <c r="C24" s="201"/>
      <c r="D24" s="223"/>
      <c r="E24" s="202"/>
      <c r="F24" s="202"/>
      <c r="G24" s="202"/>
      <c r="H24" s="202"/>
      <c r="I24" s="202"/>
      <c r="J24" s="202"/>
      <c r="K24" s="202"/>
    </row>
    <row r="25" spans="1:11" ht="15" customHeight="1" x14ac:dyDescent="0.25">
      <c r="A25" s="224" t="s">
        <v>62</v>
      </c>
      <c r="B25" s="225"/>
      <c r="C25" s="225"/>
      <c r="D25" s="223"/>
      <c r="E25" s="202"/>
      <c r="F25" s="202"/>
      <c r="G25" s="202"/>
      <c r="H25" s="202"/>
      <c r="I25" s="202"/>
      <c r="J25" s="202"/>
      <c r="K25" s="202"/>
    </row>
  </sheetData>
  <pageMargins left="0.7" right="0.7" top="0.75" bottom="0.75" header="0" footer="0"/>
  <pageSetup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1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15.85546875" style="4" customWidth="1"/>
    <col min="2" max="9" width="10.28515625" style="4" customWidth="1"/>
    <col min="10" max="11" width="11.5703125" style="4" customWidth="1"/>
    <col min="12" max="13" width="7.140625" style="4" customWidth="1"/>
    <col min="14" max="16384" width="14.42578125" style="4"/>
  </cols>
  <sheetData>
    <row r="1" spans="1:13" x14ac:dyDescent="0.25">
      <c r="A1" s="1" t="s">
        <v>343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3" x14ac:dyDescent="0.25">
      <c r="A2" s="5" t="s">
        <v>93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</row>
    <row r="3" spans="1:13" x14ac:dyDescent="0.25">
      <c r="A3" s="3"/>
      <c r="B3" s="2"/>
      <c r="C3" s="2"/>
      <c r="D3" s="2"/>
      <c r="E3" s="2"/>
      <c r="F3" s="2"/>
      <c r="G3" s="3"/>
      <c r="H3" s="3"/>
      <c r="I3" s="3"/>
      <c r="J3" s="73"/>
      <c r="K3" s="3"/>
      <c r="L3" s="3"/>
    </row>
    <row r="4" spans="1:13" x14ac:dyDescent="0.25">
      <c r="A4" s="3"/>
      <c r="B4" s="104"/>
      <c r="C4" s="104"/>
      <c r="D4" s="104"/>
      <c r="E4" s="104"/>
      <c r="F4" s="104"/>
      <c r="G4" s="104"/>
      <c r="H4" s="104"/>
      <c r="I4" s="104"/>
      <c r="J4" s="104"/>
      <c r="K4" s="3"/>
      <c r="L4" s="3"/>
    </row>
    <row r="5" spans="1:13" x14ac:dyDescent="0.25">
      <c r="A5" s="6" t="s">
        <v>63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7" t="s">
        <v>186</v>
      </c>
      <c r="L5" s="3"/>
    </row>
    <row r="6" spans="1:13" x14ac:dyDescent="0.25">
      <c r="A6" s="1" t="s">
        <v>27</v>
      </c>
      <c r="B6" s="137">
        <f t="shared" ref="B6:K6" si="0">SUM(B8:B18)</f>
        <v>25935.503340040716</v>
      </c>
      <c r="C6" s="137">
        <f t="shared" si="0"/>
        <v>26731.279918018467</v>
      </c>
      <c r="D6" s="137">
        <f t="shared" si="0"/>
        <v>25231.09492442714</v>
      </c>
      <c r="E6" s="137">
        <f t="shared" si="0"/>
        <v>25609.179762906653</v>
      </c>
      <c r="F6" s="137">
        <f t="shared" si="0"/>
        <v>26858.324278437503</v>
      </c>
      <c r="G6" s="137">
        <f t="shared" si="0"/>
        <v>26723.990131962571</v>
      </c>
      <c r="H6" s="137">
        <f t="shared" si="0"/>
        <v>26353.760249115123</v>
      </c>
      <c r="I6" s="137">
        <f t="shared" si="0"/>
        <v>23513.240260098966</v>
      </c>
      <c r="J6" s="137">
        <f t="shared" si="0"/>
        <v>25085.644942949919</v>
      </c>
      <c r="K6" s="137">
        <f t="shared" si="0"/>
        <v>25853.035839250726</v>
      </c>
      <c r="L6" s="186"/>
    </row>
    <row r="7" spans="1:13" x14ac:dyDescent="0.25">
      <c r="A7" s="3"/>
      <c r="B7" s="56"/>
      <c r="C7" s="56"/>
      <c r="D7" s="56"/>
      <c r="E7" s="56"/>
      <c r="F7" s="56"/>
      <c r="G7" s="56"/>
      <c r="H7" s="56"/>
      <c r="I7" s="56"/>
      <c r="J7" s="56"/>
      <c r="K7" s="3"/>
      <c r="L7" s="3"/>
    </row>
    <row r="8" spans="1:13" x14ac:dyDescent="0.25">
      <c r="A8" s="3" t="s">
        <v>238</v>
      </c>
      <c r="B8" s="56">
        <v>4860</v>
      </c>
      <c r="C8" s="56">
        <v>5000</v>
      </c>
      <c r="D8" s="56">
        <v>5370</v>
      </c>
      <c r="E8" s="56">
        <v>5360</v>
      </c>
      <c r="F8" s="56">
        <v>6110</v>
      </c>
      <c r="G8" s="56">
        <v>6120</v>
      </c>
      <c r="H8" s="56">
        <v>5920</v>
      </c>
      <c r="I8" s="56">
        <v>5540</v>
      </c>
      <c r="J8" s="56">
        <v>6110</v>
      </c>
      <c r="K8" s="56">
        <v>6300</v>
      </c>
      <c r="L8" s="250"/>
      <c r="M8" s="251"/>
    </row>
    <row r="9" spans="1:13" x14ac:dyDescent="0.25">
      <c r="A9" s="3" t="s">
        <v>232</v>
      </c>
      <c r="B9" s="56">
        <v>4100</v>
      </c>
      <c r="C9" s="56">
        <v>4060</v>
      </c>
      <c r="D9" s="56">
        <v>3100</v>
      </c>
      <c r="E9" s="56">
        <v>2380</v>
      </c>
      <c r="F9" s="56">
        <v>3500</v>
      </c>
      <c r="G9" s="56">
        <v>3570</v>
      </c>
      <c r="H9" s="56">
        <v>3440</v>
      </c>
      <c r="I9" s="56">
        <v>3380</v>
      </c>
      <c r="J9" s="56">
        <v>3500</v>
      </c>
      <c r="K9" s="56">
        <v>3600</v>
      </c>
      <c r="L9" s="186"/>
      <c r="M9" s="251"/>
    </row>
    <row r="10" spans="1:13" x14ac:dyDescent="0.25">
      <c r="A10" s="111" t="s">
        <v>230</v>
      </c>
      <c r="B10" s="136">
        <v>3648.503340040716</v>
      </c>
      <c r="C10" s="136">
        <v>3738.279918018467</v>
      </c>
      <c r="D10" s="136">
        <v>4071.0949244271383</v>
      </c>
      <c r="E10" s="136">
        <v>4329.1797629066532</v>
      </c>
      <c r="F10" s="136">
        <v>4318.3242784375052</v>
      </c>
      <c r="G10" s="136">
        <v>3999.9901319625696</v>
      </c>
      <c r="H10" s="136">
        <v>3706.7602491151233</v>
      </c>
      <c r="I10" s="136">
        <v>2768.2402600989672</v>
      </c>
      <c r="J10" s="136">
        <v>3375.6449429499212</v>
      </c>
      <c r="K10" s="136">
        <v>3083.035839250726</v>
      </c>
      <c r="L10" s="186"/>
      <c r="M10" s="251"/>
    </row>
    <row r="11" spans="1:13" x14ac:dyDescent="0.25">
      <c r="A11" s="3" t="s">
        <v>229</v>
      </c>
      <c r="B11" s="56">
        <v>1170</v>
      </c>
      <c r="C11" s="56">
        <v>1570</v>
      </c>
      <c r="D11" s="56">
        <v>1370</v>
      </c>
      <c r="E11" s="56">
        <v>1500</v>
      </c>
      <c r="F11" s="56">
        <v>1260</v>
      </c>
      <c r="G11" s="56">
        <v>1370</v>
      </c>
      <c r="H11" s="56">
        <v>1350</v>
      </c>
      <c r="I11" s="56">
        <v>1580</v>
      </c>
      <c r="J11" s="56">
        <v>1280</v>
      </c>
      <c r="K11" s="56">
        <v>1600</v>
      </c>
      <c r="L11" s="186"/>
      <c r="M11" s="251"/>
    </row>
    <row r="12" spans="1:13" x14ac:dyDescent="0.25">
      <c r="A12" s="3" t="s">
        <v>236</v>
      </c>
      <c r="B12" s="56">
        <v>1840</v>
      </c>
      <c r="C12" s="56">
        <v>1720</v>
      </c>
      <c r="D12" s="56">
        <v>1430</v>
      </c>
      <c r="E12" s="56">
        <v>1420</v>
      </c>
      <c r="F12" s="56">
        <v>1200</v>
      </c>
      <c r="G12" s="56">
        <v>1220</v>
      </c>
      <c r="H12" s="56">
        <v>1330</v>
      </c>
      <c r="I12" s="56">
        <v>1340</v>
      </c>
      <c r="J12" s="56">
        <v>1360</v>
      </c>
      <c r="K12" s="56">
        <v>1400</v>
      </c>
      <c r="L12" s="250"/>
    </row>
    <row r="13" spans="1:13" x14ac:dyDescent="0.25">
      <c r="A13" s="3" t="s">
        <v>305</v>
      </c>
      <c r="B13" s="56">
        <v>1290</v>
      </c>
      <c r="C13" s="56">
        <v>1340</v>
      </c>
      <c r="D13" s="56">
        <v>1190</v>
      </c>
      <c r="E13" s="56">
        <v>1350</v>
      </c>
      <c r="F13" s="56">
        <v>1240</v>
      </c>
      <c r="G13" s="56">
        <v>1190</v>
      </c>
      <c r="H13" s="56">
        <v>1160</v>
      </c>
      <c r="I13" s="56">
        <v>930</v>
      </c>
      <c r="J13" s="56">
        <v>1290</v>
      </c>
      <c r="K13" s="56">
        <v>1300</v>
      </c>
      <c r="L13" s="250"/>
    </row>
    <row r="14" spans="1:13" x14ac:dyDescent="0.25">
      <c r="A14" s="3" t="s">
        <v>344</v>
      </c>
      <c r="B14" s="56">
        <v>1200</v>
      </c>
      <c r="C14" s="56">
        <v>1260</v>
      </c>
      <c r="D14" s="56">
        <v>1180</v>
      </c>
      <c r="E14" s="56">
        <v>1270</v>
      </c>
      <c r="F14" s="56">
        <v>1290</v>
      </c>
      <c r="G14" s="56">
        <v>1470</v>
      </c>
      <c r="H14" s="56">
        <v>1470</v>
      </c>
      <c r="I14" s="56">
        <v>1250</v>
      </c>
      <c r="J14" s="56">
        <v>1300</v>
      </c>
      <c r="K14" s="56">
        <v>1300</v>
      </c>
      <c r="L14" s="250"/>
    </row>
    <row r="15" spans="1:13" x14ac:dyDescent="0.25">
      <c r="A15" s="3" t="s">
        <v>234</v>
      </c>
      <c r="B15" s="56">
        <v>1720</v>
      </c>
      <c r="C15" s="56">
        <v>1330</v>
      </c>
      <c r="D15" s="56">
        <v>1430</v>
      </c>
      <c r="E15" s="56">
        <v>1570</v>
      </c>
      <c r="F15" s="56">
        <v>1120</v>
      </c>
      <c r="G15" s="56">
        <v>2100</v>
      </c>
      <c r="H15" s="56">
        <v>2000</v>
      </c>
      <c r="I15" s="56">
        <v>1320</v>
      </c>
      <c r="J15" s="56">
        <v>1320</v>
      </c>
      <c r="K15" s="56">
        <v>1200</v>
      </c>
      <c r="L15" s="250"/>
    </row>
    <row r="16" spans="1:13" x14ac:dyDescent="0.25">
      <c r="A16" s="3" t="s">
        <v>233</v>
      </c>
      <c r="B16" s="56">
        <v>1040</v>
      </c>
      <c r="C16" s="56">
        <v>1180</v>
      </c>
      <c r="D16" s="56">
        <v>1090</v>
      </c>
      <c r="E16" s="56">
        <v>1150</v>
      </c>
      <c r="F16" s="56">
        <v>1030</v>
      </c>
      <c r="G16" s="56">
        <v>934</v>
      </c>
      <c r="H16" s="56">
        <v>977</v>
      </c>
      <c r="I16" s="56">
        <v>1030</v>
      </c>
      <c r="J16" s="56">
        <v>1020</v>
      </c>
      <c r="K16" s="56">
        <v>1100</v>
      </c>
      <c r="L16" s="250"/>
    </row>
    <row r="17" spans="1:12" x14ac:dyDescent="0.25">
      <c r="A17" s="3" t="s">
        <v>345</v>
      </c>
      <c r="B17" s="56" t="s">
        <v>173</v>
      </c>
      <c r="C17" s="56" t="s">
        <v>173</v>
      </c>
      <c r="D17" s="56" t="s">
        <v>173</v>
      </c>
      <c r="E17" s="56" t="s">
        <v>173</v>
      </c>
      <c r="F17" s="56">
        <v>1020</v>
      </c>
      <c r="G17" s="56">
        <v>1020</v>
      </c>
      <c r="H17" s="56">
        <v>1080</v>
      </c>
      <c r="I17" s="56">
        <v>710</v>
      </c>
      <c r="J17" s="56">
        <v>720</v>
      </c>
      <c r="K17" s="56">
        <v>840</v>
      </c>
      <c r="L17" s="250"/>
    </row>
    <row r="18" spans="1:12" x14ac:dyDescent="0.25">
      <c r="A18" s="3" t="s">
        <v>77</v>
      </c>
      <c r="B18" s="56">
        <v>5067</v>
      </c>
      <c r="C18" s="56">
        <v>5533</v>
      </c>
      <c r="D18" s="56">
        <v>5000</v>
      </c>
      <c r="E18" s="56">
        <v>5280</v>
      </c>
      <c r="F18" s="56">
        <v>4770</v>
      </c>
      <c r="G18" s="56">
        <v>3730</v>
      </c>
      <c r="H18" s="135">
        <v>3920</v>
      </c>
      <c r="I18" s="56">
        <v>3665</v>
      </c>
      <c r="J18" s="56">
        <v>3810</v>
      </c>
      <c r="K18" s="56">
        <v>4130</v>
      </c>
      <c r="L18" s="250"/>
    </row>
    <row r="19" spans="1:12" x14ac:dyDescent="0.25">
      <c r="A19" s="3"/>
      <c r="B19" s="2"/>
      <c r="C19" s="2"/>
      <c r="D19" s="2"/>
      <c r="E19" s="2"/>
      <c r="F19" s="2"/>
      <c r="G19" s="3"/>
      <c r="H19" s="3"/>
      <c r="I19" s="134"/>
      <c r="J19" s="134"/>
      <c r="K19" s="107"/>
      <c r="L19" s="3"/>
    </row>
    <row r="20" spans="1:12" x14ac:dyDescent="0.25">
      <c r="A20" s="721" t="s">
        <v>65</v>
      </c>
      <c r="B20" s="722"/>
      <c r="C20" s="722"/>
      <c r="D20" s="722"/>
      <c r="E20" s="722"/>
      <c r="F20" s="722"/>
      <c r="G20" s="722"/>
      <c r="H20" s="722"/>
      <c r="I20" s="722"/>
      <c r="J20" s="722"/>
      <c r="K20" s="3"/>
      <c r="L20" s="3"/>
    </row>
    <row r="21" spans="1:12" ht="28.15" customHeight="1" x14ac:dyDescent="0.25">
      <c r="A21" s="729" t="s">
        <v>66</v>
      </c>
      <c r="B21" s="729"/>
      <c r="C21" s="729"/>
      <c r="D21" s="729"/>
      <c r="E21" s="729"/>
      <c r="F21" s="729"/>
      <c r="G21" s="729"/>
      <c r="H21" s="729"/>
      <c r="I21" s="729"/>
      <c r="J21" s="729"/>
      <c r="K21" s="729"/>
      <c r="L21" s="3"/>
    </row>
  </sheetData>
  <mergeCells count="2">
    <mergeCell ref="A20:J20"/>
    <mergeCell ref="A21:K21"/>
  </mergeCells>
  <pageMargins left="0.7" right="0.7" top="0.75" bottom="0.75" header="0" footer="0"/>
  <pageSetup orientation="landscape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5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46.7109375" style="175" customWidth="1"/>
    <col min="2" max="11" width="12.140625" style="175" customWidth="1"/>
    <col min="12" max="13" width="7.5703125" style="175" customWidth="1"/>
    <col min="14" max="16384" width="14.42578125" style="175"/>
  </cols>
  <sheetData>
    <row r="1" spans="1:13" ht="15" customHeight="1" x14ac:dyDescent="0.25">
      <c r="A1" s="252" t="s">
        <v>346</v>
      </c>
      <c r="B1" s="253"/>
      <c r="C1" s="253"/>
      <c r="D1" s="253"/>
      <c r="E1" s="253"/>
      <c r="F1" s="253"/>
      <c r="G1" s="254"/>
      <c r="H1" s="254"/>
      <c r="I1" s="254"/>
      <c r="J1" s="235"/>
      <c r="K1" s="235"/>
      <c r="L1" s="235"/>
    </row>
    <row r="2" spans="1:13" ht="15" customHeight="1" x14ac:dyDescent="0.25">
      <c r="A2" s="255" t="s">
        <v>94</v>
      </c>
      <c r="B2" s="253"/>
      <c r="C2" s="253"/>
      <c r="D2" s="253"/>
      <c r="E2" s="253"/>
      <c r="F2" s="253"/>
      <c r="G2" s="254"/>
      <c r="H2" s="254"/>
      <c r="I2" s="254"/>
      <c r="J2" s="235"/>
      <c r="K2" s="235"/>
      <c r="L2" s="235"/>
    </row>
    <row r="3" spans="1:13" ht="15" customHeight="1" x14ac:dyDescent="0.25">
      <c r="A3" s="235"/>
      <c r="B3" s="253"/>
      <c r="C3" s="253"/>
      <c r="D3" s="253"/>
      <c r="E3" s="253"/>
      <c r="F3" s="253"/>
      <c r="G3" s="254"/>
      <c r="H3" s="254"/>
      <c r="I3" s="254"/>
      <c r="J3" s="256"/>
      <c r="K3" s="235"/>
      <c r="L3" s="235"/>
    </row>
    <row r="4" spans="1:13" ht="15" customHeight="1" x14ac:dyDescent="0.25">
      <c r="A4" s="235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35"/>
    </row>
    <row r="5" spans="1:13" ht="15" customHeight="1" x14ac:dyDescent="0.25">
      <c r="A5" s="257" t="s">
        <v>68</v>
      </c>
      <c r="B5" s="258">
        <v>2013</v>
      </c>
      <c r="C5" s="258">
        <v>2014</v>
      </c>
      <c r="D5" s="258">
        <v>2015</v>
      </c>
      <c r="E5" s="258">
        <v>2016</v>
      </c>
      <c r="F5" s="258">
        <v>2017</v>
      </c>
      <c r="G5" s="258">
        <v>2018</v>
      </c>
      <c r="H5" s="258">
        <v>2019</v>
      </c>
      <c r="I5" s="258">
        <v>2020</v>
      </c>
      <c r="J5" s="258">
        <v>2021</v>
      </c>
      <c r="K5" s="258" t="s">
        <v>186</v>
      </c>
      <c r="L5" s="3"/>
      <c r="M5" s="4"/>
    </row>
    <row r="6" spans="1:13" ht="15" customHeight="1" x14ac:dyDescent="0.25">
      <c r="A6" s="252" t="s">
        <v>27</v>
      </c>
      <c r="B6" s="259">
        <f t="shared" ref="B6:K6" si="0">SUM(B8:B28)</f>
        <v>3648503.3400407173</v>
      </c>
      <c r="C6" s="259">
        <f t="shared" si="0"/>
        <v>3738279.9180184649</v>
      </c>
      <c r="D6" s="259">
        <f t="shared" si="0"/>
        <v>4071094.924427141</v>
      </c>
      <c r="E6" s="259">
        <f t="shared" si="0"/>
        <v>4329179.7629066464</v>
      </c>
      <c r="F6" s="259">
        <f t="shared" si="0"/>
        <v>4318324.2784375083</v>
      </c>
      <c r="G6" s="259">
        <f t="shared" si="0"/>
        <v>3999990.1319625699</v>
      </c>
      <c r="H6" s="259">
        <f t="shared" si="0"/>
        <v>3706760.2491151239</v>
      </c>
      <c r="I6" s="259">
        <f t="shared" si="0"/>
        <v>2768240.2600989654</v>
      </c>
      <c r="J6" s="259">
        <f t="shared" si="0"/>
        <v>3375644.9429499228</v>
      </c>
      <c r="K6" s="259">
        <f t="shared" si="0"/>
        <v>3083035.8392507266</v>
      </c>
      <c r="L6" s="186"/>
      <c r="M6" s="4"/>
    </row>
    <row r="7" spans="1:13" ht="15" customHeight="1" x14ac:dyDescent="0.25">
      <c r="A7" s="235"/>
      <c r="B7" s="260"/>
      <c r="C7" s="260"/>
      <c r="D7" s="260"/>
      <c r="E7" s="260"/>
      <c r="F7" s="260"/>
      <c r="G7" s="260"/>
      <c r="H7" s="260"/>
      <c r="I7" s="260"/>
      <c r="J7" s="260"/>
      <c r="K7" s="261"/>
      <c r="L7" s="3"/>
      <c r="M7" s="4"/>
    </row>
    <row r="8" spans="1:13" ht="15" customHeight="1" x14ac:dyDescent="0.25">
      <c r="A8" s="262" t="s">
        <v>178</v>
      </c>
      <c r="B8" s="260">
        <v>520871.47429524374</v>
      </c>
      <c r="C8" s="260">
        <v>404892.37970257702</v>
      </c>
      <c r="D8" s="260">
        <v>589931.48052985943</v>
      </c>
      <c r="E8" s="260">
        <v>651436.23782184534</v>
      </c>
      <c r="F8" s="260">
        <v>645841.65637956944</v>
      </c>
      <c r="G8" s="260">
        <v>543960.84507262008</v>
      </c>
      <c r="H8" s="260">
        <v>492969.27691328112</v>
      </c>
      <c r="I8" s="260">
        <v>414645.53810276178</v>
      </c>
      <c r="J8" s="260">
        <v>521005.89414834732</v>
      </c>
      <c r="K8" s="260">
        <v>504364.2455477154</v>
      </c>
      <c r="L8" s="250"/>
      <c r="M8" s="251"/>
    </row>
    <row r="9" spans="1:13" ht="15" customHeight="1" x14ac:dyDescent="0.25">
      <c r="A9" s="262" t="s">
        <v>89</v>
      </c>
      <c r="B9" s="260">
        <v>189331.73769687119</v>
      </c>
      <c r="C9" s="260">
        <v>389455.57833640807</v>
      </c>
      <c r="D9" s="260">
        <v>340226.31786913401</v>
      </c>
      <c r="E9" s="260">
        <v>437775.5824784406</v>
      </c>
      <c r="F9" s="260">
        <v>494089.14783962927</v>
      </c>
      <c r="G9" s="260">
        <v>516066.90729802992</v>
      </c>
      <c r="H9" s="260">
        <v>415774.24754810001</v>
      </c>
      <c r="I9" s="260">
        <v>205570.2078659918</v>
      </c>
      <c r="J9" s="260">
        <v>285658.76388770307</v>
      </c>
      <c r="K9" s="260">
        <v>241259.93260928351</v>
      </c>
      <c r="L9" s="186"/>
      <c r="M9" s="251"/>
    </row>
    <row r="10" spans="1:13" ht="15" customHeight="1" x14ac:dyDescent="0.25">
      <c r="A10" s="262" t="s">
        <v>76</v>
      </c>
      <c r="B10" s="260">
        <v>335895.08472145029</v>
      </c>
      <c r="C10" s="260">
        <v>358312.49030303367</v>
      </c>
      <c r="D10" s="260">
        <v>400485.40698016825</v>
      </c>
      <c r="E10" s="260">
        <v>357132.0068780008</v>
      </c>
      <c r="F10" s="260">
        <v>240828.53230759918</v>
      </c>
      <c r="G10" s="260">
        <v>244053.65718040994</v>
      </c>
      <c r="H10" s="260">
        <v>216935.43930326999</v>
      </c>
      <c r="I10" s="260">
        <v>165181.55836137899</v>
      </c>
      <c r="J10" s="260">
        <v>229865.17597504059</v>
      </c>
      <c r="K10" s="260">
        <v>207030.10857299337</v>
      </c>
      <c r="L10" s="186"/>
      <c r="M10" s="251"/>
    </row>
    <row r="11" spans="1:13" ht="15" customHeight="1" x14ac:dyDescent="0.25">
      <c r="A11" s="262" t="s">
        <v>185</v>
      </c>
      <c r="B11" s="260">
        <v>0</v>
      </c>
      <c r="C11" s="260">
        <v>74088.013405962498</v>
      </c>
      <c r="D11" s="260">
        <v>164653.62774044496</v>
      </c>
      <c r="E11" s="260">
        <v>154281.81545113309</v>
      </c>
      <c r="F11" s="260">
        <v>165075.83589070509</v>
      </c>
      <c r="G11" s="260">
        <v>153687.83944899999</v>
      </c>
      <c r="H11" s="260">
        <v>206804.22672499999</v>
      </c>
      <c r="I11" s="260">
        <v>178324.56218146399</v>
      </c>
      <c r="J11" s="260">
        <v>208950.07129286928</v>
      </c>
      <c r="K11" s="260">
        <v>203534.32539104752</v>
      </c>
      <c r="L11" s="186"/>
      <c r="M11" s="251"/>
    </row>
    <row r="12" spans="1:13" ht="15" customHeight="1" x14ac:dyDescent="0.25">
      <c r="A12" s="262" t="s">
        <v>91</v>
      </c>
      <c r="B12" s="260">
        <v>528806.0834796204</v>
      </c>
      <c r="C12" s="260">
        <v>524787.11358090804</v>
      </c>
      <c r="D12" s="260">
        <v>567155.3899550864</v>
      </c>
      <c r="E12" s="260">
        <v>679606.78083292174</v>
      </c>
      <c r="F12" s="260">
        <v>723911.07441809971</v>
      </c>
      <c r="G12" s="260">
        <v>656087.5968554928</v>
      </c>
      <c r="H12" s="260">
        <v>468119.86780263396</v>
      </c>
      <c r="I12" s="260">
        <v>268720.33894538006</v>
      </c>
      <c r="J12" s="260">
        <v>241884.36754605771</v>
      </c>
      <c r="K12" s="260">
        <v>142634.14047542459</v>
      </c>
    </row>
    <row r="13" spans="1:13" ht="15" customHeight="1" x14ac:dyDescent="0.25">
      <c r="A13" s="262" t="s">
        <v>184</v>
      </c>
      <c r="B13" s="260">
        <v>111736.59861723092</v>
      </c>
      <c r="C13" s="260">
        <v>125127.15007112984</v>
      </c>
      <c r="D13" s="260">
        <v>120768.011692146</v>
      </c>
      <c r="E13" s="260">
        <v>117057.48343700283</v>
      </c>
      <c r="F13" s="260">
        <v>129704.90895096342</v>
      </c>
      <c r="G13" s="260">
        <v>137186.17340599996</v>
      </c>
      <c r="H13" s="260">
        <v>175040.35509600001</v>
      </c>
      <c r="I13" s="260">
        <v>173285.95657063718</v>
      </c>
      <c r="J13" s="260">
        <v>167123.10697764627</v>
      </c>
      <c r="K13" s="260">
        <v>140992.70005887921</v>
      </c>
    </row>
    <row r="14" spans="1:13" ht="15" customHeight="1" x14ac:dyDescent="0.25">
      <c r="A14" s="262" t="s">
        <v>347</v>
      </c>
      <c r="B14" s="260">
        <v>0</v>
      </c>
      <c r="C14" s="260">
        <v>15271.2984205138</v>
      </c>
      <c r="D14" s="260">
        <v>91004.946986724492</v>
      </c>
      <c r="E14" s="260">
        <v>97540.251176770194</v>
      </c>
      <c r="F14" s="260">
        <v>88791.569913526779</v>
      </c>
      <c r="G14" s="260">
        <v>98578.763589149981</v>
      </c>
      <c r="H14" s="260">
        <v>105923.30895350002</v>
      </c>
      <c r="I14" s="260">
        <v>72012.849245519203</v>
      </c>
      <c r="J14" s="260">
        <v>107848.3147399945</v>
      </c>
      <c r="K14" s="260">
        <v>130500.80911619851</v>
      </c>
    </row>
    <row r="15" spans="1:13" ht="15" customHeight="1" x14ac:dyDescent="0.25">
      <c r="A15" s="262" t="s">
        <v>348</v>
      </c>
      <c r="B15" s="260">
        <v>170505.59331651969</v>
      </c>
      <c r="C15" s="260">
        <v>166565.03600404909</v>
      </c>
      <c r="D15" s="260">
        <v>126508.13301500521</v>
      </c>
      <c r="E15" s="260">
        <v>134057.9209679772</v>
      </c>
      <c r="F15" s="260">
        <v>129781.88160437309</v>
      </c>
      <c r="G15" s="260">
        <v>122971.79820580001</v>
      </c>
      <c r="H15" s="260">
        <v>120905.70274710002</v>
      </c>
      <c r="I15" s="260">
        <v>98597.090823697086</v>
      </c>
      <c r="J15" s="260">
        <v>118621.0090958192</v>
      </c>
      <c r="K15" s="260">
        <v>123628.816377351</v>
      </c>
      <c r="L15" s="263"/>
    </row>
    <row r="16" spans="1:13" ht="15" customHeight="1" x14ac:dyDescent="0.25">
      <c r="A16" s="262" t="s">
        <v>95</v>
      </c>
      <c r="B16" s="260">
        <v>0</v>
      </c>
      <c r="C16" s="260">
        <v>0</v>
      </c>
      <c r="D16" s="260">
        <v>0</v>
      </c>
      <c r="E16" s="260">
        <v>0</v>
      </c>
      <c r="F16" s="260">
        <v>0</v>
      </c>
      <c r="G16" s="260">
        <v>0</v>
      </c>
      <c r="H16" s="260">
        <v>0</v>
      </c>
      <c r="I16" s="260">
        <v>79078.503167528208</v>
      </c>
      <c r="J16" s="260">
        <v>85669.123017294303</v>
      </c>
      <c r="K16" s="260">
        <v>115507.05451055799</v>
      </c>
    </row>
    <row r="17" spans="1:12" ht="15" customHeight="1" x14ac:dyDescent="0.25">
      <c r="A17" s="262" t="s">
        <v>70</v>
      </c>
      <c r="B17" s="260">
        <v>55566.218509491606</v>
      </c>
      <c r="C17" s="260">
        <v>69404.462563063411</v>
      </c>
      <c r="D17" s="260">
        <v>115779.69734656239</v>
      </c>
      <c r="E17" s="260">
        <v>80765.262040383197</v>
      </c>
      <c r="F17" s="260">
        <v>124184.49757471</v>
      </c>
      <c r="G17" s="260">
        <v>120749.686783</v>
      </c>
      <c r="H17" s="260">
        <v>137262.49947499999</v>
      </c>
      <c r="I17" s="260">
        <v>116408.4356244806</v>
      </c>
      <c r="J17" s="260">
        <v>193443.45817981669</v>
      </c>
      <c r="K17" s="260">
        <v>110400.5941839686</v>
      </c>
    </row>
    <row r="18" spans="1:12" ht="15" customHeight="1" x14ac:dyDescent="0.25">
      <c r="A18" s="262" t="s">
        <v>182</v>
      </c>
      <c r="B18" s="260">
        <v>63381.340131684199</v>
      </c>
      <c r="C18" s="260">
        <v>59906.310173457503</v>
      </c>
      <c r="D18" s="260">
        <v>54257.9394155716</v>
      </c>
      <c r="E18" s="260">
        <v>136144.7055397591</v>
      </c>
      <c r="F18" s="260">
        <v>141510.96490801606</v>
      </c>
      <c r="G18" s="260">
        <v>111873.17735429999</v>
      </c>
      <c r="H18" s="260">
        <v>74932.793041819998</v>
      </c>
      <c r="I18" s="260">
        <v>55688.369604536594</v>
      </c>
      <c r="J18" s="260">
        <v>90400.256383899803</v>
      </c>
      <c r="K18" s="260">
        <v>109957.7103579918</v>
      </c>
    </row>
    <row r="19" spans="1:12" ht="15" customHeight="1" x14ac:dyDescent="0.25">
      <c r="A19" s="262" t="s">
        <v>74</v>
      </c>
      <c r="B19" s="260">
        <v>103935.8421380756</v>
      </c>
      <c r="C19" s="260">
        <v>114136.8372092316</v>
      </c>
      <c r="D19" s="260">
        <v>116583.519359599</v>
      </c>
      <c r="E19" s="260">
        <v>119142.48331227151</v>
      </c>
      <c r="F19" s="260">
        <v>115780.7240204273</v>
      </c>
      <c r="G19" s="260">
        <v>109807.38145029999</v>
      </c>
      <c r="H19" s="260">
        <v>118831.35378609999</v>
      </c>
      <c r="I19" s="260">
        <v>60999.556042652497</v>
      </c>
      <c r="J19" s="260">
        <v>99903.998120656586</v>
      </c>
      <c r="K19" s="260">
        <v>104456.65328807841</v>
      </c>
    </row>
    <row r="20" spans="1:12" ht="15" customHeight="1" x14ac:dyDescent="0.25">
      <c r="A20" s="262" t="s">
        <v>349</v>
      </c>
      <c r="B20" s="260">
        <v>0</v>
      </c>
      <c r="C20" s="260">
        <v>0</v>
      </c>
      <c r="D20" s="260">
        <v>0</v>
      </c>
      <c r="E20" s="260">
        <v>0</v>
      </c>
      <c r="F20" s="260">
        <v>0</v>
      </c>
      <c r="G20" s="260">
        <v>0</v>
      </c>
      <c r="H20" s="260">
        <v>0</v>
      </c>
      <c r="I20" s="260">
        <v>0</v>
      </c>
      <c r="J20" s="260">
        <v>67953.220236866211</v>
      </c>
      <c r="K20" s="260">
        <v>99051.943277937622</v>
      </c>
    </row>
    <row r="21" spans="1:12" ht="15" customHeight="1" x14ac:dyDescent="0.25">
      <c r="A21" s="262" t="s">
        <v>73</v>
      </c>
      <c r="B21" s="260">
        <v>101665.88727710191</v>
      </c>
      <c r="C21" s="260">
        <v>133385.94974989287</v>
      </c>
      <c r="D21" s="260">
        <v>122074.83936817995</v>
      </c>
      <c r="E21" s="260">
        <v>93514.315180615682</v>
      </c>
      <c r="F21" s="260">
        <v>84899.072331841613</v>
      </c>
      <c r="G21" s="260">
        <v>89696.207212059991</v>
      </c>
      <c r="H21" s="260">
        <v>98413.853882029987</v>
      </c>
      <c r="I21" s="260">
        <v>106244.5815278821</v>
      </c>
      <c r="J21" s="260">
        <v>119135.82991766113</v>
      </c>
      <c r="K21" s="260">
        <v>87703.162800507605</v>
      </c>
    </row>
    <row r="22" spans="1:12" ht="15" customHeight="1" x14ac:dyDescent="0.25">
      <c r="A22" s="262" t="s">
        <v>183</v>
      </c>
      <c r="B22" s="260">
        <v>0</v>
      </c>
      <c r="C22" s="260">
        <v>67716.256601091096</v>
      </c>
      <c r="D22" s="260">
        <v>82687.205790738109</v>
      </c>
      <c r="E22" s="260">
        <v>98685.237329345415</v>
      </c>
      <c r="F22" s="260">
        <v>169933.17150630921</v>
      </c>
      <c r="G22" s="260">
        <v>168025.19311893004</v>
      </c>
      <c r="H22" s="260">
        <v>137394.16061399999</v>
      </c>
      <c r="I22" s="260">
        <v>111323.78110704079</v>
      </c>
      <c r="J22" s="260">
        <v>120956.6117430412</v>
      </c>
      <c r="K22" s="260">
        <v>86497.910018168288</v>
      </c>
    </row>
    <row r="23" spans="1:12" ht="15" customHeight="1" x14ac:dyDescent="0.25">
      <c r="A23" s="262" t="s">
        <v>181</v>
      </c>
      <c r="B23" s="260">
        <v>0</v>
      </c>
      <c r="C23" s="260">
        <v>0</v>
      </c>
      <c r="D23" s="260">
        <v>0</v>
      </c>
      <c r="E23" s="260">
        <v>20159.443743497199</v>
      </c>
      <c r="F23" s="260">
        <v>42914.457907514094</v>
      </c>
      <c r="G23" s="260">
        <v>36890.719707370001</v>
      </c>
      <c r="H23" s="260">
        <v>61064.6129736</v>
      </c>
      <c r="I23" s="260">
        <v>71142.735011429293</v>
      </c>
      <c r="J23" s="260">
        <v>79919.598773848309</v>
      </c>
      <c r="K23" s="260">
        <v>82796.029205456609</v>
      </c>
    </row>
    <row r="24" spans="1:12" ht="15" customHeight="1" x14ac:dyDescent="0.25">
      <c r="A24" s="262" t="s">
        <v>179</v>
      </c>
      <c r="B24" s="260">
        <v>0</v>
      </c>
      <c r="C24" s="260">
        <v>0</v>
      </c>
      <c r="D24" s="260">
        <v>0</v>
      </c>
      <c r="E24" s="260">
        <v>0</v>
      </c>
      <c r="F24" s="260">
        <v>73838.535019000003</v>
      </c>
      <c r="G24" s="260">
        <v>84906.940795000002</v>
      </c>
      <c r="H24" s="260">
        <v>77962.793905000013</v>
      </c>
      <c r="I24" s="260">
        <v>50479.976521006996</v>
      </c>
      <c r="J24" s="260">
        <v>61365.569968830408</v>
      </c>
      <c r="K24" s="260">
        <v>71828.691026518907</v>
      </c>
    </row>
    <row r="25" spans="1:12" ht="15" customHeight="1" x14ac:dyDescent="0.25">
      <c r="A25" s="262" t="s">
        <v>180</v>
      </c>
      <c r="B25" s="260">
        <v>0</v>
      </c>
      <c r="C25" s="260">
        <v>0</v>
      </c>
      <c r="D25" s="260">
        <v>12513.119777804501</v>
      </c>
      <c r="E25" s="260">
        <v>26793.852714870995</v>
      </c>
      <c r="F25" s="260">
        <v>29324.691582044801</v>
      </c>
      <c r="G25" s="260">
        <v>40549.387627700002</v>
      </c>
      <c r="H25" s="260">
        <v>40841.84378635</v>
      </c>
      <c r="I25" s="260">
        <v>28628.741057037903</v>
      </c>
      <c r="J25" s="260">
        <v>35830.143414011101</v>
      </c>
      <c r="K25" s="260">
        <v>48427.989550999402</v>
      </c>
    </row>
    <row r="26" spans="1:12" ht="15" customHeight="1" x14ac:dyDescent="0.25">
      <c r="A26" s="262" t="s">
        <v>105</v>
      </c>
      <c r="B26" s="260">
        <v>89237.989782738587</v>
      </c>
      <c r="C26" s="260">
        <v>91892.454981507399</v>
      </c>
      <c r="D26" s="260">
        <v>146110.40974241088</v>
      </c>
      <c r="E26" s="260">
        <v>131430.15133838079</v>
      </c>
      <c r="F26" s="260">
        <v>88021.073824116902</v>
      </c>
      <c r="G26" s="260">
        <v>12608.971321599998</v>
      </c>
      <c r="H26" s="260">
        <v>24527.826902200002</v>
      </c>
      <c r="I26" s="260">
        <v>18866.097832574898</v>
      </c>
      <c r="J26" s="260">
        <v>30545.944116917901</v>
      </c>
      <c r="K26" s="260">
        <v>40016.478328222103</v>
      </c>
    </row>
    <row r="27" spans="1:12" ht="15" customHeight="1" x14ac:dyDescent="0.25">
      <c r="A27" s="262" t="s">
        <v>90</v>
      </c>
      <c r="B27" s="260">
        <v>29418.900312773105</v>
      </c>
      <c r="C27" s="260">
        <v>32591.866109804203</v>
      </c>
      <c r="D27" s="260">
        <v>41243.609558775293</v>
      </c>
      <c r="E27" s="260">
        <v>48796.745231104702</v>
      </c>
      <c r="F27" s="260">
        <v>44413.233502352799</v>
      </c>
      <c r="G27" s="260">
        <v>44305.503977278</v>
      </c>
      <c r="H27" s="260">
        <v>49812.902554757995</v>
      </c>
      <c r="I27" s="260">
        <v>33688.528918821306</v>
      </c>
      <c r="J27" s="260">
        <v>34837.993808622297</v>
      </c>
      <c r="K27" s="260">
        <v>37196.352561681197</v>
      </c>
    </row>
    <row r="28" spans="1:12" ht="15" customHeight="1" x14ac:dyDescent="0.25">
      <c r="A28" s="262" t="s">
        <v>77</v>
      </c>
      <c r="B28" s="260">
        <v>1348150.5897619165</v>
      </c>
      <c r="C28" s="260">
        <v>1110746.7208058352</v>
      </c>
      <c r="D28" s="260">
        <v>979111.26929893019</v>
      </c>
      <c r="E28" s="260">
        <v>944859.48743232689</v>
      </c>
      <c r="F28" s="260">
        <v>785479.24895670987</v>
      </c>
      <c r="G28" s="260">
        <v>707983.3815585305</v>
      </c>
      <c r="H28" s="260">
        <v>683243.18310537993</v>
      </c>
      <c r="I28" s="260">
        <v>459352.85158714408</v>
      </c>
      <c r="J28" s="260">
        <v>474726.49160497845</v>
      </c>
      <c r="K28" s="260">
        <v>395250.19199174474</v>
      </c>
      <c r="L28" s="261"/>
    </row>
    <row r="29" spans="1:12" x14ac:dyDescent="0.25">
      <c r="A29" s="235"/>
      <c r="B29" s="254"/>
      <c r="C29" s="254"/>
      <c r="D29" s="254"/>
      <c r="E29" s="254"/>
      <c r="F29" s="254"/>
      <c r="G29" s="254"/>
      <c r="H29" s="254"/>
      <c r="I29" s="254"/>
      <c r="J29" s="254"/>
      <c r="K29" s="264"/>
      <c r="L29" s="254"/>
    </row>
    <row r="30" spans="1:12" x14ac:dyDescent="0.25">
      <c r="A30" s="265" t="s">
        <v>78</v>
      </c>
      <c r="B30" s="266"/>
      <c r="C30" s="266"/>
      <c r="D30" s="266"/>
      <c r="E30" s="266"/>
      <c r="F30" s="266"/>
      <c r="G30" s="266"/>
      <c r="H30" s="267"/>
      <c r="I30" s="266"/>
      <c r="J30" s="266"/>
      <c r="K30" s="254"/>
      <c r="L30" s="254"/>
    </row>
    <row r="31" spans="1:12" x14ac:dyDescent="0.25">
      <c r="A31" s="235" t="s">
        <v>350</v>
      </c>
      <c r="B31" s="268"/>
      <c r="C31" s="268"/>
      <c r="D31" s="268"/>
      <c r="E31" s="268"/>
      <c r="F31" s="268"/>
      <c r="G31" s="268"/>
      <c r="H31" s="269"/>
      <c r="I31" s="268"/>
      <c r="J31" s="268"/>
      <c r="K31" s="254"/>
      <c r="L31" s="254"/>
    </row>
    <row r="32" spans="1:12" x14ac:dyDescent="0.25">
      <c r="A32" s="235" t="s">
        <v>351</v>
      </c>
      <c r="B32" s="268"/>
      <c r="C32" s="268"/>
      <c r="D32" s="268"/>
      <c r="E32" s="268"/>
      <c r="F32" s="268"/>
      <c r="G32" s="268"/>
      <c r="H32" s="269"/>
      <c r="I32" s="268"/>
      <c r="J32" s="268"/>
      <c r="K32" s="254"/>
      <c r="L32" s="254"/>
    </row>
    <row r="33" spans="1:12" x14ac:dyDescent="0.25">
      <c r="A33" s="235" t="s">
        <v>98</v>
      </c>
      <c r="B33" s="268"/>
      <c r="C33" s="268"/>
      <c r="D33" s="268"/>
      <c r="E33" s="268"/>
      <c r="F33" s="268"/>
      <c r="G33" s="268"/>
      <c r="H33" s="269"/>
      <c r="I33" s="268"/>
      <c r="J33" s="268"/>
      <c r="K33" s="254"/>
      <c r="L33" s="254"/>
    </row>
    <row r="34" spans="1:12" x14ac:dyDescent="0.25">
      <c r="A34" s="235" t="s">
        <v>352</v>
      </c>
      <c r="B34" s="268"/>
      <c r="C34" s="268"/>
      <c r="D34" s="268"/>
      <c r="E34" s="268"/>
      <c r="F34" s="268"/>
      <c r="G34" s="268"/>
      <c r="H34" s="269"/>
      <c r="I34" s="268"/>
      <c r="J34" s="268"/>
      <c r="K34" s="254"/>
      <c r="L34" s="254"/>
    </row>
    <row r="35" spans="1:12" x14ac:dyDescent="0.25">
      <c r="A35" s="11" t="s">
        <v>325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64"/>
      <c r="L35" s="254"/>
    </row>
  </sheetData>
  <pageMargins left="0.7" right="0.7" top="0.75" bottom="0.75" header="0" footer="0"/>
  <pageSetup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86"/>
  <sheetViews>
    <sheetView showGridLines="0" workbookViewId="0"/>
  </sheetViews>
  <sheetFormatPr baseColWidth="10" defaultColWidth="14.42578125" defaultRowHeight="15" customHeight="1" x14ac:dyDescent="0.25"/>
  <cols>
    <col min="1" max="1" width="25.7109375" style="175" customWidth="1"/>
    <col min="2" max="3" width="9.140625" style="175" customWidth="1"/>
    <col min="4" max="4" width="12" style="175" bestFit="1" customWidth="1"/>
    <col min="5" max="9" width="9.140625" style="175" customWidth="1"/>
    <col min="10" max="10" width="9.42578125" style="175" customWidth="1"/>
    <col min="11" max="11" width="9.28515625" style="175" customWidth="1"/>
    <col min="12" max="13" width="6.42578125" style="175" customWidth="1"/>
    <col min="14" max="16384" width="14.42578125" style="175"/>
  </cols>
  <sheetData>
    <row r="1" spans="1:13" ht="13.9" customHeight="1" x14ac:dyDescent="0.25">
      <c r="A1" s="252" t="s">
        <v>353</v>
      </c>
      <c r="B1" s="271"/>
      <c r="C1" s="271"/>
      <c r="D1" s="271"/>
      <c r="E1" s="271"/>
      <c r="F1" s="271"/>
      <c r="G1" s="235"/>
      <c r="H1" s="235"/>
      <c r="I1" s="235"/>
      <c r="J1" s="235"/>
      <c r="K1" s="235"/>
    </row>
    <row r="2" spans="1:13" ht="13.9" customHeight="1" x14ac:dyDescent="0.25">
      <c r="A2" s="255" t="s">
        <v>354</v>
      </c>
      <c r="B2" s="271"/>
      <c r="C2" s="271"/>
      <c r="D2" s="271"/>
      <c r="E2" s="271"/>
      <c r="F2" s="271"/>
      <c r="G2" s="235"/>
      <c r="H2" s="235"/>
      <c r="I2" s="235"/>
      <c r="J2" s="235"/>
      <c r="K2" s="235"/>
    </row>
    <row r="3" spans="1:13" ht="13.9" customHeight="1" x14ac:dyDescent="0.25">
      <c r="A3" s="235"/>
      <c r="B3" s="271"/>
      <c r="C3" s="271"/>
      <c r="D3" s="271"/>
      <c r="E3" s="271"/>
      <c r="F3" s="271"/>
      <c r="G3" s="235"/>
      <c r="H3" s="235"/>
      <c r="I3" s="235"/>
      <c r="J3" s="235"/>
      <c r="K3" s="256"/>
    </row>
    <row r="4" spans="1:13" ht="13.9" customHeight="1" x14ac:dyDescent="0.25">
      <c r="A4" s="235"/>
      <c r="B4" s="271"/>
      <c r="C4" s="271"/>
      <c r="D4" s="271"/>
      <c r="E4" s="271"/>
      <c r="F4" s="271"/>
      <c r="G4" s="235"/>
      <c r="H4" s="235"/>
      <c r="I4" s="235"/>
      <c r="J4" s="235"/>
      <c r="K4" s="235"/>
    </row>
    <row r="5" spans="1:13" ht="13.9" customHeight="1" x14ac:dyDescent="0.25">
      <c r="A5" s="233" t="s">
        <v>594</v>
      </c>
      <c r="B5" s="272">
        <v>2013</v>
      </c>
      <c r="C5" s="272">
        <v>2014</v>
      </c>
      <c r="D5" s="272">
        <v>2015</v>
      </c>
      <c r="E5" s="272">
        <v>2016</v>
      </c>
      <c r="F5" s="272">
        <v>2017</v>
      </c>
      <c r="G5" s="272">
        <v>2018</v>
      </c>
      <c r="H5" s="272">
        <v>2019</v>
      </c>
      <c r="I5" s="272">
        <v>2020</v>
      </c>
      <c r="J5" s="272">
        <v>2021</v>
      </c>
      <c r="K5" s="272" t="s">
        <v>186</v>
      </c>
      <c r="L5" s="3"/>
      <c r="M5" s="4"/>
    </row>
    <row r="6" spans="1:13" ht="13.9" customHeight="1" x14ac:dyDescent="0.25">
      <c r="A6" s="252" t="s">
        <v>27</v>
      </c>
      <c r="B6" s="273">
        <f t="shared" ref="B6:J6" si="0">SUM(B8:B24)</f>
        <v>3648503.3400407182</v>
      </c>
      <c r="C6" s="273">
        <f t="shared" si="0"/>
        <v>3738279.9180184659</v>
      </c>
      <c r="D6" s="273">
        <f t="shared" si="0"/>
        <v>4071094.9244271419</v>
      </c>
      <c r="E6" s="273">
        <f t="shared" si="0"/>
        <v>4329179.7629066473</v>
      </c>
      <c r="F6" s="273">
        <f t="shared" si="0"/>
        <v>4318324.2784375092</v>
      </c>
      <c r="G6" s="273">
        <f t="shared" si="0"/>
        <v>3999990.1319625704</v>
      </c>
      <c r="H6" s="273">
        <f t="shared" si="0"/>
        <v>3706760.2491151225</v>
      </c>
      <c r="I6" s="273">
        <f t="shared" si="0"/>
        <v>2768240.2600989649</v>
      </c>
      <c r="J6" s="273">
        <f t="shared" si="0"/>
        <v>3375644.9429499218</v>
      </c>
      <c r="K6" s="273">
        <f>SUM(K8:K24)</f>
        <v>3083035.8392507266</v>
      </c>
      <c r="L6" s="186"/>
      <c r="M6" s="4"/>
    </row>
    <row r="7" spans="1:13" ht="13.9" customHeight="1" x14ac:dyDescent="0.25">
      <c r="A7" s="252"/>
      <c r="B7" s="273"/>
      <c r="C7" s="273"/>
      <c r="D7" s="273"/>
      <c r="E7" s="273"/>
      <c r="F7" s="273"/>
      <c r="G7" s="273"/>
      <c r="H7" s="274"/>
      <c r="I7" s="274"/>
      <c r="J7" s="274"/>
      <c r="K7" s="275"/>
      <c r="L7" s="3"/>
      <c r="M7" s="4"/>
    </row>
    <row r="8" spans="1:13" ht="13.9" customHeight="1" x14ac:dyDescent="0.25">
      <c r="A8" s="276" t="s">
        <v>57</v>
      </c>
      <c r="B8" s="138">
        <v>651965.77473864029</v>
      </c>
      <c r="C8" s="138">
        <v>524367.81582999427</v>
      </c>
      <c r="D8" s="138">
        <v>684728.42784813489</v>
      </c>
      <c r="E8" s="138">
        <v>785169.48464024009</v>
      </c>
      <c r="F8" s="138">
        <v>801830.84780607733</v>
      </c>
      <c r="G8" s="138">
        <v>682140.12855799508</v>
      </c>
      <c r="H8" s="138">
        <v>650780.02764993906</v>
      </c>
      <c r="I8" s="138">
        <v>529687.81523264188</v>
      </c>
      <c r="J8" s="138">
        <v>650494.96139368741</v>
      </c>
      <c r="K8" s="138">
        <v>641419.57132057054</v>
      </c>
      <c r="L8" s="250"/>
      <c r="M8" s="251"/>
    </row>
    <row r="9" spans="1:13" ht="13.9" customHeight="1" x14ac:dyDescent="0.25">
      <c r="A9" s="276" t="s">
        <v>50</v>
      </c>
      <c r="B9" s="138">
        <v>962611.31940960407</v>
      </c>
      <c r="C9" s="138">
        <v>600588.1428215903</v>
      </c>
      <c r="D9" s="138">
        <v>669544.89392160031</v>
      </c>
      <c r="E9" s="138">
        <v>628621.89225065056</v>
      </c>
      <c r="F9" s="138">
        <v>594069.9112674403</v>
      </c>
      <c r="G9" s="138">
        <v>534408.8297393698</v>
      </c>
      <c r="H9" s="138">
        <v>555020.7140873539</v>
      </c>
      <c r="I9" s="138">
        <v>464785.39046218194</v>
      </c>
      <c r="J9" s="138">
        <v>627610.01359953976</v>
      </c>
      <c r="K9" s="138">
        <v>623851.82775713562</v>
      </c>
      <c r="L9" s="186"/>
      <c r="M9" s="251"/>
    </row>
    <row r="10" spans="1:13" ht="13.9" customHeight="1" x14ac:dyDescent="0.25">
      <c r="A10" s="276" t="s">
        <v>58</v>
      </c>
      <c r="B10" s="138">
        <v>516314.09967142396</v>
      </c>
      <c r="C10" s="138">
        <v>686704.4432525126</v>
      </c>
      <c r="D10" s="138">
        <v>816552.37598939822</v>
      </c>
      <c r="E10" s="138">
        <v>880778.02794005093</v>
      </c>
      <c r="F10" s="138">
        <v>780561.95792740083</v>
      </c>
      <c r="G10" s="138">
        <v>701783.97786643577</v>
      </c>
      <c r="H10" s="138">
        <v>672187.51406864123</v>
      </c>
      <c r="I10" s="138">
        <v>427271.26520269737</v>
      </c>
      <c r="J10" s="138">
        <v>568198.73480950808</v>
      </c>
      <c r="K10" s="138">
        <v>444490.99537210801</v>
      </c>
      <c r="L10" s="186"/>
      <c r="M10" s="251"/>
    </row>
    <row r="11" spans="1:13" ht="13.9" customHeight="1" x14ac:dyDescent="0.25">
      <c r="A11" s="276" t="s">
        <v>51</v>
      </c>
      <c r="B11" s="138">
        <v>256978.68493910972</v>
      </c>
      <c r="C11" s="138">
        <v>687702.32432536467</v>
      </c>
      <c r="D11" s="138">
        <v>711182.46847964148</v>
      </c>
      <c r="E11" s="138">
        <v>789232.50445597828</v>
      </c>
      <c r="F11" s="138">
        <v>792267.81537212001</v>
      </c>
      <c r="G11" s="138">
        <v>653211.16004945396</v>
      </c>
      <c r="H11" s="138">
        <v>531657.22406353673</v>
      </c>
      <c r="I11" s="138">
        <v>454993.38965240639</v>
      </c>
      <c r="J11" s="138">
        <v>456822.88292358688</v>
      </c>
      <c r="K11" s="138">
        <v>277499.72096128023</v>
      </c>
      <c r="L11" s="186"/>
      <c r="M11" s="251"/>
    </row>
    <row r="12" spans="1:13" ht="13.9" customHeight="1" x14ac:dyDescent="0.25">
      <c r="A12" s="276" t="s">
        <v>48</v>
      </c>
      <c r="B12" s="138">
        <v>103112.5780697272</v>
      </c>
      <c r="C12" s="138">
        <v>100354.60997185002</v>
      </c>
      <c r="D12" s="138">
        <v>126714.8641927478</v>
      </c>
      <c r="E12" s="138">
        <v>134164.27563026091</v>
      </c>
      <c r="F12" s="138">
        <v>129886.6276851989</v>
      </c>
      <c r="G12" s="138">
        <v>123052.79261629397</v>
      </c>
      <c r="H12" s="138">
        <v>120969.16405991801</v>
      </c>
      <c r="I12" s="138">
        <v>98944.989521516807</v>
      </c>
      <c r="J12" s="138">
        <v>188293.29373795504</v>
      </c>
      <c r="K12" s="138">
        <v>223539.29545826232</v>
      </c>
      <c r="L12" s="186"/>
      <c r="M12" s="251"/>
    </row>
    <row r="13" spans="1:13" ht="13.9" customHeight="1" x14ac:dyDescent="0.25">
      <c r="A13" s="276" t="s">
        <v>55</v>
      </c>
      <c r="B13" s="138">
        <v>282690.38133124006</v>
      </c>
      <c r="C13" s="138">
        <v>282037.32774201484</v>
      </c>
      <c r="D13" s="138">
        <v>246701.2659315159</v>
      </c>
      <c r="E13" s="138">
        <v>288967.36058362515</v>
      </c>
      <c r="F13" s="138">
        <v>392885.29451154789</v>
      </c>
      <c r="G13" s="138">
        <v>441682.30409570003</v>
      </c>
      <c r="H13" s="138">
        <v>442459.94285219302</v>
      </c>
      <c r="I13" s="138">
        <v>145891.37294633934</v>
      </c>
      <c r="J13" s="138">
        <v>227872.47669407199</v>
      </c>
      <c r="K13" s="138">
        <v>219189.95069712316</v>
      </c>
      <c r="L13" s="186"/>
      <c r="M13" s="251"/>
    </row>
    <row r="14" spans="1:13" ht="13.9" customHeight="1" x14ac:dyDescent="0.25">
      <c r="A14" s="276" t="s">
        <v>49</v>
      </c>
      <c r="B14" s="138">
        <v>198503.39387571363</v>
      </c>
      <c r="C14" s="138">
        <v>176912.83688276514</v>
      </c>
      <c r="D14" s="138">
        <v>160436.05760949262</v>
      </c>
      <c r="E14" s="138">
        <v>164862.24168601702</v>
      </c>
      <c r="F14" s="138">
        <v>119102.0392531299</v>
      </c>
      <c r="G14" s="138">
        <v>136045.79415534798</v>
      </c>
      <c r="H14" s="138">
        <v>137125.50616494101</v>
      </c>
      <c r="I14" s="138">
        <v>103096.1034746105</v>
      </c>
      <c r="J14" s="138">
        <v>122055.68558240662</v>
      </c>
      <c r="K14" s="138">
        <v>138334.48452952702</v>
      </c>
    </row>
    <row r="15" spans="1:13" ht="13.9" customHeight="1" x14ac:dyDescent="0.25">
      <c r="A15" s="276" t="s">
        <v>47</v>
      </c>
      <c r="B15" s="138">
        <v>31451.83245433</v>
      </c>
      <c r="C15" s="138">
        <v>33174.547823241701</v>
      </c>
      <c r="D15" s="138">
        <v>41448.152087601498</v>
      </c>
      <c r="E15" s="138">
        <v>49065.203595624196</v>
      </c>
      <c r="F15" s="138">
        <v>118560.72195479591</v>
      </c>
      <c r="G15" s="138">
        <v>132035.58366296798</v>
      </c>
      <c r="H15" s="138">
        <v>130749.509925345</v>
      </c>
      <c r="I15" s="138">
        <v>92559.51746122459</v>
      </c>
      <c r="J15" s="138">
        <v>103200.58134340927</v>
      </c>
      <c r="K15" s="138">
        <v>115960.73229828336</v>
      </c>
    </row>
    <row r="16" spans="1:13" ht="13.9" customHeight="1" x14ac:dyDescent="0.25">
      <c r="A16" s="276" t="s">
        <v>45</v>
      </c>
      <c r="B16" s="138">
        <v>280676.11828242976</v>
      </c>
      <c r="C16" s="138">
        <v>280213.06792684167</v>
      </c>
      <c r="D16" s="138">
        <v>266585.1872821952</v>
      </c>
      <c r="E16" s="138">
        <v>281135.0305834238</v>
      </c>
      <c r="F16" s="138">
        <v>247324.86781193738</v>
      </c>
      <c r="G16" s="138">
        <v>277126.21803003689</v>
      </c>
      <c r="H16" s="138">
        <v>135468.58487971302</v>
      </c>
      <c r="I16" s="138">
        <v>93607.180398587152</v>
      </c>
      <c r="J16" s="138">
        <v>102583.89856749737</v>
      </c>
      <c r="K16" s="138">
        <v>110920.21326839048</v>
      </c>
    </row>
    <row r="17" spans="1:11" ht="13.9" customHeight="1" x14ac:dyDescent="0.25">
      <c r="A17" s="276" t="s">
        <v>44</v>
      </c>
      <c r="B17" s="138">
        <v>116593.91730812308</v>
      </c>
      <c r="C17" s="138">
        <v>118584.9258787017</v>
      </c>
      <c r="D17" s="138">
        <v>98066.689740659494</v>
      </c>
      <c r="E17" s="138">
        <v>90275.536834754603</v>
      </c>
      <c r="F17" s="138">
        <v>95821.642633079216</v>
      </c>
      <c r="G17" s="138">
        <v>86120.955268799997</v>
      </c>
      <c r="H17" s="138">
        <v>73611.520939800001</v>
      </c>
      <c r="I17" s="138">
        <v>72509.047068217798</v>
      </c>
      <c r="J17" s="138">
        <v>83781.858831428006</v>
      </c>
      <c r="K17" s="138">
        <v>71914.862248628779</v>
      </c>
    </row>
    <row r="18" spans="1:11" ht="13.9" customHeight="1" x14ac:dyDescent="0.25">
      <c r="A18" s="276" t="s">
        <v>46</v>
      </c>
      <c r="B18" s="138">
        <v>43654.752725855891</v>
      </c>
      <c r="C18" s="138">
        <v>46397.224871976992</v>
      </c>
      <c r="D18" s="138">
        <v>53424.605983637608</v>
      </c>
      <c r="E18" s="138">
        <v>51998.559796169997</v>
      </c>
      <c r="F18" s="138">
        <v>58825.386485902796</v>
      </c>
      <c r="G18" s="138">
        <v>70336.674166099998</v>
      </c>
      <c r="H18" s="138">
        <v>110615.5510585</v>
      </c>
      <c r="I18" s="138">
        <v>104099.44166586039</v>
      </c>
      <c r="J18" s="138">
        <v>86273.652123432301</v>
      </c>
      <c r="K18" s="138">
        <v>71410.422259919287</v>
      </c>
    </row>
    <row r="19" spans="1:11" ht="13.9" customHeight="1" x14ac:dyDescent="0.25">
      <c r="A19" s="276" t="s">
        <v>59</v>
      </c>
      <c r="B19" s="138">
        <v>0</v>
      </c>
      <c r="C19" s="138">
        <v>0.73688469479999996</v>
      </c>
      <c r="D19" s="138">
        <v>1650.7922612141001</v>
      </c>
      <c r="E19" s="138">
        <v>624.51990698360009</v>
      </c>
      <c r="F19" s="138">
        <v>1281.7276117785</v>
      </c>
      <c r="G19" s="138">
        <v>1166.09938663</v>
      </c>
      <c r="H19" s="138">
        <v>1168.1440167399999</v>
      </c>
      <c r="I19" s="138">
        <v>108617.25679279931</v>
      </c>
      <c r="J19" s="138">
        <v>97558.071412370497</v>
      </c>
      <c r="K19" s="138">
        <v>56933.181073734886</v>
      </c>
    </row>
    <row r="20" spans="1:11" ht="13.9" customHeight="1" x14ac:dyDescent="0.25">
      <c r="A20" s="276" t="s">
        <v>53</v>
      </c>
      <c r="B20" s="138">
        <v>73444.300008777092</v>
      </c>
      <c r="C20" s="138">
        <v>67356.254896239974</v>
      </c>
      <c r="D20" s="138">
        <v>64149.438923618596</v>
      </c>
      <c r="E20" s="138">
        <v>62129.577331991393</v>
      </c>
      <c r="F20" s="138">
        <v>55425.044646931194</v>
      </c>
      <c r="G20" s="138">
        <v>42524.909774853993</v>
      </c>
      <c r="H20" s="138">
        <v>26787.383682708005</v>
      </c>
      <c r="I20" s="138">
        <v>15939.5351385989</v>
      </c>
      <c r="J20" s="138">
        <v>23120.468328790881</v>
      </c>
      <c r="K20" s="138">
        <v>30075.069265419421</v>
      </c>
    </row>
    <row r="21" spans="1:11" ht="13.9" customHeight="1" x14ac:dyDescent="0.25">
      <c r="A21" s="276" t="s">
        <v>52</v>
      </c>
      <c r="B21" s="138">
        <v>55217.9067648489</v>
      </c>
      <c r="C21" s="138">
        <v>55922.2028109764</v>
      </c>
      <c r="D21" s="138">
        <v>55142.390380937126</v>
      </c>
      <c r="E21" s="138">
        <v>40764.070890941795</v>
      </c>
      <c r="F21" s="138">
        <v>46698.06154804118</v>
      </c>
      <c r="G21" s="138">
        <v>44327.274156581989</v>
      </c>
      <c r="H21" s="138">
        <v>39953.438235538997</v>
      </c>
      <c r="I21" s="138">
        <v>40815.801320118779</v>
      </c>
      <c r="J21" s="138">
        <v>34915.854850164898</v>
      </c>
      <c r="K21" s="138">
        <v>23975.207975588994</v>
      </c>
    </row>
    <row r="22" spans="1:11" ht="13.9" customHeight="1" x14ac:dyDescent="0.25">
      <c r="A22" s="276" t="s">
        <v>60</v>
      </c>
      <c r="B22" s="138">
        <v>58753.195426715094</v>
      </c>
      <c r="C22" s="138">
        <v>64957.134268590795</v>
      </c>
      <c r="D22" s="138">
        <v>68221.521694871495</v>
      </c>
      <c r="E22" s="138">
        <v>78937.161611903197</v>
      </c>
      <c r="F22" s="138">
        <v>82417.660433951794</v>
      </c>
      <c r="G22" s="138">
        <v>72247.894077000004</v>
      </c>
      <c r="H22" s="138">
        <v>76317.242173199993</v>
      </c>
      <c r="I22" s="138">
        <v>14594.4225426257</v>
      </c>
      <c r="J22" s="138">
        <v>0</v>
      </c>
      <c r="K22" s="138">
        <v>22756.618642717101</v>
      </c>
    </row>
    <row r="23" spans="1:11" ht="13.9" customHeight="1" x14ac:dyDescent="0.25">
      <c r="A23" s="276" t="s">
        <v>54</v>
      </c>
      <c r="B23" s="138">
        <v>16535.085034179203</v>
      </c>
      <c r="C23" s="138">
        <v>13006.321831109799</v>
      </c>
      <c r="D23" s="138">
        <v>6545.7920998743984</v>
      </c>
      <c r="E23" s="138">
        <v>2454.3151680320002</v>
      </c>
      <c r="F23" s="138">
        <v>1364.6714881759999</v>
      </c>
      <c r="G23" s="138">
        <v>1779.5363590029997</v>
      </c>
      <c r="H23" s="138">
        <v>1888.7812570550002</v>
      </c>
      <c r="I23" s="138">
        <v>827.73121853869986</v>
      </c>
      <c r="J23" s="138">
        <v>2856.9175910763006</v>
      </c>
      <c r="K23" s="138">
        <v>10763.686122037601</v>
      </c>
    </row>
    <row r="24" spans="1:11" ht="13.9" customHeight="1" x14ac:dyDescent="0.25">
      <c r="A24" s="276" t="s">
        <v>56</v>
      </c>
      <c r="B24" s="132">
        <v>0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8">
        <v>5.5911609968000002</v>
      </c>
      <c r="K24" s="138">
        <v>0</v>
      </c>
    </row>
    <row r="25" spans="1:11" ht="13.9" customHeight="1" x14ac:dyDescent="0.25">
      <c r="A25" s="277"/>
      <c r="B25" s="235"/>
      <c r="C25" s="235"/>
      <c r="D25" s="235"/>
      <c r="E25" s="235"/>
      <c r="F25" s="235"/>
      <c r="G25" s="235"/>
      <c r="H25" s="235"/>
      <c r="I25" s="235"/>
      <c r="J25" s="235"/>
      <c r="K25" s="235"/>
    </row>
    <row r="26" spans="1:11" ht="13.9" customHeight="1" x14ac:dyDescent="0.25">
      <c r="A26" s="265" t="s">
        <v>78</v>
      </c>
      <c r="B26" s="266"/>
      <c r="C26" s="266"/>
      <c r="D26" s="266"/>
      <c r="E26" s="266"/>
      <c r="F26" s="266"/>
      <c r="G26" s="266"/>
      <c r="H26" s="267"/>
      <c r="I26" s="266"/>
      <c r="J26" s="266"/>
      <c r="K26" s="266"/>
    </row>
    <row r="27" spans="1:11" ht="13.9" customHeight="1" x14ac:dyDescent="0.25">
      <c r="A27" s="11" t="s">
        <v>325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70"/>
    </row>
    <row r="28" spans="1:11" ht="13.9" customHeight="1" x14ac:dyDescent="0.25">
      <c r="A28" s="3"/>
      <c r="B28" s="268"/>
      <c r="C28" s="268"/>
      <c r="D28" s="268"/>
      <c r="E28" s="268"/>
      <c r="F28" s="268"/>
      <c r="G28" s="268"/>
      <c r="H28" s="268"/>
      <c r="I28" s="268"/>
      <c r="J28" s="268"/>
      <c r="K28" s="268"/>
    </row>
    <row r="29" spans="1:11" ht="13.9" customHeight="1" x14ac:dyDescent="0.25">
      <c r="A29" s="3"/>
      <c r="B29" s="268"/>
      <c r="C29" s="268"/>
      <c r="D29" s="268"/>
      <c r="E29" s="268"/>
      <c r="F29" s="268"/>
      <c r="G29" s="268"/>
      <c r="H29" s="268"/>
      <c r="I29" s="268"/>
      <c r="J29" s="268"/>
      <c r="K29" s="268"/>
    </row>
    <row r="30" spans="1:11" ht="14.25" customHeight="1" x14ac:dyDescent="0.25">
      <c r="A30" s="3"/>
      <c r="B30" s="268"/>
      <c r="C30" s="268"/>
      <c r="D30" s="268"/>
      <c r="E30" s="268"/>
      <c r="F30" s="268"/>
      <c r="G30" s="268"/>
      <c r="H30" s="268"/>
      <c r="I30" s="268"/>
      <c r="J30" s="268"/>
      <c r="K30" s="268"/>
    </row>
    <row r="31" spans="1:11" ht="14.25" customHeight="1" x14ac:dyDescent="0.25">
      <c r="A31" s="3"/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spans="1:11" ht="14.25" customHeight="1" x14ac:dyDescent="0.25">
      <c r="A32" s="3"/>
      <c r="B32" s="268"/>
      <c r="C32" s="268"/>
      <c r="D32" s="268"/>
      <c r="E32" s="268"/>
      <c r="F32" s="268"/>
      <c r="G32" s="268"/>
      <c r="H32" s="268"/>
      <c r="I32" s="268"/>
      <c r="J32" s="268"/>
      <c r="K32" s="268"/>
    </row>
    <row r="33" spans="1:12" ht="14.25" customHeight="1" x14ac:dyDescent="0.25">
      <c r="A33" s="3"/>
      <c r="B33" s="268"/>
      <c r="C33" s="268"/>
      <c r="D33" s="268"/>
      <c r="E33" s="268"/>
      <c r="F33" s="268"/>
      <c r="G33" s="268"/>
      <c r="H33" s="268"/>
      <c r="I33" s="268"/>
      <c r="J33" s="268"/>
      <c r="K33" s="268"/>
    </row>
    <row r="34" spans="1:12" ht="14.25" customHeight="1" x14ac:dyDescent="0.25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</row>
    <row r="35" spans="1:12" ht="14.25" customHeight="1" x14ac:dyDescent="0.25">
      <c r="A35" s="235"/>
      <c r="B35" s="278"/>
      <c r="C35" s="278"/>
      <c r="D35" s="278"/>
      <c r="E35" s="278"/>
      <c r="F35" s="278"/>
      <c r="G35" s="278"/>
      <c r="H35" s="278"/>
      <c r="I35" s="278"/>
      <c r="J35" s="278"/>
      <c r="K35" s="235"/>
    </row>
    <row r="36" spans="1:12" ht="14.25" customHeight="1" x14ac:dyDescent="0.25">
      <c r="A36" s="235"/>
      <c r="B36" s="279"/>
      <c r="C36" s="279"/>
      <c r="D36" s="280"/>
      <c r="E36" s="279"/>
      <c r="F36" s="279"/>
      <c r="G36" s="279"/>
      <c r="H36" s="279"/>
      <c r="I36" s="279"/>
      <c r="J36" s="279"/>
      <c r="K36" s="279"/>
      <c r="L36" s="279"/>
    </row>
    <row r="37" spans="1:12" ht="14.25" customHeight="1" x14ac:dyDescent="0.25">
      <c r="A37" s="235"/>
      <c r="B37" s="271"/>
      <c r="C37" s="271"/>
      <c r="D37" s="271"/>
      <c r="E37" s="271"/>
      <c r="F37" s="271"/>
      <c r="G37" s="235"/>
      <c r="H37" s="235"/>
      <c r="I37" s="235"/>
      <c r="J37" s="235"/>
      <c r="K37" s="235"/>
    </row>
    <row r="38" spans="1:12" ht="14.25" customHeight="1" x14ac:dyDescent="0.25">
      <c r="A38" s="235"/>
      <c r="B38" s="271"/>
      <c r="C38" s="271"/>
      <c r="D38" s="271"/>
      <c r="E38" s="271"/>
      <c r="F38" s="271"/>
      <c r="G38" s="235"/>
      <c r="H38" s="235"/>
      <c r="I38" s="235"/>
      <c r="J38" s="235"/>
      <c r="K38" s="235"/>
    </row>
    <row r="39" spans="1:12" ht="14.25" customHeight="1" x14ac:dyDescent="0.25">
      <c r="A39" s="235"/>
      <c r="B39" s="271"/>
      <c r="C39" s="271"/>
      <c r="D39" s="271"/>
      <c r="E39" s="271"/>
      <c r="F39" s="271"/>
      <c r="G39" s="235"/>
      <c r="H39" s="235"/>
      <c r="I39" s="235"/>
      <c r="J39" s="235"/>
      <c r="K39" s="235"/>
    </row>
    <row r="40" spans="1:12" ht="14.25" customHeight="1" x14ac:dyDescent="0.25">
      <c r="A40" s="235"/>
      <c r="B40" s="271"/>
      <c r="C40" s="271"/>
      <c r="D40" s="271"/>
      <c r="E40" s="271"/>
      <c r="F40" s="271"/>
      <c r="G40" s="235"/>
      <c r="H40" s="235"/>
      <c r="I40" s="235"/>
      <c r="J40" s="235"/>
      <c r="K40" s="235"/>
    </row>
    <row r="41" spans="1:12" ht="14.25" customHeight="1" x14ac:dyDescent="0.25">
      <c r="A41" s="235"/>
      <c r="B41" s="271"/>
      <c r="C41" s="271"/>
      <c r="D41" s="271"/>
      <c r="E41" s="271"/>
      <c r="F41" s="271"/>
      <c r="G41" s="235"/>
      <c r="H41" s="235"/>
      <c r="I41" s="235"/>
      <c r="J41" s="235"/>
      <c r="K41" s="235"/>
    </row>
    <row r="42" spans="1:12" ht="14.25" customHeight="1" x14ac:dyDescent="0.25">
      <c r="A42" s="235"/>
      <c r="B42" s="271"/>
      <c r="C42" s="271"/>
      <c r="D42" s="271"/>
      <c r="E42" s="271"/>
      <c r="F42" s="271"/>
      <c r="G42" s="235"/>
      <c r="H42" s="235"/>
      <c r="I42" s="235"/>
      <c r="J42" s="235"/>
      <c r="K42" s="235"/>
    </row>
    <row r="43" spans="1:12" ht="14.25" customHeight="1" x14ac:dyDescent="0.25">
      <c r="A43" s="235"/>
      <c r="B43" s="271"/>
      <c r="C43" s="271"/>
      <c r="D43" s="271"/>
      <c r="E43" s="271"/>
      <c r="F43" s="271"/>
      <c r="G43" s="235"/>
      <c r="H43" s="235"/>
      <c r="I43" s="235"/>
      <c r="J43" s="235"/>
      <c r="K43" s="235"/>
    </row>
    <row r="44" spans="1:12" ht="14.25" customHeight="1" x14ac:dyDescent="0.25">
      <c r="A44" s="235"/>
      <c r="B44" s="271"/>
      <c r="C44" s="271"/>
      <c r="D44" s="271"/>
      <c r="E44" s="271"/>
      <c r="F44" s="271"/>
      <c r="G44" s="235"/>
      <c r="H44" s="235"/>
      <c r="I44" s="235"/>
      <c r="J44" s="235"/>
      <c r="K44" s="235"/>
    </row>
    <row r="45" spans="1:12" ht="14.25" customHeight="1" x14ac:dyDescent="0.25">
      <c r="A45" s="235"/>
      <c r="B45" s="271"/>
      <c r="C45" s="271"/>
      <c r="D45" s="271"/>
      <c r="E45" s="271"/>
      <c r="F45" s="271"/>
      <c r="G45" s="235"/>
      <c r="H45" s="235"/>
      <c r="I45" s="235"/>
      <c r="J45" s="235"/>
      <c r="K45" s="235"/>
    </row>
    <row r="46" spans="1:12" ht="14.25" customHeight="1" x14ac:dyDescent="0.25">
      <c r="A46" s="235"/>
      <c r="B46" s="271"/>
      <c r="C46" s="271"/>
      <c r="D46" s="271"/>
      <c r="E46" s="271"/>
      <c r="F46" s="271"/>
      <c r="G46" s="235"/>
      <c r="H46" s="235"/>
      <c r="I46" s="235"/>
      <c r="J46" s="235"/>
      <c r="K46" s="235"/>
    </row>
    <row r="47" spans="1:12" ht="14.25" customHeight="1" x14ac:dyDescent="0.25">
      <c r="A47" s="235"/>
      <c r="B47" s="271"/>
      <c r="C47" s="271"/>
      <c r="D47" s="271"/>
      <c r="E47" s="271"/>
      <c r="F47" s="271"/>
      <c r="G47" s="235"/>
      <c r="H47" s="235"/>
      <c r="I47" s="235"/>
      <c r="J47" s="235"/>
      <c r="K47" s="235"/>
    </row>
    <row r="48" spans="1:12" ht="14.25" customHeight="1" x14ac:dyDescent="0.25">
      <c r="A48" s="235"/>
      <c r="B48" s="271"/>
      <c r="C48" s="271"/>
      <c r="D48" s="271"/>
      <c r="E48" s="271"/>
      <c r="F48" s="271"/>
      <c r="G48" s="235"/>
      <c r="H48" s="235"/>
      <c r="I48" s="235"/>
      <c r="J48" s="235"/>
      <c r="K48" s="235"/>
    </row>
    <row r="49" spans="1:11" ht="14.25" customHeight="1" x14ac:dyDescent="0.25">
      <c r="A49" s="235"/>
      <c r="B49" s="271"/>
      <c r="C49" s="271"/>
      <c r="D49" s="271"/>
      <c r="E49" s="271"/>
      <c r="F49" s="271"/>
      <c r="G49" s="235"/>
      <c r="H49" s="235"/>
      <c r="I49" s="235"/>
      <c r="J49" s="235"/>
      <c r="K49" s="235"/>
    </row>
    <row r="50" spans="1:11" ht="14.25" customHeight="1" x14ac:dyDescent="0.25">
      <c r="A50" s="235"/>
      <c r="B50" s="271"/>
      <c r="C50" s="271"/>
      <c r="D50" s="271"/>
      <c r="E50" s="271"/>
      <c r="F50" s="271"/>
      <c r="G50" s="235"/>
      <c r="H50" s="235"/>
      <c r="I50" s="235"/>
      <c r="J50" s="235"/>
      <c r="K50" s="235"/>
    </row>
    <row r="51" spans="1:11" ht="14.25" customHeight="1" x14ac:dyDescent="0.25">
      <c r="A51" s="235"/>
      <c r="B51" s="271"/>
      <c r="C51" s="271"/>
      <c r="D51" s="271"/>
      <c r="E51" s="271"/>
      <c r="F51" s="271"/>
      <c r="G51" s="235"/>
      <c r="H51" s="235"/>
      <c r="I51" s="235"/>
      <c r="J51" s="235"/>
      <c r="K51" s="235"/>
    </row>
    <row r="52" spans="1:11" ht="14.25" customHeight="1" x14ac:dyDescent="0.25">
      <c r="A52" s="235"/>
      <c r="B52" s="271"/>
      <c r="C52" s="271"/>
      <c r="D52" s="271"/>
      <c r="E52" s="271"/>
      <c r="F52" s="271"/>
      <c r="G52" s="235"/>
      <c r="H52" s="235"/>
      <c r="I52" s="235"/>
      <c r="J52" s="235"/>
      <c r="K52" s="235"/>
    </row>
    <row r="53" spans="1:11" ht="14.25" customHeight="1" x14ac:dyDescent="0.25">
      <c r="A53" s="235"/>
      <c r="B53" s="271"/>
      <c r="C53" s="271"/>
      <c r="D53" s="271"/>
      <c r="E53" s="271"/>
      <c r="F53" s="271"/>
      <c r="G53" s="235"/>
      <c r="H53" s="235"/>
      <c r="I53" s="235"/>
      <c r="J53" s="235"/>
      <c r="K53" s="235"/>
    </row>
    <row r="54" spans="1:11" ht="14.25" customHeight="1" x14ac:dyDescent="0.25">
      <c r="A54" s="235"/>
      <c r="B54" s="271"/>
      <c r="C54" s="271"/>
      <c r="D54" s="271"/>
      <c r="E54" s="271"/>
      <c r="F54" s="271"/>
      <c r="G54" s="235"/>
      <c r="H54" s="235"/>
      <c r="I54" s="235"/>
      <c r="J54" s="235"/>
      <c r="K54" s="235"/>
    </row>
    <row r="55" spans="1:11" ht="14.25" customHeight="1" x14ac:dyDescent="0.25">
      <c r="A55" s="235"/>
      <c r="B55" s="271"/>
      <c r="C55" s="271"/>
      <c r="D55" s="271"/>
      <c r="E55" s="271"/>
      <c r="F55" s="271"/>
      <c r="G55" s="235"/>
      <c r="H55" s="235"/>
      <c r="I55" s="235"/>
      <c r="J55" s="235"/>
      <c r="K55" s="235"/>
    </row>
    <row r="56" spans="1:11" ht="14.25" customHeight="1" x14ac:dyDescent="0.25">
      <c r="A56" s="235"/>
      <c r="B56" s="271"/>
      <c r="C56" s="271"/>
      <c r="D56" s="271"/>
      <c r="E56" s="271"/>
      <c r="F56" s="271"/>
      <c r="G56" s="235"/>
      <c r="H56" s="235"/>
      <c r="I56" s="235"/>
      <c r="J56" s="235"/>
      <c r="K56" s="235"/>
    </row>
    <row r="57" spans="1:11" ht="14.25" customHeight="1" x14ac:dyDescent="0.25">
      <c r="A57" s="235"/>
      <c r="B57" s="271"/>
      <c r="C57" s="271"/>
      <c r="D57" s="271"/>
      <c r="E57" s="271"/>
      <c r="F57" s="271"/>
      <c r="G57" s="235"/>
      <c r="H57" s="235"/>
      <c r="I57" s="235"/>
      <c r="J57" s="235"/>
      <c r="K57" s="235"/>
    </row>
    <row r="58" spans="1:11" ht="14.25" customHeight="1" x14ac:dyDescent="0.25">
      <c r="A58" s="235"/>
      <c r="B58" s="271"/>
      <c r="C58" s="271"/>
      <c r="D58" s="271"/>
      <c r="E58" s="271"/>
      <c r="F58" s="271"/>
      <c r="G58" s="235"/>
      <c r="H58" s="235"/>
      <c r="I58" s="235"/>
      <c r="J58" s="235"/>
      <c r="K58" s="235"/>
    </row>
    <row r="59" spans="1:11" ht="14.25" customHeight="1" x14ac:dyDescent="0.25">
      <c r="A59" s="235"/>
      <c r="B59" s="271"/>
      <c r="C59" s="271"/>
      <c r="D59" s="271"/>
      <c r="E59" s="271"/>
      <c r="F59" s="271"/>
      <c r="G59" s="235"/>
      <c r="H59" s="235"/>
      <c r="I59" s="235"/>
      <c r="J59" s="235"/>
      <c r="K59" s="235"/>
    </row>
    <row r="60" spans="1:11" ht="14.25" customHeight="1" x14ac:dyDescent="0.25">
      <c r="A60" s="235"/>
      <c r="B60" s="271"/>
      <c r="C60" s="271"/>
      <c r="D60" s="271"/>
      <c r="E60" s="271"/>
      <c r="F60" s="271"/>
      <c r="G60" s="235"/>
      <c r="H60" s="235"/>
      <c r="I60" s="235"/>
      <c r="J60" s="235"/>
      <c r="K60" s="235"/>
    </row>
    <row r="61" spans="1:11" ht="14.25" customHeight="1" x14ac:dyDescent="0.25">
      <c r="A61" s="235"/>
      <c r="B61" s="271"/>
      <c r="C61" s="271"/>
      <c r="D61" s="271"/>
      <c r="E61" s="271"/>
      <c r="F61" s="271"/>
      <c r="G61" s="235"/>
      <c r="H61" s="235"/>
      <c r="I61" s="235"/>
      <c r="J61" s="235"/>
      <c r="K61" s="235"/>
    </row>
    <row r="62" spans="1:11" ht="14.25" customHeight="1" x14ac:dyDescent="0.25">
      <c r="A62" s="235"/>
      <c r="B62" s="271"/>
      <c r="C62" s="271"/>
      <c r="D62" s="271"/>
      <c r="E62" s="271"/>
      <c r="F62" s="271"/>
      <c r="G62" s="235"/>
      <c r="H62" s="235"/>
      <c r="I62" s="235"/>
      <c r="J62" s="235"/>
      <c r="K62" s="235"/>
    </row>
    <row r="63" spans="1:11" ht="14.25" customHeight="1" x14ac:dyDescent="0.25">
      <c r="A63" s="235"/>
      <c r="B63" s="271"/>
      <c r="C63" s="271"/>
      <c r="D63" s="271"/>
      <c r="E63" s="271"/>
      <c r="F63" s="271"/>
      <c r="G63" s="235"/>
      <c r="H63" s="235"/>
      <c r="I63" s="235"/>
      <c r="J63" s="235"/>
      <c r="K63" s="235"/>
    </row>
    <row r="64" spans="1:11" ht="14.25" customHeight="1" x14ac:dyDescent="0.25">
      <c r="A64" s="235"/>
      <c r="B64" s="271"/>
      <c r="C64" s="271"/>
      <c r="D64" s="271"/>
      <c r="E64" s="271"/>
      <c r="F64" s="271"/>
      <c r="G64" s="235"/>
      <c r="H64" s="235"/>
      <c r="I64" s="235"/>
      <c r="J64" s="235"/>
      <c r="K64" s="235"/>
    </row>
    <row r="65" spans="1:11" ht="14.25" customHeight="1" x14ac:dyDescent="0.25">
      <c r="A65" s="235"/>
      <c r="B65" s="271"/>
      <c r="C65" s="271"/>
      <c r="D65" s="271"/>
      <c r="E65" s="271"/>
      <c r="F65" s="271"/>
      <c r="G65" s="235"/>
      <c r="H65" s="235"/>
      <c r="I65" s="235"/>
      <c r="J65" s="235"/>
      <c r="K65" s="235"/>
    </row>
    <row r="66" spans="1:11" ht="14.25" customHeight="1" x14ac:dyDescent="0.25">
      <c r="A66" s="235"/>
      <c r="B66" s="271"/>
      <c r="C66" s="271"/>
      <c r="D66" s="271"/>
      <c r="E66" s="271"/>
      <c r="F66" s="271"/>
      <c r="G66" s="235"/>
      <c r="H66" s="235"/>
      <c r="I66" s="235"/>
      <c r="J66" s="235"/>
      <c r="K66" s="235"/>
    </row>
    <row r="67" spans="1:11" ht="14.25" customHeight="1" x14ac:dyDescent="0.25">
      <c r="A67" s="235"/>
      <c r="B67" s="271"/>
      <c r="C67" s="271"/>
      <c r="D67" s="271"/>
      <c r="E67" s="271"/>
      <c r="F67" s="271"/>
      <c r="G67" s="235"/>
      <c r="H67" s="235"/>
      <c r="I67" s="235"/>
      <c r="J67" s="235"/>
      <c r="K67" s="235"/>
    </row>
    <row r="68" spans="1:11" ht="14.25" customHeight="1" x14ac:dyDescent="0.25">
      <c r="A68" s="235"/>
      <c r="B68" s="271"/>
      <c r="C68" s="271"/>
      <c r="D68" s="271"/>
      <c r="E68" s="271"/>
      <c r="F68" s="271"/>
      <c r="G68" s="235"/>
      <c r="H68" s="235"/>
      <c r="I68" s="235"/>
      <c r="J68" s="235"/>
      <c r="K68" s="235"/>
    </row>
    <row r="69" spans="1:11" ht="14.25" customHeight="1" x14ac:dyDescent="0.25">
      <c r="A69" s="235"/>
      <c r="B69" s="271"/>
      <c r="C69" s="271"/>
      <c r="D69" s="271"/>
      <c r="E69" s="271"/>
      <c r="F69" s="271"/>
      <c r="G69" s="235"/>
      <c r="H69" s="235"/>
      <c r="I69" s="235"/>
      <c r="J69" s="235"/>
      <c r="K69" s="235"/>
    </row>
    <row r="70" spans="1:11" ht="14.25" customHeight="1" x14ac:dyDescent="0.25">
      <c r="A70" s="235"/>
      <c r="B70" s="271"/>
      <c r="C70" s="271"/>
      <c r="D70" s="271"/>
      <c r="E70" s="271"/>
      <c r="F70" s="271"/>
      <c r="G70" s="235"/>
      <c r="H70" s="235"/>
      <c r="I70" s="235"/>
      <c r="J70" s="235"/>
      <c r="K70" s="235"/>
    </row>
    <row r="71" spans="1:11" ht="14.25" customHeight="1" x14ac:dyDescent="0.25">
      <c r="A71" s="235"/>
      <c r="B71" s="271"/>
      <c r="C71" s="271"/>
      <c r="D71" s="271"/>
      <c r="E71" s="271"/>
      <c r="F71" s="271"/>
      <c r="G71" s="235"/>
      <c r="H71" s="235"/>
      <c r="I71" s="235"/>
      <c r="J71" s="235"/>
      <c r="K71" s="235"/>
    </row>
    <row r="72" spans="1:11" ht="14.25" customHeight="1" x14ac:dyDescent="0.25">
      <c r="A72" s="235"/>
      <c r="B72" s="271"/>
      <c r="C72" s="271"/>
      <c r="D72" s="271"/>
      <c r="E72" s="271"/>
      <c r="F72" s="271"/>
      <c r="G72" s="235"/>
      <c r="H72" s="235"/>
      <c r="I72" s="235"/>
      <c r="J72" s="235"/>
      <c r="K72" s="235"/>
    </row>
    <row r="73" spans="1:11" ht="14.25" customHeight="1" x14ac:dyDescent="0.25">
      <c r="A73" s="235"/>
      <c r="B73" s="271"/>
      <c r="C73" s="271"/>
      <c r="D73" s="271"/>
      <c r="E73" s="271"/>
      <c r="F73" s="271"/>
      <c r="G73" s="235"/>
      <c r="H73" s="235"/>
      <c r="I73" s="235"/>
      <c r="J73" s="235"/>
      <c r="K73" s="235"/>
    </row>
    <row r="74" spans="1:11" ht="14.25" customHeight="1" x14ac:dyDescent="0.25">
      <c r="A74" s="235"/>
      <c r="B74" s="271"/>
      <c r="C74" s="271"/>
      <c r="D74" s="271"/>
      <c r="E74" s="271"/>
      <c r="F74" s="271"/>
      <c r="G74" s="235"/>
      <c r="H74" s="235"/>
      <c r="I74" s="235"/>
      <c r="J74" s="235"/>
      <c r="K74" s="235"/>
    </row>
    <row r="75" spans="1:11" ht="14.25" customHeight="1" x14ac:dyDescent="0.25">
      <c r="A75" s="235"/>
      <c r="B75" s="271"/>
      <c r="C75" s="271"/>
      <c r="D75" s="271"/>
      <c r="E75" s="271"/>
      <c r="F75" s="271"/>
      <c r="G75" s="235"/>
      <c r="H75" s="235"/>
      <c r="I75" s="235"/>
      <c r="J75" s="235"/>
      <c r="K75" s="235"/>
    </row>
    <row r="76" spans="1:11" ht="14.25" customHeight="1" x14ac:dyDescent="0.25">
      <c r="A76" s="235"/>
      <c r="B76" s="271"/>
      <c r="C76" s="271"/>
      <c r="D76" s="271"/>
      <c r="E76" s="271"/>
      <c r="F76" s="271"/>
      <c r="G76" s="235"/>
      <c r="H76" s="235"/>
      <c r="I76" s="235"/>
      <c r="J76" s="235"/>
      <c r="K76" s="235"/>
    </row>
    <row r="77" spans="1:11" ht="14.25" customHeight="1" x14ac:dyDescent="0.25">
      <c r="A77" s="235"/>
      <c r="B77" s="271"/>
      <c r="C77" s="271"/>
      <c r="D77" s="271"/>
      <c r="E77" s="271"/>
      <c r="F77" s="271"/>
      <c r="G77" s="235"/>
      <c r="H77" s="235"/>
      <c r="I77" s="235"/>
      <c r="J77" s="235"/>
      <c r="K77" s="235"/>
    </row>
    <row r="78" spans="1:11" ht="14.25" customHeight="1" x14ac:dyDescent="0.25">
      <c r="A78" s="235"/>
      <c r="B78" s="271"/>
      <c r="C78" s="271"/>
      <c r="D78" s="271"/>
      <c r="E78" s="271"/>
      <c r="F78" s="271"/>
      <c r="G78" s="235"/>
      <c r="H78" s="235"/>
      <c r="I78" s="235"/>
      <c r="J78" s="235"/>
      <c r="K78" s="235"/>
    </row>
    <row r="79" spans="1:11" ht="14.25" customHeight="1" x14ac:dyDescent="0.25">
      <c r="A79" s="235"/>
      <c r="B79" s="271"/>
      <c r="C79" s="271"/>
      <c r="D79" s="271"/>
      <c r="E79" s="271"/>
      <c r="F79" s="271"/>
      <c r="G79" s="235"/>
      <c r="H79" s="235"/>
      <c r="I79" s="235"/>
      <c r="J79" s="235"/>
      <c r="K79" s="235"/>
    </row>
    <row r="80" spans="1:11" ht="14.25" customHeight="1" x14ac:dyDescent="0.25">
      <c r="A80" s="235"/>
      <c r="B80" s="271"/>
      <c r="C80" s="271"/>
      <c r="D80" s="271"/>
      <c r="E80" s="271"/>
      <c r="F80" s="271"/>
      <c r="G80" s="235"/>
      <c r="H80" s="235"/>
      <c r="I80" s="235"/>
      <c r="J80" s="235"/>
      <c r="K80" s="235"/>
    </row>
    <row r="81" spans="1:11" ht="14.25" customHeight="1" x14ac:dyDescent="0.25">
      <c r="A81" s="235"/>
      <c r="B81" s="271"/>
      <c r="C81" s="271"/>
      <c r="D81" s="271"/>
      <c r="E81" s="271"/>
      <c r="F81" s="271"/>
      <c r="G81" s="235"/>
      <c r="H81" s="235"/>
      <c r="I81" s="235"/>
      <c r="J81" s="235"/>
      <c r="K81" s="235"/>
    </row>
    <row r="82" spans="1:11" ht="14.25" customHeight="1" x14ac:dyDescent="0.25">
      <c r="A82" s="235"/>
      <c r="B82" s="271"/>
      <c r="C82" s="271"/>
      <c r="D82" s="271"/>
      <c r="E82" s="271"/>
      <c r="F82" s="271"/>
      <c r="G82" s="235"/>
      <c r="H82" s="235"/>
      <c r="I82" s="235"/>
      <c r="J82" s="235"/>
      <c r="K82" s="235"/>
    </row>
    <row r="83" spans="1:11" ht="14.25" customHeight="1" x14ac:dyDescent="0.25">
      <c r="A83" s="235"/>
      <c r="B83" s="271"/>
      <c r="C83" s="271"/>
      <c r="D83" s="271"/>
      <c r="E83" s="271"/>
      <c r="F83" s="271"/>
      <c r="G83" s="235"/>
      <c r="H83" s="235"/>
      <c r="I83" s="235"/>
      <c r="J83" s="235"/>
      <c r="K83" s="235"/>
    </row>
    <row r="84" spans="1:11" ht="14.25" customHeight="1" x14ac:dyDescent="0.25">
      <c r="A84" s="235"/>
      <c r="B84" s="271"/>
      <c r="C84" s="271"/>
      <c r="D84" s="271"/>
      <c r="E84" s="271"/>
      <c r="F84" s="271"/>
      <c r="G84" s="235"/>
      <c r="H84" s="235"/>
      <c r="I84" s="235"/>
      <c r="J84" s="235"/>
      <c r="K84" s="235"/>
    </row>
    <row r="85" spans="1:11" ht="14.25" customHeight="1" x14ac:dyDescent="0.25">
      <c r="A85" s="235"/>
      <c r="B85" s="271"/>
      <c r="C85" s="271"/>
      <c r="D85" s="271"/>
      <c r="E85" s="271"/>
      <c r="F85" s="271"/>
      <c r="G85" s="235"/>
      <c r="H85" s="235"/>
      <c r="I85" s="235"/>
      <c r="J85" s="235"/>
      <c r="K85" s="235"/>
    </row>
    <row r="86" spans="1:11" ht="14.25" customHeight="1" x14ac:dyDescent="0.25">
      <c r="A86" s="235"/>
      <c r="B86" s="271"/>
      <c r="C86" s="271"/>
      <c r="D86" s="271"/>
      <c r="E86" s="271"/>
      <c r="F86" s="271"/>
      <c r="G86" s="235"/>
      <c r="H86" s="235"/>
      <c r="I86" s="235"/>
      <c r="J86" s="235"/>
      <c r="K86" s="235"/>
    </row>
  </sheetData>
  <pageMargins left="0.7" right="0.7" top="0.75" bottom="0.75" header="0" footer="0"/>
  <pageSetup paperSize="9"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6"/>
  <sheetViews>
    <sheetView showGridLines="0" workbookViewId="0"/>
  </sheetViews>
  <sheetFormatPr baseColWidth="10" defaultColWidth="14.42578125" defaultRowHeight="15" customHeight="1" x14ac:dyDescent="0.25"/>
  <cols>
    <col min="1" max="1" width="28.28515625" style="175" customWidth="1"/>
    <col min="2" max="9" width="9.7109375" style="175" customWidth="1"/>
    <col min="10" max="10" width="11.5703125" style="175" customWidth="1"/>
    <col min="11" max="11" width="11.7109375" style="175" customWidth="1"/>
    <col min="12" max="16384" width="14.42578125" style="175"/>
  </cols>
  <sheetData>
    <row r="1" spans="1:11" ht="14.45" customHeight="1" x14ac:dyDescent="0.25">
      <c r="A1" s="252" t="s">
        <v>355</v>
      </c>
      <c r="B1" s="271"/>
      <c r="C1" s="271"/>
      <c r="D1" s="271"/>
      <c r="E1" s="271"/>
      <c r="F1" s="271"/>
      <c r="G1" s="271"/>
      <c r="H1" s="235"/>
      <c r="I1" s="235"/>
      <c r="J1" s="235"/>
    </row>
    <row r="2" spans="1:11" ht="14.45" customHeight="1" x14ac:dyDescent="0.25">
      <c r="A2" s="235"/>
      <c r="B2" s="271"/>
      <c r="C2" s="271"/>
      <c r="D2" s="271"/>
      <c r="E2" s="271"/>
      <c r="F2" s="271"/>
      <c r="G2" s="235"/>
      <c r="H2" s="235"/>
      <c r="I2" s="235"/>
      <c r="J2" s="235"/>
    </row>
    <row r="3" spans="1:11" ht="14.45" customHeight="1" x14ac:dyDescent="0.25">
      <c r="A3" s="233" t="s">
        <v>80</v>
      </c>
      <c r="B3" s="233">
        <v>2013</v>
      </c>
      <c r="C3" s="233">
        <v>2014</v>
      </c>
      <c r="D3" s="233">
        <v>2015</v>
      </c>
      <c r="E3" s="233">
        <v>2016</v>
      </c>
      <c r="F3" s="233">
        <v>2017</v>
      </c>
      <c r="G3" s="281">
        <v>2018</v>
      </c>
      <c r="H3" s="281">
        <v>2019</v>
      </c>
      <c r="I3" s="281">
        <v>2020</v>
      </c>
      <c r="J3" s="281">
        <v>2021</v>
      </c>
      <c r="K3" s="281" t="s">
        <v>241</v>
      </c>
    </row>
    <row r="4" spans="1:11" ht="14.45" customHeight="1" x14ac:dyDescent="0.25">
      <c r="A4" s="252" t="s">
        <v>27</v>
      </c>
      <c r="B4" s="274">
        <f t="shared" ref="B4:K4" si="0">SUM(B6:B8)</f>
        <v>3648503.3400407205</v>
      </c>
      <c r="C4" s="274">
        <f t="shared" si="0"/>
        <v>3738279.9180184649</v>
      </c>
      <c r="D4" s="274">
        <f t="shared" si="0"/>
        <v>4071094.9244271442</v>
      </c>
      <c r="E4" s="274">
        <f t="shared" si="0"/>
        <v>4329179.7629066501</v>
      </c>
      <c r="F4" s="274">
        <f t="shared" si="0"/>
        <v>4318324.2784375055</v>
      </c>
      <c r="G4" s="274">
        <f t="shared" si="0"/>
        <v>3999990.1319625722</v>
      </c>
      <c r="H4" s="274">
        <f t="shared" si="0"/>
        <v>3706760.2491151234</v>
      </c>
      <c r="I4" s="274">
        <f t="shared" si="0"/>
        <v>2768240.2600989635</v>
      </c>
      <c r="J4" s="274">
        <f t="shared" si="0"/>
        <v>3375644.9429499218</v>
      </c>
      <c r="K4" s="274">
        <f t="shared" si="0"/>
        <v>3083035.8392507266</v>
      </c>
    </row>
    <row r="5" spans="1:11" ht="14.45" customHeight="1" x14ac:dyDescent="0.25">
      <c r="A5" s="235"/>
      <c r="B5" s="269"/>
      <c r="C5" s="269"/>
      <c r="D5" s="269"/>
      <c r="E5" s="269"/>
      <c r="F5" s="269"/>
      <c r="G5" s="269"/>
      <c r="H5" s="269"/>
      <c r="I5" s="269"/>
      <c r="J5" s="269"/>
    </row>
    <row r="6" spans="1:11" ht="14.45" customHeight="1" x14ac:dyDescent="0.25">
      <c r="A6" s="235" t="s">
        <v>356</v>
      </c>
      <c r="B6" s="260">
        <v>3554077.0706938016</v>
      </c>
      <c r="C6" s="260">
        <v>3656032.3490743488</v>
      </c>
      <c r="D6" s="260">
        <v>4002338.0687809144</v>
      </c>
      <c r="E6" s="260">
        <v>4204765.8207271378</v>
      </c>
      <c r="F6" s="260">
        <v>4196262.6988354875</v>
      </c>
      <c r="G6" s="260">
        <v>3915120.1417498342</v>
      </c>
      <c r="H6" s="260">
        <v>3616427.8045845595</v>
      </c>
      <c r="I6" s="260">
        <v>2694343.3894050224</v>
      </c>
      <c r="J6" s="260">
        <v>3307601.9280122621</v>
      </c>
      <c r="K6" s="260">
        <v>3004539.8153941189</v>
      </c>
    </row>
    <row r="7" spans="1:11" ht="14.45" customHeight="1" x14ac:dyDescent="0.25">
      <c r="A7" s="235" t="s">
        <v>270</v>
      </c>
      <c r="B7" s="260">
        <v>94426.26934691894</v>
      </c>
      <c r="C7" s="260">
        <v>82247.568944116327</v>
      </c>
      <c r="D7" s="260">
        <v>68756.855646229698</v>
      </c>
      <c r="E7" s="260">
        <v>124413.94217951223</v>
      </c>
      <c r="F7" s="260">
        <v>122061.57960201796</v>
      </c>
      <c r="G7" s="260">
        <v>84869.990212737961</v>
      </c>
      <c r="H7" s="260">
        <v>90332.444530563997</v>
      </c>
      <c r="I7" s="260">
        <v>73896.870693941106</v>
      </c>
      <c r="J7" s="260">
        <v>68043.014937659595</v>
      </c>
      <c r="K7" s="260">
        <v>78496.023856607513</v>
      </c>
    </row>
    <row r="8" spans="1:11" ht="14.45" customHeight="1" x14ac:dyDescent="0.25">
      <c r="A8" s="235" t="s">
        <v>271</v>
      </c>
      <c r="B8" s="260">
        <v>0</v>
      </c>
      <c r="C8" s="260">
        <v>0</v>
      </c>
      <c r="D8" s="260">
        <v>0</v>
      </c>
      <c r="E8" s="260">
        <v>0</v>
      </c>
      <c r="F8" s="260">
        <v>0</v>
      </c>
      <c r="G8" s="260">
        <v>0</v>
      </c>
      <c r="H8" s="260">
        <v>0</v>
      </c>
      <c r="I8" s="260">
        <v>0</v>
      </c>
      <c r="J8" s="260">
        <v>0</v>
      </c>
      <c r="K8" s="260">
        <v>0</v>
      </c>
    </row>
    <row r="9" spans="1:11" ht="14.45" customHeight="1" x14ac:dyDescent="0.25">
      <c r="A9" s="235"/>
      <c r="B9" s="253"/>
      <c r="C9" s="253"/>
      <c r="D9" s="253"/>
      <c r="E9" s="253"/>
      <c r="F9" s="253"/>
      <c r="G9" s="253"/>
      <c r="H9" s="253"/>
      <c r="I9" s="253"/>
      <c r="J9" s="253"/>
    </row>
    <row r="10" spans="1:11" ht="14.45" customHeight="1" x14ac:dyDescent="0.25">
      <c r="A10" s="235"/>
      <c r="B10" s="253"/>
      <c r="C10" s="253"/>
      <c r="D10" s="253"/>
      <c r="E10" s="253"/>
      <c r="F10" s="253"/>
      <c r="G10" s="253"/>
      <c r="H10" s="253"/>
      <c r="I10" s="253"/>
      <c r="J10" s="253"/>
      <c r="K10" s="253"/>
    </row>
    <row r="11" spans="1:11" ht="14.45" customHeight="1" x14ac:dyDescent="0.25">
      <c r="A11" s="265" t="s">
        <v>78</v>
      </c>
      <c r="B11" s="282"/>
      <c r="C11" s="282"/>
      <c r="D11" s="282"/>
      <c r="E11" s="282"/>
      <c r="F11" s="282"/>
      <c r="G11" s="265"/>
      <c r="H11" s="265"/>
      <c r="I11" s="265"/>
      <c r="J11" s="265"/>
      <c r="K11" s="265"/>
    </row>
    <row r="12" spans="1:11" ht="14.45" customHeight="1" x14ac:dyDescent="0.25">
      <c r="A12" s="11" t="s">
        <v>258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</row>
    <row r="13" spans="1:11" ht="14.45" customHeight="1" x14ac:dyDescent="0.25">
      <c r="A13" s="235"/>
      <c r="B13" s="271"/>
      <c r="C13" s="271"/>
      <c r="D13" s="271"/>
      <c r="E13" s="271"/>
      <c r="F13" s="271"/>
      <c r="G13" s="271"/>
      <c r="H13" s="235"/>
      <c r="I13" s="235"/>
      <c r="J13" s="235"/>
    </row>
    <row r="14" spans="1:11" ht="14.45" customHeight="1" x14ac:dyDescent="0.25">
      <c r="A14" s="235"/>
      <c r="B14" s="271"/>
      <c r="C14" s="271"/>
      <c r="D14" s="271"/>
      <c r="E14" s="271"/>
      <c r="F14" s="271"/>
      <c r="G14" s="271"/>
      <c r="H14" s="235"/>
      <c r="I14" s="235"/>
      <c r="J14" s="235"/>
    </row>
    <row r="15" spans="1:11" ht="14.45" customHeight="1" x14ac:dyDescent="0.25">
      <c r="A15" s="252" t="s">
        <v>357</v>
      </c>
      <c r="B15" s="271"/>
      <c r="C15" s="271"/>
      <c r="D15" s="271"/>
      <c r="E15" s="271"/>
      <c r="F15" s="271"/>
      <c r="G15" s="271"/>
      <c r="H15" s="235"/>
      <c r="I15" s="235"/>
      <c r="J15" s="235"/>
    </row>
    <row r="16" spans="1:11" ht="14.45" customHeight="1" x14ac:dyDescent="0.25">
      <c r="A16" s="235"/>
      <c r="B16" s="271"/>
      <c r="C16" s="271"/>
      <c r="D16" s="271"/>
      <c r="E16" s="271"/>
      <c r="F16" s="271"/>
      <c r="G16" s="235"/>
      <c r="H16" s="235"/>
      <c r="I16" s="235"/>
      <c r="J16" s="235"/>
    </row>
    <row r="17" spans="1:11" ht="14.45" customHeight="1" x14ac:dyDescent="0.25">
      <c r="A17" s="233" t="s">
        <v>81</v>
      </c>
      <c r="B17" s="281">
        <v>2013</v>
      </c>
      <c r="C17" s="281">
        <v>2014</v>
      </c>
      <c r="D17" s="281">
        <v>2015</v>
      </c>
      <c r="E17" s="281">
        <v>2016</v>
      </c>
      <c r="F17" s="281">
        <v>2017</v>
      </c>
      <c r="G17" s="281">
        <v>2018</v>
      </c>
      <c r="H17" s="281">
        <v>2019</v>
      </c>
      <c r="I17" s="281">
        <v>2020</v>
      </c>
      <c r="J17" s="281">
        <v>2021</v>
      </c>
      <c r="K17" s="281" t="s">
        <v>241</v>
      </c>
    </row>
    <row r="18" spans="1:11" ht="14.45" customHeight="1" x14ac:dyDescent="0.25">
      <c r="A18" s="252" t="s">
        <v>27</v>
      </c>
      <c r="B18" s="283">
        <f t="shared" ref="B18:K18" si="1">SUM(B20:B22)</f>
        <v>3648503.3400407177</v>
      </c>
      <c r="C18" s="283">
        <f t="shared" si="1"/>
        <v>3738279.9180184593</v>
      </c>
      <c r="D18" s="283">
        <f t="shared" si="1"/>
        <v>4071094.9244271428</v>
      </c>
      <c r="E18" s="283">
        <f t="shared" si="1"/>
        <v>4329179.7629066464</v>
      </c>
      <c r="F18" s="283">
        <f t="shared" si="1"/>
        <v>4318324.2784375064</v>
      </c>
      <c r="G18" s="283">
        <f t="shared" si="1"/>
        <v>3999990.1319625718</v>
      </c>
      <c r="H18" s="283">
        <f t="shared" si="1"/>
        <v>3706760.2491151234</v>
      </c>
      <c r="I18" s="283">
        <f t="shared" si="1"/>
        <v>2768240.2600989663</v>
      </c>
      <c r="J18" s="283">
        <f t="shared" si="1"/>
        <v>3375644.9429499228</v>
      </c>
      <c r="K18" s="283">
        <f t="shared" si="1"/>
        <v>3083035.8392507271</v>
      </c>
    </row>
    <row r="19" spans="1:11" ht="14.45" customHeight="1" x14ac:dyDescent="0.25">
      <c r="A19" s="235"/>
      <c r="B19" s="253"/>
      <c r="C19" s="253"/>
      <c r="D19" s="253"/>
      <c r="E19" s="253"/>
      <c r="F19" s="253"/>
      <c r="G19" s="253"/>
      <c r="H19" s="253"/>
      <c r="I19" s="253"/>
      <c r="J19" s="253"/>
    </row>
    <row r="20" spans="1:11" ht="14.45" customHeight="1" x14ac:dyDescent="0.25">
      <c r="A20" s="235" t="s">
        <v>273</v>
      </c>
      <c r="B20" s="260">
        <v>3406062.0529309968</v>
      </c>
      <c r="C20" s="260">
        <v>3456769.2983200722</v>
      </c>
      <c r="D20" s="260">
        <v>3666085.6673705527</v>
      </c>
      <c r="E20" s="260">
        <v>3852887.8849252993</v>
      </c>
      <c r="F20" s="260">
        <v>3859788.5813911729</v>
      </c>
      <c r="G20" s="260">
        <v>3591858.6437078537</v>
      </c>
      <c r="H20" s="260">
        <v>3410857.7802281664</v>
      </c>
      <c r="I20" s="260">
        <v>2469460.6714392747</v>
      </c>
      <c r="J20" s="260">
        <v>2997615.7524904166</v>
      </c>
      <c r="K20" s="260">
        <v>2689524.979062391</v>
      </c>
    </row>
    <row r="21" spans="1:11" ht="14.45" customHeight="1" x14ac:dyDescent="0.25">
      <c r="A21" s="235" t="s">
        <v>274</v>
      </c>
      <c r="B21" s="260">
        <v>242440.79275703401</v>
      </c>
      <c r="C21" s="260">
        <v>281510.61969838722</v>
      </c>
      <c r="D21" s="260">
        <v>405009.21278959577</v>
      </c>
      <c r="E21" s="260">
        <v>476281.54296773853</v>
      </c>
      <c r="F21" s="260">
        <v>458525.63964855525</v>
      </c>
      <c r="G21" s="260">
        <v>408125.08267144009</v>
      </c>
      <c r="H21" s="260">
        <v>295886.59585219895</v>
      </c>
      <c r="I21" s="260">
        <v>294478.53206376627</v>
      </c>
      <c r="J21" s="260">
        <v>373223.89089294983</v>
      </c>
      <c r="K21" s="260">
        <v>389022.73008210113</v>
      </c>
    </row>
    <row r="22" spans="1:11" ht="14.45" customHeight="1" x14ac:dyDescent="0.25">
      <c r="A22" s="235" t="s">
        <v>275</v>
      </c>
      <c r="B22" s="284">
        <v>0.49435268719999997</v>
      </c>
      <c r="C22" s="284">
        <v>0</v>
      </c>
      <c r="D22" s="285">
        <v>4.4266994599999998E-2</v>
      </c>
      <c r="E22" s="260">
        <v>10.335013608299999</v>
      </c>
      <c r="F22" s="260">
        <v>10.057397778</v>
      </c>
      <c r="G22" s="260">
        <v>6.4055832779999999</v>
      </c>
      <c r="H22" s="260">
        <v>15.873034757999999</v>
      </c>
      <c r="I22" s="260">
        <v>4301.0565959250989</v>
      </c>
      <c r="J22" s="260">
        <v>4805.2995665560011</v>
      </c>
      <c r="K22" s="260">
        <v>4488.1301062347002</v>
      </c>
    </row>
    <row r="23" spans="1:11" ht="14.45" customHeight="1" x14ac:dyDescent="0.25">
      <c r="A23" s="235"/>
      <c r="B23" s="271"/>
      <c r="C23" s="271"/>
      <c r="D23" s="271"/>
      <c r="E23" s="271"/>
      <c r="F23" s="271"/>
      <c r="G23" s="271"/>
      <c r="H23" s="235"/>
      <c r="I23" s="235"/>
      <c r="J23" s="235"/>
      <c r="K23" s="235"/>
    </row>
    <row r="24" spans="1:11" ht="14.45" customHeight="1" x14ac:dyDescent="0.25">
      <c r="A24" s="235"/>
      <c r="B24" s="271"/>
      <c r="C24" s="271"/>
      <c r="D24" s="271"/>
      <c r="E24" s="271"/>
      <c r="F24" s="271"/>
      <c r="G24" s="271"/>
      <c r="H24" s="235"/>
      <c r="I24" s="235"/>
      <c r="J24" s="235"/>
      <c r="K24" s="235"/>
    </row>
    <row r="25" spans="1:11" ht="14.45" customHeight="1" x14ac:dyDescent="0.25">
      <c r="A25" s="265" t="s">
        <v>78</v>
      </c>
      <c r="B25" s="282"/>
      <c r="C25" s="282"/>
      <c r="D25" s="282"/>
      <c r="E25" s="282"/>
      <c r="F25" s="282"/>
      <c r="G25" s="265"/>
      <c r="H25" s="265"/>
      <c r="I25" s="265"/>
      <c r="J25" s="265"/>
      <c r="K25" s="265"/>
    </row>
    <row r="26" spans="1:11" ht="14.45" customHeight="1" x14ac:dyDescent="0.25">
      <c r="A26" s="11" t="s">
        <v>258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</sheetData>
  <pageMargins left="0.7" right="0.7" top="0.75" bottom="0.75" header="0" footer="0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3"/>
  <sheetViews>
    <sheetView showGridLines="0" workbookViewId="0"/>
  </sheetViews>
  <sheetFormatPr baseColWidth="10" defaultColWidth="14.42578125" defaultRowHeight="15" customHeight="1" x14ac:dyDescent="0.25"/>
  <cols>
    <col min="1" max="1" width="21" style="4" customWidth="1"/>
    <col min="2" max="2" width="14.42578125" style="4" customWidth="1"/>
    <col min="3" max="12" width="8.7109375" style="4" customWidth="1"/>
    <col min="13" max="16384" width="14.42578125" style="4"/>
  </cols>
  <sheetData>
    <row r="1" spans="1:12" ht="15" customHeight="1" x14ac:dyDescent="0.25">
      <c r="A1" s="1" t="s">
        <v>358</v>
      </c>
      <c r="B1" s="2"/>
      <c r="C1" s="2"/>
      <c r="D1" s="2"/>
      <c r="E1" s="2"/>
      <c r="F1" s="2"/>
      <c r="G1" s="3"/>
      <c r="H1" s="3"/>
      <c r="I1" s="3"/>
      <c r="J1" s="3"/>
      <c r="K1" s="2"/>
      <c r="L1" s="3"/>
    </row>
    <row r="2" spans="1:12" ht="15" customHeight="1" x14ac:dyDescent="0.25">
      <c r="A2" s="5" t="s">
        <v>99</v>
      </c>
      <c r="B2" s="2"/>
      <c r="C2" s="2"/>
      <c r="D2" s="2"/>
      <c r="E2" s="2"/>
      <c r="F2" s="2"/>
      <c r="G2" s="3"/>
      <c r="H2" s="3"/>
      <c r="I2" s="3"/>
      <c r="J2" s="3"/>
      <c r="K2" s="2"/>
      <c r="L2" s="3"/>
    </row>
    <row r="3" spans="1:12" ht="15" customHeight="1" x14ac:dyDescent="0.25">
      <c r="A3" s="3"/>
      <c r="B3" s="2"/>
      <c r="C3" s="2"/>
      <c r="D3" s="2"/>
      <c r="E3" s="2"/>
      <c r="F3" s="2"/>
      <c r="G3" s="3"/>
      <c r="H3" s="3"/>
      <c r="I3" s="3"/>
      <c r="J3" s="3"/>
      <c r="K3" s="2"/>
      <c r="L3" s="3"/>
    </row>
    <row r="4" spans="1:12" ht="15" customHeight="1" x14ac:dyDescent="0.25">
      <c r="A4" s="3"/>
      <c r="B4" s="2"/>
      <c r="C4" s="2"/>
      <c r="D4" s="2"/>
      <c r="E4" s="2"/>
      <c r="F4" s="2"/>
      <c r="G4" s="3"/>
      <c r="H4" s="3"/>
      <c r="I4" s="3"/>
      <c r="J4" s="3"/>
      <c r="K4" s="2"/>
      <c r="L4" s="3"/>
    </row>
    <row r="5" spans="1:12" ht="15" customHeight="1" x14ac:dyDescent="0.25">
      <c r="A5" s="6" t="s">
        <v>100</v>
      </c>
      <c r="B5" s="31"/>
      <c r="C5" s="7">
        <v>2013</v>
      </c>
      <c r="D5" s="7">
        <v>2014</v>
      </c>
      <c r="E5" s="7">
        <v>2015</v>
      </c>
      <c r="F5" s="7">
        <v>2016</v>
      </c>
      <c r="G5" s="7">
        <v>2017</v>
      </c>
      <c r="H5" s="7">
        <v>2018</v>
      </c>
      <c r="I5" s="7">
        <v>2019</v>
      </c>
      <c r="J5" s="7">
        <v>2020</v>
      </c>
      <c r="K5" s="7">
        <v>2021</v>
      </c>
      <c r="L5" s="7" t="s">
        <v>328</v>
      </c>
    </row>
    <row r="6" spans="1:12" ht="15" customHeight="1" x14ac:dyDescent="0.25">
      <c r="A6" s="29" t="s">
        <v>277</v>
      </c>
      <c r="B6" s="2" t="s">
        <v>161</v>
      </c>
      <c r="C6" s="52">
        <v>479.25180439750096</v>
      </c>
      <c r="D6" s="52">
        <v>331.07695278478701</v>
      </c>
      <c r="E6" s="52">
        <v>137.79635297098301</v>
      </c>
      <c r="F6" s="52">
        <v>120.45621156886</v>
      </c>
      <c r="G6" s="52">
        <v>118.02914691497099</v>
      </c>
      <c r="H6" s="52">
        <v>122.68864173304</v>
      </c>
      <c r="I6" s="52">
        <v>80.687839499970124</v>
      </c>
      <c r="J6" s="52">
        <v>93.552143480024768</v>
      </c>
      <c r="K6" s="52">
        <v>117.15571348005717</v>
      </c>
      <c r="L6" s="52">
        <v>90.230061039972554</v>
      </c>
    </row>
    <row r="7" spans="1:12" ht="15" customHeight="1" x14ac:dyDescent="0.25">
      <c r="A7" s="29" t="s">
        <v>313</v>
      </c>
      <c r="B7" s="2" t="s">
        <v>359</v>
      </c>
      <c r="C7" s="33">
        <v>21.204193999999998</v>
      </c>
      <c r="D7" s="33">
        <v>17.144968000000002</v>
      </c>
      <c r="E7" s="33">
        <v>8.9059539999999995</v>
      </c>
      <c r="F7" s="33">
        <v>7.1565099999999982</v>
      </c>
      <c r="G7" s="33">
        <v>6.9465319999999995</v>
      </c>
      <c r="H7" s="33">
        <v>7.8107290000000003</v>
      </c>
      <c r="I7" s="33">
        <v>4.7343134888110008</v>
      </c>
      <c r="J7" s="33">
        <v>4.68009451039</v>
      </c>
      <c r="K7" s="33">
        <v>4.6418586206430001</v>
      </c>
      <c r="L7" s="33">
        <v>4.2071969278010002</v>
      </c>
    </row>
    <row r="8" spans="1:12" ht="15" customHeight="1" x14ac:dyDescent="0.25">
      <c r="A8" s="29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4"/>
    </row>
    <row r="10" spans="1:12" ht="15" customHeight="1" x14ac:dyDescent="0.25">
      <c r="A10" s="12" t="s">
        <v>78</v>
      </c>
      <c r="B10" s="13"/>
      <c r="C10" s="13"/>
      <c r="D10" s="13"/>
      <c r="E10" s="13"/>
      <c r="F10" s="13"/>
      <c r="G10" s="13"/>
      <c r="H10" s="12"/>
      <c r="I10" s="12"/>
      <c r="J10" s="12"/>
      <c r="K10" s="13"/>
      <c r="L10" s="3"/>
    </row>
    <row r="11" spans="1:12" ht="15" customHeight="1" x14ac:dyDescent="0.25">
      <c r="A11" s="3" t="s">
        <v>84</v>
      </c>
      <c r="B11" s="29"/>
      <c r="C11" s="2"/>
      <c r="D11" s="2"/>
      <c r="E11" s="2"/>
      <c r="F11" s="2"/>
      <c r="G11" s="3"/>
      <c r="H11" s="3"/>
      <c r="I11" s="3"/>
      <c r="J11" s="3"/>
      <c r="K11" s="2"/>
      <c r="L11" s="3"/>
    </row>
    <row r="12" spans="1:12" ht="15" customHeight="1" x14ac:dyDescent="0.25">
      <c r="A12" s="11" t="s">
        <v>85</v>
      </c>
      <c r="B12" s="53"/>
      <c r="C12" s="14"/>
      <c r="D12" s="14"/>
      <c r="E12" s="14"/>
      <c r="F12" s="14"/>
      <c r="G12" s="11"/>
      <c r="H12" s="11"/>
      <c r="I12" s="11"/>
      <c r="J12" s="11"/>
      <c r="K12" s="14"/>
      <c r="L12" s="14"/>
    </row>
    <row r="13" spans="1:12" ht="15" customHeight="1" x14ac:dyDescent="0.25">
      <c r="A13" s="3"/>
      <c r="B13" s="2"/>
      <c r="C13" s="2"/>
      <c r="D13" s="2"/>
      <c r="E13" s="2"/>
      <c r="F13" s="2"/>
      <c r="G13" s="3"/>
      <c r="H13" s="3"/>
      <c r="I13" s="3"/>
      <c r="J13" s="3"/>
      <c r="K13" s="2"/>
      <c r="L13" s="3"/>
    </row>
  </sheetData>
  <pageMargins left="0.7" right="0.7" top="0.75" bottom="0.75" header="0" footer="0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"/>
  <sheetViews>
    <sheetView showGridLines="0" workbookViewId="0"/>
  </sheetViews>
  <sheetFormatPr baseColWidth="10" defaultColWidth="14.42578125" defaultRowHeight="15" customHeight="1" x14ac:dyDescent="0.25"/>
  <cols>
    <col min="1" max="1" width="33" style="175" customWidth="1"/>
    <col min="2" max="3" width="26.28515625" style="175" customWidth="1"/>
    <col min="4" max="4" width="11.5703125" style="175" customWidth="1"/>
    <col min="5" max="5" width="24.28515625" style="175" customWidth="1"/>
    <col min="6" max="6" width="21.140625" style="175" customWidth="1"/>
    <col min="7" max="7" width="31.28515625" style="175" customWidth="1"/>
    <col min="8" max="9" width="11.5703125" style="175" customWidth="1"/>
    <col min="10" max="16384" width="14.42578125" style="175"/>
  </cols>
  <sheetData>
    <row r="1" spans="1:9" ht="15" customHeight="1" x14ac:dyDescent="0.25">
      <c r="A1" s="200" t="s">
        <v>360</v>
      </c>
      <c r="B1" s="201"/>
      <c r="C1" s="201"/>
      <c r="D1" s="202"/>
      <c r="E1" s="202"/>
      <c r="F1" s="202"/>
      <c r="G1" s="202"/>
      <c r="H1" s="202"/>
      <c r="I1" s="202"/>
    </row>
    <row r="2" spans="1:9" ht="15" customHeight="1" x14ac:dyDescent="0.25">
      <c r="A2" s="203" t="s">
        <v>101</v>
      </c>
      <c r="B2" s="201"/>
      <c r="C2" s="201"/>
      <c r="D2" s="202"/>
      <c r="E2" s="202"/>
      <c r="F2" s="202"/>
      <c r="G2" s="202"/>
      <c r="H2" s="202"/>
      <c r="I2" s="202"/>
    </row>
    <row r="3" spans="1:9" ht="15" customHeight="1" x14ac:dyDescent="0.25">
      <c r="A3" s="202"/>
      <c r="B3" s="201"/>
      <c r="C3" s="201"/>
      <c r="D3" s="202"/>
      <c r="E3" s="202"/>
      <c r="F3" s="202"/>
      <c r="G3" s="202"/>
      <c r="H3" s="202"/>
      <c r="I3" s="202"/>
    </row>
    <row r="4" spans="1:9" ht="15" customHeight="1" x14ac:dyDescent="0.25">
      <c r="A4" s="202"/>
      <c r="B4" s="201"/>
      <c r="C4" s="201"/>
      <c r="D4" s="202"/>
      <c r="E4" s="202"/>
      <c r="F4" s="202"/>
      <c r="G4" s="202"/>
      <c r="H4" s="202"/>
      <c r="I4" s="202"/>
    </row>
    <row r="5" spans="1:9" ht="15" customHeight="1" x14ac:dyDescent="0.25">
      <c r="A5" s="204" t="s">
        <v>87</v>
      </c>
      <c r="B5" s="205" t="s">
        <v>88</v>
      </c>
      <c r="C5" s="205" t="s">
        <v>24</v>
      </c>
      <c r="D5" s="202"/>
      <c r="I5" s="202"/>
    </row>
    <row r="6" spans="1:9" ht="15" customHeight="1" x14ac:dyDescent="0.25">
      <c r="A6" s="202" t="s">
        <v>281</v>
      </c>
      <c r="B6" s="206" t="s">
        <v>316</v>
      </c>
      <c r="C6" s="206" t="s">
        <v>24</v>
      </c>
      <c r="D6" s="202"/>
      <c r="E6" s="202"/>
      <c r="I6" s="202"/>
    </row>
    <row r="7" spans="1:9" ht="15" customHeight="1" x14ac:dyDescent="0.25">
      <c r="A7" s="202" t="s">
        <v>282</v>
      </c>
      <c r="B7" s="206"/>
      <c r="C7" s="206"/>
      <c r="D7" s="202"/>
      <c r="I7" s="202"/>
    </row>
    <row r="8" spans="1:9" ht="15" customHeight="1" x14ac:dyDescent="0.25">
      <c r="A8" s="202" t="s">
        <v>285</v>
      </c>
      <c r="B8" s="207">
        <v>41.242811450000005</v>
      </c>
      <c r="C8" s="208">
        <f t="shared" ref="C8:C14" si="0">B8/$B$17</f>
        <v>0.45714350353213634</v>
      </c>
      <c r="D8" s="202"/>
      <c r="I8" s="202"/>
    </row>
    <row r="9" spans="1:9" ht="15" customHeight="1" x14ac:dyDescent="0.25">
      <c r="A9" s="202" t="s">
        <v>233</v>
      </c>
      <c r="B9" s="207">
        <v>35.953257310000005</v>
      </c>
      <c r="C9" s="208">
        <f t="shared" si="0"/>
        <v>0.39851303614477018</v>
      </c>
      <c r="D9" s="202"/>
      <c r="I9" s="202"/>
    </row>
    <row r="10" spans="1:9" ht="15" customHeight="1" x14ac:dyDescent="0.25">
      <c r="A10" s="202" t="s">
        <v>345</v>
      </c>
      <c r="B10" s="207">
        <v>5.9865700199999994</v>
      </c>
      <c r="C10" s="208">
        <f t="shared" si="0"/>
        <v>6.6356329669742989E-2</v>
      </c>
      <c r="D10" s="202"/>
      <c r="I10" s="202"/>
    </row>
    <row r="11" spans="1:9" ht="15" customHeight="1" x14ac:dyDescent="0.25">
      <c r="A11" s="202" t="s">
        <v>229</v>
      </c>
      <c r="B11" s="207">
        <v>3.5485642899999998</v>
      </c>
      <c r="C11" s="208">
        <f t="shared" si="0"/>
        <v>3.9332990526270914E-2</v>
      </c>
      <c r="D11" s="202"/>
      <c r="I11" s="202"/>
    </row>
    <row r="12" spans="1:9" ht="15" customHeight="1" x14ac:dyDescent="0.25">
      <c r="A12" s="202" t="s">
        <v>287</v>
      </c>
      <c r="B12" s="207">
        <v>1.4440258500000001</v>
      </c>
      <c r="C12" s="208">
        <f t="shared" si="0"/>
        <v>1.6005868975742951E-2</v>
      </c>
      <c r="D12" s="202"/>
      <c r="I12" s="202"/>
    </row>
    <row r="13" spans="1:9" ht="15" customHeight="1" x14ac:dyDescent="0.25">
      <c r="A13" s="202" t="s">
        <v>361</v>
      </c>
      <c r="B13" s="207">
        <v>0.77373069999999999</v>
      </c>
      <c r="C13" s="208">
        <f t="shared" si="0"/>
        <v>8.5761845653316224E-3</v>
      </c>
      <c r="D13" s="202"/>
      <c r="I13" s="202"/>
    </row>
    <row r="14" spans="1:9" ht="15" customHeight="1" x14ac:dyDescent="0.25">
      <c r="A14" s="202" t="s">
        <v>77</v>
      </c>
      <c r="B14" s="207">
        <v>1.2695628599999997</v>
      </c>
      <c r="C14" s="208">
        <f t="shared" si="0"/>
        <v>1.4072086586005013E-2</v>
      </c>
      <c r="D14" s="202"/>
      <c r="I14" s="202"/>
    </row>
    <row r="15" spans="1:9" ht="15" customHeight="1" x14ac:dyDescent="0.25">
      <c r="A15" s="202" t="s">
        <v>282</v>
      </c>
      <c r="B15" s="207"/>
      <c r="C15" s="208"/>
      <c r="D15" s="202"/>
      <c r="I15" s="202"/>
    </row>
    <row r="16" spans="1:9" ht="15" customHeight="1" x14ac:dyDescent="0.25">
      <c r="A16" s="202" t="s">
        <v>282</v>
      </c>
      <c r="B16" s="207"/>
      <c r="C16" s="208"/>
      <c r="D16" s="202"/>
      <c r="I16" s="202"/>
    </row>
    <row r="17" spans="1:9" ht="15" customHeight="1" x14ac:dyDescent="0.25">
      <c r="A17" s="215" t="s">
        <v>27</v>
      </c>
      <c r="B17" s="239">
        <f>SUM(B8:B14)</f>
        <v>90.218522480000004</v>
      </c>
      <c r="C17" s="240">
        <f>SUM(C8:C14)</f>
        <v>1</v>
      </c>
      <c r="D17" s="202"/>
      <c r="I17" s="202"/>
    </row>
    <row r="18" spans="1:9" ht="15" customHeight="1" x14ac:dyDescent="0.25">
      <c r="A18" s="286"/>
      <c r="B18" s="287"/>
      <c r="C18" s="288"/>
      <c r="D18" s="220"/>
      <c r="H18" s="202"/>
      <c r="I18" s="202"/>
    </row>
    <row r="19" spans="1:9" ht="15" customHeight="1" x14ac:dyDescent="0.25">
      <c r="A19" s="202"/>
      <c r="B19" s="201"/>
      <c r="C19" s="201"/>
      <c r="D19" s="220"/>
      <c r="E19" s="202"/>
      <c r="F19" s="202"/>
      <c r="G19" s="202"/>
      <c r="H19" s="202"/>
      <c r="I19" s="202"/>
    </row>
    <row r="20" spans="1:9" ht="15" customHeight="1" x14ac:dyDescent="0.25">
      <c r="A20" s="221" t="s">
        <v>61</v>
      </c>
      <c r="B20" s="222"/>
      <c r="C20" s="222"/>
      <c r="D20" s="223"/>
      <c r="E20" s="202"/>
      <c r="F20" s="202"/>
      <c r="G20" s="202"/>
      <c r="H20" s="202"/>
      <c r="I20" s="202"/>
    </row>
    <row r="21" spans="1:9" ht="15" customHeight="1" x14ac:dyDescent="0.25">
      <c r="A21" s="202" t="s">
        <v>64</v>
      </c>
      <c r="B21" s="201"/>
      <c r="C21" s="201"/>
      <c r="D21" s="223"/>
      <c r="E21" s="202"/>
      <c r="F21" s="202"/>
      <c r="G21" s="202"/>
      <c r="H21" s="202"/>
      <c r="I21" s="202"/>
    </row>
    <row r="22" spans="1:9" ht="15" customHeight="1" x14ac:dyDescent="0.25">
      <c r="A22" s="224" t="s">
        <v>62</v>
      </c>
      <c r="B22" s="225"/>
      <c r="C22" s="225"/>
      <c r="D22" s="223"/>
      <c r="E22" s="202"/>
      <c r="F22" s="202"/>
      <c r="G22" s="202"/>
      <c r="H22" s="202"/>
      <c r="I22" s="202"/>
    </row>
  </sheetData>
  <pageMargins left="0.7" right="0.7" top="0.75" bottom="0.75" header="0" footer="0"/>
  <pageSetup orientation="portrait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0"/>
  <sheetViews>
    <sheetView showGridLines="0" workbookViewId="0"/>
  </sheetViews>
  <sheetFormatPr baseColWidth="10" defaultColWidth="14.42578125" defaultRowHeight="15" customHeight="1" x14ac:dyDescent="0.25"/>
  <cols>
    <col min="1" max="1" width="21.140625" style="175" customWidth="1"/>
    <col min="2" max="9" width="9.5703125" style="175" customWidth="1"/>
    <col min="10" max="10" width="9" style="175" customWidth="1"/>
    <col min="11" max="11" width="7.42578125" style="175" customWidth="1"/>
    <col min="12" max="12" width="13.5703125" style="175" bestFit="1" customWidth="1"/>
    <col min="13" max="16384" width="14.42578125" style="175"/>
  </cols>
  <sheetData>
    <row r="1" spans="1:13" ht="12.6" customHeight="1" x14ac:dyDescent="0.25">
      <c r="A1" s="252" t="s">
        <v>980</v>
      </c>
      <c r="B1" s="271"/>
      <c r="C1" s="271"/>
      <c r="D1" s="271"/>
      <c r="E1" s="271"/>
      <c r="F1" s="271"/>
      <c r="G1" s="235"/>
      <c r="H1" s="235"/>
      <c r="I1" s="235"/>
      <c r="J1" s="235"/>
      <c r="K1" s="235"/>
      <c r="L1" s="235"/>
    </row>
    <row r="2" spans="1:13" ht="12.6" customHeight="1" x14ac:dyDescent="0.25">
      <c r="A2" s="255" t="s">
        <v>981</v>
      </c>
      <c r="B2" s="271"/>
      <c r="C2" s="271"/>
      <c r="D2" s="271"/>
      <c r="E2" s="271"/>
      <c r="F2" s="271"/>
      <c r="G2" s="235"/>
      <c r="H2" s="235"/>
      <c r="I2" s="235"/>
      <c r="J2" s="235"/>
      <c r="K2" s="235"/>
      <c r="L2" s="235"/>
    </row>
    <row r="3" spans="1:13" ht="12.6" customHeight="1" x14ac:dyDescent="0.25">
      <c r="A3" s="235"/>
      <c r="B3" s="271"/>
      <c r="C3" s="271"/>
      <c r="D3" s="271"/>
      <c r="E3" s="271"/>
      <c r="F3" s="271"/>
      <c r="G3" s="235"/>
      <c r="H3" s="289"/>
      <c r="I3" s="289"/>
      <c r="J3" s="290"/>
      <c r="K3" s="235"/>
      <c r="L3" s="235"/>
    </row>
    <row r="4" spans="1:13" ht="12.6" customHeight="1" x14ac:dyDescent="0.25">
      <c r="A4" s="235"/>
      <c r="B4" s="271"/>
      <c r="C4" s="271"/>
      <c r="D4" s="271"/>
      <c r="E4" s="271"/>
      <c r="F4" s="271"/>
      <c r="G4" s="235"/>
      <c r="H4" s="235"/>
      <c r="I4" s="235"/>
      <c r="J4" s="290"/>
      <c r="K4" s="235"/>
      <c r="L4" s="235"/>
    </row>
    <row r="5" spans="1:13" ht="12.6" customHeight="1" x14ac:dyDescent="0.25">
      <c r="A5" s="233" t="s">
        <v>63</v>
      </c>
      <c r="B5" s="281">
        <v>2013</v>
      </c>
      <c r="C5" s="281">
        <v>2014</v>
      </c>
      <c r="D5" s="281">
        <v>2015</v>
      </c>
      <c r="E5" s="281">
        <v>2016</v>
      </c>
      <c r="F5" s="281">
        <v>2017</v>
      </c>
      <c r="G5" s="281">
        <v>2018</v>
      </c>
      <c r="H5" s="281">
        <v>2019</v>
      </c>
      <c r="I5" s="281">
        <v>2020</v>
      </c>
      <c r="J5" s="281">
        <v>2021</v>
      </c>
      <c r="K5" s="316" t="s">
        <v>186</v>
      </c>
      <c r="L5" s="3"/>
      <c r="M5" s="4"/>
    </row>
    <row r="6" spans="1:13" ht="12.6" customHeight="1" x14ac:dyDescent="0.25">
      <c r="A6" s="252" t="s">
        <v>27</v>
      </c>
      <c r="B6" s="677">
        <f t="shared" ref="B6:J6" si="0">SUM(B8:B17)</f>
        <v>13.413048742330218</v>
      </c>
      <c r="C6" s="677">
        <f t="shared" si="0"/>
        <v>13.293221023046394</v>
      </c>
      <c r="D6" s="677">
        <f t="shared" si="0"/>
        <v>12.790823586384384</v>
      </c>
      <c r="E6" s="677">
        <f t="shared" si="0"/>
        <v>12.550178022765639</v>
      </c>
      <c r="F6" s="677">
        <f t="shared" si="0"/>
        <v>12.527521468671351</v>
      </c>
      <c r="G6" s="677">
        <f t="shared" si="0"/>
        <v>12.461845936649526</v>
      </c>
      <c r="H6" s="677">
        <f t="shared" si="0"/>
        <v>12.68775348384397</v>
      </c>
      <c r="I6" s="677">
        <f t="shared" si="0"/>
        <v>12.035570477768074</v>
      </c>
      <c r="J6" s="677">
        <f t="shared" si="0"/>
        <v>12.676134998991232</v>
      </c>
      <c r="K6" s="677">
        <f>SUM(K8:K17)</f>
        <v>12.699649111779793</v>
      </c>
      <c r="L6" s="678"/>
      <c r="M6" s="4"/>
    </row>
    <row r="7" spans="1:13" ht="12.6" customHeight="1" x14ac:dyDescent="0.25">
      <c r="A7" s="235"/>
      <c r="B7" s="292"/>
      <c r="C7" s="292"/>
      <c r="D7" s="292"/>
      <c r="E7" s="292"/>
      <c r="F7" s="292"/>
      <c r="G7" s="292"/>
      <c r="H7" s="292"/>
      <c r="I7" s="292"/>
      <c r="J7" s="292"/>
      <c r="K7" s="293"/>
      <c r="L7" s="3"/>
      <c r="M7" s="4"/>
    </row>
    <row r="8" spans="1:13" ht="12.6" customHeight="1" x14ac:dyDescent="0.25">
      <c r="A8" s="679" t="s">
        <v>232</v>
      </c>
      <c r="B8" s="680">
        <v>5</v>
      </c>
      <c r="C8" s="680">
        <v>4.93</v>
      </c>
      <c r="D8" s="680">
        <v>4.3</v>
      </c>
      <c r="E8" s="680">
        <v>4.8</v>
      </c>
      <c r="F8" s="680">
        <v>4.4000000000000004</v>
      </c>
      <c r="G8" s="680">
        <v>4.17</v>
      </c>
      <c r="H8" s="680">
        <v>4.21</v>
      </c>
      <c r="I8" s="680">
        <v>4.0599999999999996</v>
      </c>
      <c r="J8" s="680">
        <v>4.1399999999999997</v>
      </c>
      <c r="K8" s="680">
        <v>4.2</v>
      </c>
      <c r="L8" s="681"/>
      <c r="M8" s="682"/>
    </row>
    <row r="9" spans="1:13" ht="12.6" customHeight="1" x14ac:dyDescent="0.25">
      <c r="A9" s="683" t="s">
        <v>230</v>
      </c>
      <c r="B9" s="684">
        <v>1.3510487423302195</v>
      </c>
      <c r="C9" s="684">
        <v>1.3152210230463954</v>
      </c>
      <c r="D9" s="684">
        <v>1.4158235863843862</v>
      </c>
      <c r="E9" s="684">
        <v>1.3291780227656393</v>
      </c>
      <c r="F9" s="684">
        <v>1.466521468671351</v>
      </c>
      <c r="G9" s="684">
        <v>1.4718459366495231</v>
      </c>
      <c r="H9" s="684">
        <v>1.3827534838439701</v>
      </c>
      <c r="I9" s="684">
        <v>1.3345704777680745</v>
      </c>
      <c r="J9" s="684">
        <v>1.5331349989912317</v>
      </c>
      <c r="K9" s="684">
        <v>1.3696491117797946</v>
      </c>
      <c r="L9" s="678"/>
      <c r="M9" s="682"/>
    </row>
    <row r="10" spans="1:13" ht="12.6" customHeight="1" x14ac:dyDescent="0.25">
      <c r="A10" s="679" t="s">
        <v>236</v>
      </c>
      <c r="B10" s="680">
        <v>1.52</v>
      </c>
      <c r="C10" s="680">
        <v>1.56</v>
      </c>
      <c r="D10" s="680">
        <v>1.6</v>
      </c>
      <c r="E10" s="680">
        <v>0.96499999999999997</v>
      </c>
      <c r="F10" s="680">
        <v>0.84199999999999997</v>
      </c>
      <c r="G10" s="680">
        <v>1.1100000000000001</v>
      </c>
      <c r="H10" s="680">
        <v>1.33</v>
      </c>
      <c r="I10" s="680">
        <v>1.31</v>
      </c>
      <c r="J10" s="680">
        <v>1.32</v>
      </c>
      <c r="K10" s="680">
        <v>1.3</v>
      </c>
      <c r="L10" s="678"/>
      <c r="M10" s="682"/>
    </row>
    <row r="11" spans="1:13" ht="12.6" customHeight="1" x14ac:dyDescent="0.25">
      <c r="A11" s="679" t="s">
        <v>287</v>
      </c>
      <c r="B11" s="680">
        <v>0.79300000000000004</v>
      </c>
      <c r="C11" s="680">
        <v>0.70599999999999996</v>
      </c>
      <c r="D11" s="680">
        <v>0.82099999999999995</v>
      </c>
      <c r="E11" s="680">
        <v>0.68200000000000005</v>
      </c>
      <c r="F11" s="680">
        <v>0.83299999999999996</v>
      </c>
      <c r="G11" s="680">
        <v>0.75</v>
      </c>
      <c r="H11" s="680">
        <v>0.72</v>
      </c>
      <c r="I11" s="680">
        <v>0.72</v>
      </c>
      <c r="J11" s="680">
        <v>0.77700000000000002</v>
      </c>
      <c r="K11" s="680">
        <v>0.83</v>
      </c>
    </row>
    <row r="12" spans="1:13" ht="12.6" customHeight="1" x14ac:dyDescent="0.25">
      <c r="A12" s="679" t="s">
        <v>233</v>
      </c>
      <c r="B12" s="680">
        <v>0.78400000000000003</v>
      </c>
      <c r="C12" s="680">
        <v>0.83199999999999996</v>
      </c>
      <c r="D12" s="680">
        <v>0.82499999999999996</v>
      </c>
      <c r="E12" s="680">
        <v>0.80500000000000005</v>
      </c>
      <c r="F12" s="680">
        <v>0.77400000000000002</v>
      </c>
      <c r="G12" s="680">
        <v>0.82399999999999995</v>
      </c>
      <c r="H12" s="680">
        <v>0.753</v>
      </c>
      <c r="I12" s="680">
        <v>0.71799999999999997</v>
      </c>
      <c r="J12" s="680">
        <v>0.70399999999999996</v>
      </c>
      <c r="K12" s="680">
        <v>0.77</v>
      </c>
    </row>
    <row r="13" spans="1:13" ht="12.6" customHeight="1" x14ac:dyDescent="0.25">
      <c r="A13" s="679" t="s">
        <v>238</v>
      </c>
      <c r="B13" s="680">
        <v>0.64300000000000002</v>
      </c>
      <c r="C13" s="680">
        <v>0.66</v>
      </c>
      <c r="D13" s="680">
        <v>0.68</v>
      </c>
      <c r="E13" s="680">
        <v>0.67</v>
      </c>
      <c r="F13" s="680">
        <v>0.67400000000000004</v>
      </c>
      <c r="G13" s="680">
        <v>0.69099999999999995</v>
      </c>
      <c r="H13" s="680">
        <v>0.67700000000000005</v>
      </c>
      <c r="I13" s="680">
        <v>0.63800000000000001</v>
      </c>
      <c r="J13" s="680">
        <v>0.72399999999999998</v>
      </c>
      <c r="K13" s="680">
        <v>0.74</v>
      </c>
    </row>
    <row r="14" spans="1:13" ht="12.6" customHeight="1" x14ac:dyDescent="0.25">
      <c r="A14" s="679" t="s">
        <v>305</v>
      </c>
      <c r="B14" s="680">
        <v>0.40699999999999997</v>
      </c>
      <c r="C14" s="680">
        <v>0.44900000000000001</v>
      </c>
      <c r="D14" s="680">
        <v>0.44</v>
      </c>
      <c r="E14" s="680">
        <v>0.49</v>
      </c>
      <c r="F14" s="680">
        <v>0.47299999999999998</v>
      </c>
      <c r="G14" s="680">
        <v>0.48</v>
      </c>
      <c r="H14" s="680">
        <v>0.52</v>
      </c>
      <c r="I14" s="680">
        <v>0.36</v>
      </c>
      <c r="J14" s="680">
        <v>0.5</v>
      </c>
      <c r="K14" s="680">
        <v>0.52</v>
      </c>
    </row>
    <row r="15" spans="1:13" ht="12.6" customHeight="1" x14ac:dyDescent="0.25">
      <c r="A15" s="679" t="s">
        <v>234</v>
      </c>
      <c r="B15" s="680">
        <v>0</v>
      </c>
      <c r="C15" s="680">
        <v>0</v>
      </c>
      <c r="D15" s="680">
        <v>0</v>
      </c>
      <c r="E15" s="680">
        <v>0</v>
      </c>
      <c r="F15" s="680">
        <v>0</v>
      </c>
      <c r="G15" s="680">
        <v>0.3</v>
      </c>
      <c r="H15" s="680">
        <v>0.26</v>
      </c>
      <c r="I15" s="680">
        <v>0.28000000000000003</v>
      </c>
      <c r="J15" s="680">
        <v>0.28000000000000003</v>
      </c>
      <c r="K15" s="680">
        <v>0.28000000000000003</v>
      </c>
    </row>
    <row r="16" spans="1:13" ht="12.6" customHeight="1" x14ac:dyDescent="0.25">
      <c r="A16" s="679" t="s">
        <v>320</v>
      </c>
      <c r="B16" s="680">
        <v>0.42599999999999999</v>
      </c>
      <c r="C16" s="680">
        <v>0.35299999999999998</v>
      </c>
      <c r="D16" s="680">
        <v>0.27700000000000002</v>
      </c>
      <c r="E16" s="680">
        <v>0.32200000000000001</v>
      </c>
      <c r="F16" s="680">
        <v>0.34399999999999997</v>
      </c>
      <c r="G16" s="680">
        <v>0.28699999999999998</v>
      </c>
      <c r="H16" s="680">
        <v>0.33600000000000002</v>
      </c>
      <c r="I16" s="680">
        <v>0.21099999999999999</v>
      </c>
      <c r="J16" s="680">
        <v>0.31</v>
      </c>
      <c r="K16" s="680">
        <v>0.25</v>
      </c>
    </row>
    <row r="17" spans="1:11" ht="12.6" customHeight="1" x14ac:dyDescent="0.25">
      <c r="A17" s="679" t="s">
        <v>77</v>
      </c>
      <c r="B17" s="680">
        <v>2.4889999999999999</v>
      </c>
      <c r="C17" s="680">
        <v>2.488</v>
      </c>
      <c r="D17" s="680">
        <v>2.4319999999999999</v>
      </c>
      <c r="E17" s="680">
        <v>2.4870000000000001</v>
      </c>
      <c r="F17" s="680">
        <v>2.7210000000000001</v>
      </c>
      <c r="G17" s="680">
        <v>2.3780000000000001</v>
      </c>
      <c r="H17" s="680">
        <v>2.4990000000000001</v>
      </c>
      <c r="I17" s="680">
        <v>2.4039999999999999</v>
      </c>
      <c r="J17" s="680">
        <v>2.3879999999999999</v>
      </c>
      <c r="K17" s="680">
        <v>2.44</v>
      </c>
    </row>
    <row r="18" spans="1:11" ht="12.6" customHeight="1" x14ac:dyDescent="0.25">
      <c r="A18" s="262"/>
      <c r="B18" s="296"/>
      <c r="C18" s="296"/>
      <c r="D18" s="296"/>
      <c r="E18" s="296"/>
      <c r="F18" s="296"/>
      <c r="G18" s="262"/>
      <c r="H18" s="262"/>
      <c r="I18" s="262"/>
      <c r="J18" s="262"/>
      <c r="K18" s="262"/>
    </row>
    <row r="19" spans="1:11" ht="12.6" customHeight="1" x14ac:dyDescent="0.25">
      <c r="A19" s="727" t="s">
        <v>65</v>
      </c>
      <c r="B19" s="727"/>
      <c r="C19" s="727"/>
      <c r="D19" s="727"/>
      <c r="E19" s="727"/>
      <c r="F19" s="727"/>
      <c r="G19" s="727"/>
      <c r="H19" s="727"/>
      <c r="I19" s="727"/>
      <c r="J19" s="727"/>
      <c r="K19" s="727"/>
    </row>
    <row r="20" spans="1:11" ht="30.6" customHeight="1" x14ac:dyDescent="0.25">
      <c r="A20" s="730" t="s">
        <v>66</v>
      </c>
      <c r="B20" s="730"/>
      <c r="C20" s="730"/>
      <c r="D20" s="730"/>
      <c r="E20" s="730"/>
      <c r="F20" s="730"/>
      <c r="G20" s="730"/>
      <c r="H20" s="730"/>
      <c r="I20" s="730"/>
      <c r="J20" s="730"/>
      <c r="K20" s="730"/>
    </row>
  </sheetData>
  <mergeCells count="2">
    <mergeCell ref="A19:K19"/>
    <mergeCell ref="A20:K20"/>
  </mergeCells>
  <pageMargins left="0.7" right="0.7" top="0.75" bottom="0.75" header="0" footer="0"/>
  <pageSetup orientation="landscape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46.28515625" style="175" customWidth="1"/>
    <col min="2" max="9" width="10.5703125" style="175" customWidth="1"/>
    <col min="10" max="11" width="9" style="175" bestFit="1" customWidth="1"/>
    <col min="12" max="16384" width="14.42578125" style="175"/>
  </cols>
  <sheetData>
    <row r="1" spans="1:13" ht="13.15" customHeight="1" x14ac:dyDescent="0.25">
      <c r="A1" s="227" t="s">
        <v>362</v>
      </c>
      <c r="B1" s="271"/>
      <c r="C1" s="271"/>
      <c r="D1" s="271"/>
      <c r="E1" s="271"/>
      <c r="F1" s="271"/>
      <c r="G1" s="235"/>
      <c r="H1" s="297"/>
      <c r="I1" s="297"/>
      <c r="J1" s="297"/>
      <c r="K1" s="235"/>
    </row>
    <row r="2" spans="1:13" ht="13.15" customHeight="1" x14ac:dyDescent="0.25">
      <c r="A2" s="255" t="s">
        <v>102</v>
      </c>
      <c r="B2" s="271"/>
      <c r="C2" s="271"/>
      <c r="D2" s="271"/>
      <c r="E2" s="271"/>
      <c r="F2" s="271"/>
      <c r="G2" s="235"/>
      <c r="H2" s="235"/>
      <c r="I2" s="235"/>
      <c r="J2" s="235"/>
      <c r="K2" s="235"/>
    </row>
    <row r="3" spans="1:13" ht="13.15" customHeight="1" x14ac:dyDescent="0.25">
      <c r="A3" s="235"/>
      <c r="B3" s="298"/>
      <c r="C3" s="298"/>
      <c r="D3" s="298"/>
      <c r="E3" s="298"/>
      <c r="F3" s="298"/>
      <c r="G3" s="298"/>
      <c r="H3" s="298"/>
      <c r="I3" s="298"/>
      <c r="J3" s="298"/>
      <c r="K3" s="298"/>
    </row>
    <row r="4" spans="1:13" ht="13.15" customHeight="1" x14ac:dyDescent="0.25">
      <c r="A4" s="235"/>
      <c r="B4" s="299"/>
      <c r="C4" s="299"/>
      <c r="D4" s="299"/>
      <c r="E4" s="299"/>
      <c r="F4" s="299"/>
      <c r="G4" s="299"/>
      <c r="H4" s="299"/>
      <c r="I4" s="299"/>
      <c r="J4" s="235"/>
      <c r="K4" s="235"/>
    </row>
    <row r="5" spans="1:13" ht="13.15" customHeight="1" x14ac:dyDescent="0.25">
      <c r="A5" s="233" t="s">
        <v>68</v>
      </c>
      <c r="B5" s="300">
        <v>2013</v>
      </c>
      <c r="C5" s="300">
        <v>2014</v>
      </c>
      <c r="D5" s="300">
        <v>2015</v>
      </c>
      <c r="E5" s="300">
        <v>2016</v>
      </c>
      <c r="F5" s="300">
        <v>2017</v>
      </c>
      <c r="G5" s="300">
        <v>2018</v>
      </c>
      <c r="H5" s="300">
        <v>2019</v>
      </c>
      <c r="I5" s="300">
        <v>2020</v>
      </c>
      <c r="J5" s="300">
        <v>2021</v>
      </c>
      <c r="K5" s="300" t="s">
        <v>186</v>
      </c>
      <c r="L5" s="3"/>
      <c r="M5" s="4"/>
    </row>
    <row r="6" spans="1:13" ht="13.15" customHeight="1" x14ac:dyDescent="0.25">
      <c r="A6" s="235" t="s">
        <v>27</v>
      </c>
      <c r="B6" s="274">
        <f>SUM(B8:B28)</f>
        <v>1351048.7423302182</v>
      </c>
      <c r="C6" s="274">
        <f t="shared" ref="C6:K6" si="0">SUM(C8:C28)</f>
        <v>1315221.023046395</v>
      </c>
      <c r="D6" s="274">
        <f t="shared" si="0"/>
        <v>1415823.5863843856</v>
      </c>
      <c r="E6" s="274">
        <f t="shared" si="0"/>
        <v>1329178.0227656397</v>
      </c>
      <c r="F6" s="274">
        <f t="shared" si="0"/>
        <v>1466521.4686713505</v>
      </c>
      <c r="G6" s="274">
        <f t="shared" si="0"/>
        <v>1471845.936649522</v>
      </c>
      <c r="H6" s="274">
        <f t="shared" si="0"/>
        <v>1382753.4838439708</v>
      </c>
      <c r="I6" s="274">
        <f t="shared" si="0"/>
        <v>1334570.4777680752</v>
      </c>
      <c r="J6" s="274">
        <f t="shared" si="0"/>
        <v>1533134.9989912319</v>
      </c>
      <c r="K6" s="274">
        <f t="shared" si="0"/>
        <v>1369649.1117797943</v>
      </c>
      <c r="L6" s="678"/>
      <c r="M6" s="4"/>
    </row>
    <row r="7" spans="1:13" ht="13.15" customHeight="1" x14ac:dyDescent="0.25">
      <c r="A7" s="235"/>
      <c r="B7" s="269"/>
      <c r="C7" s="269"/>
      <c r="D7" s="269"/>
      <c r="E7" s="269"/>
      <c r="F7" s="269"/>
      <c r="G7" s="269"/>
      <c r="H7" s="269"/>
      <c r="I7" s="235"/>
      <c r="J7" s="235"/>
      <c r="K7" s="235"/>
      <c r="L7" s="3"/>
      <c r="M7" s="4"/>
    </row>
    <row r="8" spans="1:13" ht="13.15" customHeight="1" x14ac:dyDescent="0.25">
      <c r="A8" s="235" t="s">
        <v>178</v>
      </c>
      <c r="B8" s="260">
        <v>315801.80468</v>
      </c>
      <c r="C8" s="260">
        <v>265823.50429999997</v>
      </c>
      <c r="D8" s="260">
        <v>298265.32</v>
      </c>
      <c r="E8" s="260">
        <v>261467.90491630003</v>
      </c>
      <c r="F8" s="260">
        <v>442452.46701740002</v>
      </c>
      <c r="G8" s="260">
        <v>475714.65653439995</v>
      </c>
      <c r="H8" s="260">
        <v>365752.07236300001</v>
      </c>
      <c r="I8" s="260">
        <v>491179.51503510005</v>
      </c>
      <c r="J8" s="260">
        <v>532603.12340379995</v>
      </c>
      <c r="K8" s="260">
        <v>499969.10950300004</v>
      </c>
      <c r="L8" s="681"/>
      <c r="M8" s="682"/>
    </row>
    <row r="9" spans="1:13" ht="13.15" customHeight="1" x14ac:dyDescent="0.25">
      <c r="A9" s="301" t="s">
        <v>76</v>
      </c>
      <c r="B9" s="260">
        <v>163124.96669240997</v>
      </c>
      <c r="C9" s="260">
        <v>162741.35068186992</v>
      </c>
      <c r="D9" s="260">
        <v>179863.52262907356</v>
      </c>
      <c r="E9" s="260">
        <v>168699.4932871901</v>
      </c>
      <c r="F9" s="260">
        <v>150591.15617869998</v>
      </c>
      <c r="G9" s="260">
        <v>150834.46337914997</v>
      </c>
      <c r="H9" s="260">
        <v>145064.16961688997</v>
      </c>
      <c r="I9" s="260">
        <v>99942.294365329974</v>
      </c>
      <c r="J9" s="260">
        <v>142505.69188216422</v>
      </c>
      <c r="K9" s="260">
        <v>151215.52955154801</v>
      </c>
      <c r="L9" s="678"/>
      <c r="M9" s="682"/>
    </row>
    <row r="10" spans="1:13" ht="13.15" customHeight="1" x14ac:dyDescent="0.25">
      <c r="A10" s="262" t="s">
        <v>363</v>
      </c>
      <c r="B10" s="260">
        <v>225057.36664000002</v>
      </c>
      <c r="C10" s="260">
        <v>227608.86600899996</v>
      </c>
      <c r="D10" s="260">
        <v>184166.60728699999</v>
      </c>
      <c r="E10" s="260">
        <v>181053.63552900005</v>
      </c>
      <c r="F10" s="260">
        <v>163213.88266300003</v>
      </c>
      <c r="G10" s="260">
        <v>136080.2204664</v>
      </c>
      <c r="H10" s="260">
        <v>132198.496274</v>
      </c>
      <c r="I10" s="260">
        <v>100236.590987</v>
      </c>
      <c r="J10" s="260">
        <v>107650.96318380001</v>
      </c>
      <c r="K10" s="260">
        <v>90131.665037769999</v>
      </c>
      <c r="L10" s="678"/>
      <c r="M10" s="682"/>
    </row>
    <row r="11" spans="1:13" ht="13.15" customHeight="1" x14ac:dyDescent="0.25">
      <c r="A11" s="235" t="s">
        <v>103</v>
      </c>
      <c r="B11" s="260">
        <v>42732.340587979998</v>
      </c>
      <c r="C11" s="260">
        <v>46707.709673029996</v>
      </c>
      <c r="D11" s="260">
        <v>48383.003299160002</v>
      </c>
      <c r="E11" s="260">
        <v>47005.733365489999</v>
      </c>
      <c r="F11" s="260">
        <v>46598.160905259996</v>
      </c>
      <c r="G11" s="260">
        <v>33640.460690309999</v>
      </c>
      <c r="H11" s="260">
        <v>49051.881367469992</v>
      </c>
      <c r="I11" s="260">
        <v>43185.57587008</v>
      </c>
      <c r="J11" s="260">
        <v>55709.467635609995</v>
      </c>
      <c r="K11" s="260">
        <v>55152.589768729995</v>
      </c>
    </row>
    <row r="12" spans="1:13" ht="13.15" customHeight="1" x14ac:dyDescent="0.25">
      <c r="A12" s="235" t="s">
        <v>183</v>
      </c>
      <c r="B12" s="260">
        <v>0</v>
      </c>
      <c r="C12" s="260">
        <v>6475.7235582700005</v>
      </c>
      <c r="D12" s="260">
        <v>9515.7697982000027</v>
      </c>
      <c r="E12" s="260">
        <v>66417.765787020006</v>
      </c>
      <c r="F12" s="260">
        <v>103129.40567849998</v>
      </c>
      <c r="G12" s="260">
        <v>86313.806813189993</v>
      </c>
      <c r="H12" s="260">
        <v>83193.676338280013</v>
      </c>
      <c r="I12" s="260">
        <v>57656.382272719995</v>
      </c>
      <c r="J12" s="260">
        <v>60628.294959623774</v>
      </c>
      <c r="K12" s="260">
        <v>54922.892001918008</v>
      </c>
    </row>
    <row r="13" spans="1:13" ht="13.15" customHeight="1" x14ac:dyDescent="0.25">
      <c r="A13" s="262" t="s">
        <v>191</v>
      </c>
      <c r="B13" s="260">
        <v>0</v>
      </c>
      <c r="C13" s="260">
        <v>11358.528160000002</v>
      </c>
      <c r="D13" s="260">
        <v>63009.736163000009</v>
      </c>
      <c r="E13" s="260">
        <v>64098.906529</v>
      </c>
      <c r="F13" s="260">
        <v>48050.387218999997</v>
      </c>
      <c r="G13" s="260">
        <v>60185.181930000006</v>
      </c>
      <c r="H13" s="260">
        <v>57286.427750000003</v>
      </c>
      <c r="I13" s="260">
        <v>36553.028751999998</v>
      </c>
      <c r="J13" s="260">
        <v>54148.490059000018</v>
      </c>
      <c r="K13" s="260">
        <v>54900.224550999999</v>
      </c>
    </row>
    <row r="14" spans="1:13" ht="13.15" customHeight="1" x14ac:dyDescent="0.25">
      <c r="A14" s="235" t="s">
        <v>185</v>
      </c>
      <c r="B14" s="260">
        <v>0</v>
      </c>
      <c r="C14" s="260">
        <v>9826.8896399999994</v>
      </c>
      <c r="D14" s="260">
        <v>17979.544170000001</v>
      </c>
      <c r="E14" s="260">
        <v>25977.407000000003</v>
      </c>
      <c r="F14" s="260">
        <v>24084.994899999998</v>
      </c>
      <c r="G14" s="260">
        <v>23362.927005000001</v>
      </c>
      <c r="H14" s="260">
        <v>36442.982180999999</v>
      </c>
      <c r="I14" s="260">
        <v>33075.506064000001</v>
      </c>
      <c r="J14" s="260">
        <v>56284.876522000006</v>
      </c>
      <c r="K14" s="260">
        <v>44377.938771000001</v>
      </c>
    </row>
    <row r="15" spans="1:13" ht="13.15" customHeight="1" x14ac:dyDescent="0.25">
      <c r="A15" s="262" t="s">
        <v>187</v>
      </c>
      <c r="B15" s="260">
        <v>26498.443787</v>
      </c>
      <c r="C15" s="260">
        <v>13819.639105999999</v>
      </c>
      <c r="D15" s="260">
        <v>24479.033855999998</v>
      </c>
      <c r="E15" s="260">
        <v>32764.851371999997</v>
      </c>
      <c r="F15" s="260">
        <v>37134.172383999998</v>
      </c>
      <c r="G15" s="260">
        <v>27140.608447000002</v>
      </c>
      <c r="H15" s="260">
        <v>21549.934762999997</v>
      </c>
      <c r="I15" s="260">
        <v>7533.3708789999991</v>
      </c>
      <c r="J15" s="260">
        <v>25240.410012999997</v>
      </c>
      <c r="K15" s="260">
        <v>42685.101817000002</v>
      </c>
    </row>
    <row r="16" spans="1:13" ht="13.15" customHeight="1" x14ac:dyDescent="0.25">
      <c r="A16" s="301" t="s">
        <v>364</v>
      </c>
      <c r="B16" s="260">
        <v>31960.166399700003</v>
      </c>
      <c r="C16" s="260">
        <v>36043.004491299995</v>
      </c>
      <c r="D16" s="260">
        <v>35188.403162200004</v>
      </c>
      <c r="E16" s="260">
        <v>40343.366955800004</v>
      </c>
      <c r="F16" s="260">
        <v>38033.448745200003</v>
      </c>
      <c r="G16" s="260">
        <v>35594.003837700002</v>
      </c>
      <c r="H16" s="260">
        <v>24479.027256600002</v>
      </c>
      <c r="I16" s="260">
        <v>22474.224829629999</v>
      </c>
      <c r="J16" s="260">
        <v>32616.217468799998</v>
      </c>
      <c r="K16" s="260">
        <v>37207.694127700008</v>
      </c>
    </row>
    <row r="17" spans="1:11" ht="13.15" customHeight="1" x14ac:dyDescent="0.25">
      <c r="A17" s="235" t="s">
        <v>75</v>
      </c>
      <c r="B17" s="260">
        <v>18890.173640199995</v>
      </c>
      <c r="C17" s="260">
        <v>22940.718995200001</v>
      </c>
      <c r="D17" s="260">
        <v>25048.847989900001</v>
      </c>
      <c r="E17" s="260">
        <v>20325.062880299996</v>
      </c>
      <c r="F17" s="260">
        <v>16120.272529699998</v>
      </c>
      <c r="G17" s="260">
        <v>24075.64423111</v>
      </c>
      <c r="H17" s="260">
        <v>27479.224498189997</v>
      </c>
      <c r="I17" s="260">
        <v>27470.366749640001</v>
      </c>
      <c r="J17" s="260">
        <v>36055.180815489999</v>
      </c>
      <c r="K17" s="260">
        <v>36839.572078749996</v>
      </c>
    </row>
    <row r="18" spans="1:11" ht="13.15" customHeight="1" x14ac:dyDescent="0.25">
      <c r="A18" s="235" t="s">
        <v>70</v>
      </c>
      <c r="B18" s="260">
        <v>25559.122500000005</v>
      </c>
      <c r="C18" s="260">
        <v>7555.1522999999997</v>
      </c>
      <c r="D18" s="260">
        <v>56315.846099999988</v>
      </c>
      <c r="E18" s="260">
        <v>58851.581700000002</v>
      </c>
      <c r="F18" s="260">
        <v>53704.534319999999</v>
      </c>
      <c r="G18" s="260">
        <v>47878.883804699988</v>
      </c>
      <c r="H18" s="260">
        <v>50159.766724000008</v>
      </c>
      <c r="I18" s="260">
        <v>59658.241443000006</v>
      </c>
      <c r="J18" s="260">
        <v>41186.306671000006</v>
      </c>
      <c r="K18" s="260">
        <v>28729.505485599999</v>
      </c>
    </row>
    <row r="19" spans="1:11" ht="13.15" customHeight="1" x14ac:dyDescent="0.25">
      <c r="A19" s="235" t="s">
        <v>190</v>
      </c>
      <c r="B19" s="260">
        <v>0</v>
      </c>
      <c r="C19" s="260">
        <v>0</v>
      </c>
      <c r="D19" s="260">
        <v>0</v>
      </c>
      <c r="E19" s="260">
        <v>0</v>
      </c>
      <c r="F19" s="260">
        <v>0</v>
      </c>
      <c r="G19" s="260">
        <v>0</v>
      </c>
      <c r="H19" s="260">
        <v>0</v>
      </c>
      <c r="I19" s="260">
        <v>32236.717617999995</v>
      </c>
      <c r="J19" s="260">
        <v>49940.171618</v>
      </c>
      <c r="K19" s="260">
        <v>26814.446397200001</v>
      </c>
    </row>
    <row r="20" spans="1:11" ht="13.15" customHeight="1" x14ac:dyDescent="0.25">
      <c r="A20" s="262" t="s">
        <v>105</v>
      </c>
      <c r="B20" s="260">
        <v>20296.817011940002</v>
      </c>
      <c r="C20" s="260">
        <v>14022.6984627702</v>
      </c>
      <c r="D20" s="260">
        <v>13021.107977236503</v>
      </c>
      <c r="E20" s="260">
        <v>2544.9507626700001</v>
      </c>
      <c r="F20" s="260">
        <v>9612.5841965199998</v>
      </c>
      <c r="G20" s="260">
        <v>11557.9083077</v>
      </c>
      <c r="H20" s="260">
        <v>18256.890629950001</v>
      </c>
      <c r="I20" s="260">
        <v>14781.589157050001</v>
      </c>
      <c r="J20" s="260">
        <v>24147.175395433802</v>
      </c>
      <c r="K20" s="260">
        <v>25439.898886077997</v>
      </c>
    </row>
    <row r="21" spans="1:11" ht="13.15" customHeight="1" x14ac:dyDescent="0.25">
      <c r="A21" s="301" t="s">
        <v>188</v>
      </c>
      <c r="B21" s="260">
        <v>34833.9375</v>
      </c>
      <c r="C21" s="260">
        <v>26423.459500000001</v>
      </c>
      <c r="D21" s="260">
        <v>27320.803200000006</v>
      </c>
      <c r="E21" s="260">
        <v>20233.715539999997</v>
      </c>
      <c r="F21" s="260">
        <v>30391.539699999994</v>
      </c>
      <c r="G21" s="260">
        <v>33739.703900000008</v>
      </c>
      <c r="H21" s="260">
        <v>34320.082899999994</v>
      </c>
      <c r="I21" s="260">
        <v>21716.6031</v>
      </c>
      <c r="J21" s="260">
        <v>25301.462299999996</v>
      </c>
      <c r="K21" s="260">
        <v>24529.240599999997</v>
      </c>
    </row>
    <row r="22" spans="1:11" ht="13.15" customHeight="1" x14ac:dyDescent="0.25">
      <c r="A22" s="235" t="s">
        <v>104</v>
      </c>
      <c r="B22" s="260">
        <v>12211.353938400001</v>
      </c>
      <c r="C22" s="260">
        <v>12661.080343699998</v>
      </c>
      <c r="D22" s="260">
        <v>17209.520408699998</v>
      </c>
      <c r="E22" s="260">
        <v>20901.641627300003</v>
      </c>
      <c r="F22" s="260">
        <v>21255.534256400002</v>
      </c>
      <c r="G22" s="260">
        <v>21811.004581000001</v>
      </c>
      <c r="H22" s="260">
        <v>20968.572370099999</v>
      </c>
      <c r="I22" s="260">
        <v>20039.975989000002</v>
      </c>
      <c r="J22" s="260">
        <v>23082.182481200001</v>
      </c>
      <c r="K22" s="260">
        <v>22263.372810500001</v>
      </c>
    </row>
    <row r="23" spans="1:11" ht="13.15" customHeight="1" x14ac:dyDescent="0.25">
      <c r="A23" s="235" t="s">
        <v>73</v>
      </c>
      <c r="B23" s="260">
        <v>107485.22870000001</v>
      </c>
      <c r="C23" s="260">
        <v>110795.78615400002</v>
      </c>
      <c r="D23" s="260">
        <v>102544.6996782557</v>
      </c>
      <c r="E23" s="260">
        <v>28938.561000000002</v>
      </c>
      <c r="F23" s="260">
        <v>25256.025799999996</v>
      </c>
      <c r="G23" s="260">
        <v>25582.1162</v>
      </c>
      <c r="H23" s="260">
        <v>39702.29968099999</v>
      </c>
      <c r="I23" s="260">
        <v>78612.217126000003</v>
      </c>
      <c r="J23" s="260">
        <v>72126.897299999997</v>
      </c>
      <c r="K23" s="260">
        <v>19797.786477599999</v>
      </c>
    </row>
    <row r="24" spans="1:11" ht="13.15" customHeight="1" x14ac:dyDescent="0.25">
      <c r="A24" s="235" t="s">
        <v>72</v>
      </c>
      <c r="B24" s="260">
        <v>25286.826623399997</v>
      </c>
      <c r="C24" s="260">
        <v>26845.409538000004</v>
      </c>
      <c r="D24" s="260">
        <v>20526.708367899999</v>
      </c>
      <c r="E24" s="260">
        <v>27232.927916100001</v>
      </c>
      <c r="F24" s="260">
        <v>36870.758249500002</v>
      </c>
      <c r="G24" s="260">
        <v>38179.525987299996</v>
      </c>
      <c r="H24" s="260">
        <v>39936.277054999999</v>
      </c>
      <c r="I24" s="260">
        <v>40574.072773499996</v>
      </c>
      <c r="J24" s="260">
        <v>39053.781024700002</v>
      </c>
      <c r="K24" s="260">
        <v>19724.191994099998</v>
      </c>
    </row>
    <row r="25" spans="1:11" ht="13.15" customHeight="1" x14ac:dyDescent="0.25">
      <c r="A25" s="235" t="s">
        <v>74</v>
      </c>
      <c r="B25" s="260">
        <v>16499.961229200002</v>
      </c>
      <c r="C25" s="260">
        <v>17052.3386919</v>
      </c>
      <c r="D25" s="260">
        <v>16183.5733712</v>
      </c>
      <c r="E25" s="260">
        <v>22943.842910200005</v>
      </c>
      <c r="F25" s="260">
        <v>21820.221403799998</v>
      </c>
      <c r="G25" s="260">
        <v>19760.784654999999</v>
      </c>
      <c r="H25" s="260">
        <v>20799.627831999998</v>
      </c>
      <c r="I25" s="260">
        <v>12804.0892016</v>
      </c>
      <c r="J25" s="260">
        <v>17789.395085300002</v>
      </c>
      <c r="K25" s="260">
        <v>18782.577059399999</v>
      </c>
    </row>
    <row r="26" spans="1:11" ht="13.15" customHeight="1" x14ac:dyDescent="0.25">
      <c r="A26" s="235" t="s">
        <v>189</v>
      </c>
      <c r="B26" s="260">
        <v>7601.4068000000007</v>
      </c>
      <c r="C26" s="260">
        <v>27893.281100000007</v>
      </c>
      <c r="D26" s="260">
        <v>29942.912559</v>
      </c>
      <c r="E26" s="260">
        <v>33459.968418999997</v>
      </c>
      <c r="F26" s="260">
        <v>29511.026354999998</v>
      </c>
      <c r="G26" s="260">
        <v>31261.320299999999</v>
      </c>
      <c r="H26" s="260">
        <v>39163.120224999999</v>
      </c>
      <c r="I26" s="260">
        <v>34022.978342000002</v>
      </c>
      <c r="J26" s="260">
        <v>26950.049427000002</v>
      </c>
      <c r="K26" s="260">
        <v>17849.031136000001</v>
      </c>
    </row>
    <row r="27" spans="1:11" ht="13.15" customHeight="1" x14ac:dyDescent="0.25">
      <c r="A27" s="235" t="s">
        <v>365</v>
      </c>
      <c r="B27" s="260">
        <v>23870.304619999995</v>
      </c>
      <c r="C27" s="260">
        <v>24005.938671799999</v>
      </c>
      <c r="D27" s="260">
        <v>33822.72092</v>
      </c>
      <c r="E27" s="260">
        <v>43105.757449999997</v>
      </c>
      <c r="F27" s="260">
        <v>54089.145560000012</v>
      </c>
      <c r="G27" s="260">
        <v>47319.720600000001</v>
      </c>
      <c r="H27" s="260">
        <v>42741.321260000004</v>
      </c>
      <c r="I27" s="260">
        <v>9247.6492514000001</v>
      </c>
      <c r="J27" s="260">
        <v>0</v>
      </c>
      <c r="K27" s="260">
        <v>16417.317826999999</v>
      </c>
    </row>
    <row r="28" spans="1:11" ht="13.15" customHeight="1" x14ac:dyDescent="0.25">
      <c r="A28" s="235" t="s">
        <v>77</v>
      </c>
      <c r="B28" s="302">
        <v>253338.52097998798</v>
      </c>
      <c r="C28" s="302">
        <v>244619.94366955495</v>
      </c>
      <c r="D28" s="302">
        <v>213035.90544755998</v>
      </c>
      <c r="E28" s="302">
        <v>162810.94781827001</v>
      </c>
      <c r="F28" s="302">
        <v>114601.75060936998</v>
      </c>
      <c r="G28" s="302">
        <v>141812.99497956203</v>
      </c>
      <c r="H28" s="302">
        <v>134207.63275849103</v>
      </c>
      <c r="I28" s="302">
        <v>91569.487962025029</v>
      </c>
      <c r="J28" s="302">
        <v>110114.86174531002</v>
      </c>
      <c r="K28" s="302">
        <v>81899.425897900001</v>
      </c>
    </row>
    <row r="29" spans="1:11" ht="13.15" customHeight="1" x14ac:dyDescent="0.25">
      <c r="A29" s="235"/>
      <c r="B29" s="253"/>
      <c r="C29" s="253"/>
      <c r="D29" s="253"/>
      <c r="E29" s="253"/>
      <c r="F29" s="253"/>
      <c r="G29" s="253"/>
      <c r="H29" s="235"/>
      <c r="I29" s="235"/>
      <c r="J29" s="235"/>
      <c r="K29" s="235"/>
    </row>
    <row r="30" spans="1:11" ht="13.15" customHeight="1" x14ac:dyDescent="0.25">
      <c r="A30" s="265" t="s">
        <v>61</v>
      </c>
      <c r="B30" s="266"/>
      <c r="C30" s="266"/>
      <c r="D30" s="266"/>
      <c r="E30" s="266"/>
      <c r="F30" s="266"/>
      <c r="G30" s="266"/>
      <c r="H30" s="267"/>
      <c r="I30" s="266"/>
      <c r="J30" s="266"/>
      <c r="K30" s="266"/>
    </row>
    <row r="31" spans="1:11" ht="13.15" customHeight="1" x14ac:dyDescent="0.25">
      <c r="A31" s="235" t="s">
        <v>96</v>
      </c>
      <c r="B31" s="268"/>
      <c r="C31" s="268"/>
      <c r="D31" s="268"/>
      <c r="E31" s="268"/>
      <c r="F31" s="268"/>
      <c r="G31" s="268"/>
      <c r="H31" s="269"/>
      <c r="I31" s="268"/>
      <c r="J31" s="268"/>
      <c r="K31" s="254"/>
    </row>
    <row r="32" spans="1:11" ht="13.15" customHeight="1" x14ac:dyDescent="0.25">
      <c r="A32" s="235" t="s">
        <v>97</v>
      </c>
      <c r="B32" s="268"/>
      <c r="C32" s="268"/>
      <c r="D32" s="268"/>
      <c r="E32" s="268"/>
      <c r="F32" s="268"/>
      <c r="G32" s="268"/>
      <c r="H32" s="269"/>
      <c r="I32" s="268"/>
      <c r="J32" s="268"/>
      <c r="K32" s="254"/>
    </row>
    <row r="33" spans="1:11" ht="13.15" customHeight="1" x14ac:dyDescent="0.25">
      <c r="A33" s="235" t="s">
        <v>98</v>
      </c>
      <c r="B33" s="268"/>
      <c r="C33" s="268"/>
      <c r="D33" s="268"/>
      <c r="E33" s="268"/>
      <c r="F33" s="268"/>
      <c r="G33" s="268"/>
      <c r="H33" s="269"/>
      <c r="I33" s="268"/>
      <c r="J33" s="268"/>
      <c r="K33" s="254"/>
    </row>
    <row r="34" spans="1:11" ht="13.15" customHeight="1" x14ac:dyDescent="0.25">
      <c r="A34" s="303" t="s">
        <v>258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</row>
  </sheetData>
  <pageMargins left="0.7" right="0.7" top="0.75" bottom="0.75" header="0" footer="0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4"/>
  <sheetViews>
    <sheetView showGridLines="0" workbookViewId="0"/>
  </sheetViews>
  <sheetFormatPr baseColWidth="10" defaultColWidth="14.42578125" defaultRowHeight="15" customHeight="1" x14ac:dyDescent="0.25"/>
  <cols>
    <col min="1" max="1" width="27" style="175" customWidth="1"/>
    <col min="2" max="10" width="9" style="175" customWidth="1"/>
    <col min="11" max="11" width="8.7109375" style="175" bestFit="1" customWidth="1"/>
    <col min="12" max="13" width="8" style="175" customWidth="1"/>
    <col min="14" max="16384" width="14.42578125" style="175"/>
  </cols>
  <sheetData>
    <row r="1" spans="1:13" ht="15" customHeight="1" x14ac:dyDescent="0.25">
      <c r="A1" s="252" t="s">
        <v>366</v>
      </c>
      <c r="B1" s="253"/>
      <c r="C1" s="253"/>
      <c r="D1" s="253"/>
      <c r="E1" s="253"/>
      <c r="F1" s="253"/>
      <c r="G1" s="254"/>
      <c r="H1" s="254"/>
      <c r="I1" s="254"/>
      <c r="J1" s="297"/>
      <c r="K1" s="235"/>
    </row>
    <row r="2" spans="1:13" ht="15" customHeight="1" x14ac:dyDescent="0.25">
      <c r="A2" s="255" t="s">
        <v>367</v>
      </c>
      <c r="B2" s="253"/>
      <c r="C2" s="253"/>
      <c r="D2" s="253"/>
      <c r="E2" s="253"/>
      <c r="F2" s="253"/>
      <c r="G2" s="254"/>
      <c r="H2" s="254"/>
      <c r="I2" s="254"/>
      <c r="J2" s="297"/>
      <c r="K2" s="235"/>
    </row>
    <row r="3" spans="1:13" ht="15" customHeight="1" x14ac:dyDescent="0.25">
      <c r="A3" s="235"/>
      <c r="B3" s="253"/>
      <c r="C3" s="253"/>
      <c r="D3" s="253"/>
      <c r="E3" s="253"/>
      <c r="F3" s="253"/>
      <c r="G3" s="254"/>
      <c r="H3" s="254"/>
      <c r="I3" s="254"/>
      <c r="J3" s="297"/>
      <c r="K3" s="235"/>
    </row>
    <row r="4" spans="1:13" ht="15" customHeight="1" x14ac:dyDescent="0.25">
      <c r="A4" s="235"/>
      <c r="B4" s="253"/>
      <c r="C4" s="253"/>
      <c r="D4" s="253"/>
      <c r="E4" s="253"/>
      <c r="F4" s="253"/>
      <c r="G4" s="254"/>
      <c r="H4" s="254"/>
      <c r="I4" s="254"/>
      <c r="J4" s="235"/>
      <c r="K4" s="235"/>
    </row>
    <row r="5" spans="1:13" ht="15" customHeight="1" x14ac:dyDescent="0.25">
      <c r="A5" s="233" t="s">
        <v>594</v>
      </c>
      <c r="B5" s="304">
        <v>2013</v>
      </c>
      <c r="C5" s="304">
        <v>2014</v>
      </c>
      <c r="D5" s="304">
        <v>2015</v>
      </c>
      <c r="E5" s="304">
        <v>2016</v>
      </c>
      <c r="F5" s="304">
        <v>2017</v>
      </c>
      <c r="G5" s="304">
        <v>2018</v>
      </c>
      <c r="H5" s="304">
        <v>2019</v>
      </c>
      <c r="I5" s="304">
        <v>2020</v>
      </c>
      <c r="J5" s="304">
        <v>2021</v>
      </c>
      <c r="K5" s="304" t="s">
        <v>186</v>
      </c>
      <c r="L5" s="3"/>
      <c r="M5" s="4"/>
    </row>
    <row r="6" spans="1:13" ht="15" customHeight="1" x14ac:dyDescent="0.25">
      <c r="A6" s="252" t="s">
        <v>27</v>
      </c>
      <c r="B6" s="305">
        <f t="shared" ref="B6:K6" si="0">SUM(B8:B19)</f>
        <v>1351048.7423302184</v>
      </c>
      <c r="C6" s="305">
        <f t="shared" si="0"/>
        <v>1315221.0230463953</v>
      </c>
      <c r="D6" s="305">
        <f t="shared" si="0"/>
        <v>1415823.5863843858</v>
      </c>
      <c r="E6" s="305">
        <f t="shared" si="0"/>
        <v>1329178.0227656404</v>
      </c>
      <c r="F6" s="305">
        <f t="shared" si="0"/>
        <v>1466521.46867135</v>
      </c>
      <c r="G6" s="305">
        <f t="shared" si="0"/>
        <v>1471845.9366495218</v>
      </c>
      <c r="H6" s="305">
        <f t="shared" si="0"/>
        <v>1382753.483843971</v>
      </c>
      <c r="I6" s="305">
        <f t="shared" si="0"/>
        <v>1334570.4777680745</v>
      </c>
      <c r="J6" s="305">
        <f t="shared" si="0"/>
        <v>1533134.9989912317</v>
      </c>
      <c r="K6" s="305">
        <f t="shared" si="0"/>
        <v>1369649.1117797946</v>
      </c>
      <c r="L6" s="678"/>
      <c r="M6" s="4"/>
    </row>
    <row r="7" spans="1:13" ht="15" customHeight="1" x14ac:dyDescent="0.25">
      <c r="A7" s="235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3"/>
      <c r="M7" s="4"/>
    </row>
    <row r="8" spans="1:13" ht="15" customHeight="1" x14ac:dyDescent="0.25">
      <c r="A8" s="235" t="s">
        <v>57</v>
      </c>
      <c r="B8" s="260">
        <v>378977.85730252997</v>
      </c>
      <c r="C8" s="260">
        <v>315923.18734236492</v>
      </c>
      <c r="D8" s="260">
        <v>345881.99284850992</v>
      </c>
      <c r="E8" s="260">
        <v>308783.33643708006</v>
      </c>
      <c r="F8" s="260">
        <v>497670.46986266982</v>
      </c>
      <c r="G8" s="260">
        <v>534665.72080800007</v>
      </c>
      <c r="H8" s="260">
        <v>423478.52761524002</v>
      </c>
      <c r="I8" s="260">
        <v>530872.67501342017</v>
      </c>
      <c r="J8" s="260">
        <v>579624.41638249985</v>
      </c>
      <c r="K8" s="260">
        <v>546409.99542532011</v>
      </c>
      <c r="L8" s="681"/>
      <c r="M8" s="682"/>
    </row>
    <row r="9" spans="1:13" ht="15" customHeight="1" x14ac:dyDescent="0.25">
      <c r="A9" s="235" t="s">
        <v>58</v>
      </c>
      <c r="B9" s="260">
        <v>245157.59733471001</v>
      </c>
      <c r="C9" s="260">
        <v>255307.54635084001</v>
      </c>
      <c r="D9" s="260">
        <v>291940.76963047351</v>
      </c>
      <c r="E9" s="260">
        <v>307587.7411160901</v>
      </c>
      <c r="F9" s="260">
        <v>290329.46263852995</v>
      </c>
      <c r="G9" s="260">
        <v>284570.5407568001</v>
      </c>
      <c r="H9" s="260">
        <v>276256.1565060399</v>
      </c>
      <c r="I9" s="260">
        <v>173681.41916863297</v>
      </c>
      <c r="J9" s="260">
        <v>265428.1053341424</v>
      </c>
      <c r="K9" s="260">
        <v>257616.51796407503</v>
      </c>
      <c r="L9" s="678"/>
      <c r="M9" s="682"/>
    </row>
    <row r="10" spans="1:13" ht="15" customHeight="1" x14ac:dyDescent="0.25">
      <c r="A10" s="235" t="s">
        <v>50</v>
      </c>
      <c r="B10" s="260">
        <v>285135.36400280002</v>
      </c>
      <c r="C10" s="260">
        <v>248543.22143972013</v>
      </c>
      <c r="D10" s="260">
        <v>271230.39145505644</v>
      </c>
      <c r="E10" s="260">
        <v>271226.09199418995</v>
      </c>
      <c r="F10" s="260">
        <v>242305.58213117003</v>
      </c>
      <c r="G10" s="260">
        <v>235593.48100790987</v>
      </c>
      <c r="H10" s="260">
        <v>241806.01469149988</v>
      </c>
      <c r="I10" s="260">
        <v>185397.10102942004</v>
      </c>
      <c r="J10" s="260">
        <v>197785.10620255955</v>
      </c>
      <c r="K10" s="260">
        <v>187478.89956506898</v>
      </c>
      <c r="L10" s="678"/>
      <c r="M10" s="682"/>
    </row>
    <row r="11" spans="1:13" ht="15" customHeight="1" x14ac:dyDescent="0.25">
      <c r="A11" s="235" t="s">
        <v>51</v>
      </c>
      <c r="B11" s="260">
        <v>177441.96599575004</v>
      </c>
      <c r="C11" s="260">
        <v>212367.73394613992</v>
      </c>
      <c r="D11" s="260">
        <v>199011.59410945571</v>
      </c>
      <c r="E11" s="260">
        <v>130463.92114370999</v>
      </c>
      <c r="F11" s="260">
        <v>130302.81454032005</v>
      </c>
      <c r="G11" s="260">
        <v>144701.41332260999</v>
      </c>
      <c r="H11" s="260">
        <v>164408.58775768994</v>
      </c>
      <c r="I11" s="260">
        <v>209639.22984386989</v>
      </c>
      <c r="J11" s="260">
        <v>213941.4221920899</v>
      </c>
      <c r="K11" s="260">
        <v>131418.27581414997</v>
      </c>
    </row>
    <row r="12" spans="1:13" ht="15" customHeight="1" x14ac:dyDescent="0.25">
      <c r="A12" s="235" t="s">
        <v>48</v>
      </c>
      <c r="B12" s="260">
        <v>161740.3958</v>
      </c>
      <c r="C12" s="260">
        <v>174255.43688899998</v>
      </c>
      <c r="D12" s="260">
        <v>184176.29011013001</v>
      </c>
      <c r="E12" s="260">
        <v>181054.14937808004</v>
      </c>
      <c r="F12" s="260">
        <v>163215.28177629999</v>
      </c>
      <c r="G12" s="260">
        <v>136080.42687239998</v>
      </c>
      <c r="H12" s="260">
        <v>132198.496274</v>
      </c>
      <c r="I12" s="260">
        <v>132473.308605</v>
      </c>
      <c r="J12" s="260">
        <v>157602.04972595</v>
      </c>
      <c r="K12" s="260">
        <v>116946.11143496998</v>
      </c>
    </row>
    <row r="13" spans="1:13" ht="15" customHeight="1" x14ac:dyDescent="0.25">
      <c r="A13" s="235" t="s">
        <v>55</v>
      </c>
      <c r="B13" s="260">
        <v>42732.340587979998</v>
      </c>
      <c r="C13" s="260">
        <v>46707.709673029996</v>
      </c>
      <c r="D13" s="260">
        <v>48383.003299160002</v>
      </c>
      <c r="E13" s="260">
        <v>47005.733365489999</v>
      </c>
      <c r="F13" s="260">
        <v>46908.400905260001</v>
      </c>
      <c r="G13" s="260">
        <v>36711.672090310007</v>
      </c>
      <c r="H13" s="260">
        <v>52103.932426469997</v>
      </c>
      <c r="I13" s="260">
        <v>45403.330861176</v>
      </c>
      <c r="J13" s="260">
        <v>58994.26665961001</v>
      </c>
      <c r="K13" s="260">
        <v>57633.202168730008</v>
      </c>
    </row>
    <row r="14" spans="1:13" ht="15" customHeight="1" x14ac:dyDescent="0.25">
      <c r="A14" s="235" t="s">
        <v>45</v>
      </c>
      <c r="B14" s="260">
        <v>16608.184595400002</v>
      </c>
      <c r="C14" s="260">
        <v>15640.650547699999</v>
      </c>
      <c r="D14" s="260">
        <v>21517.140109699998</v>
      </c>
      <c r="E14" s="260">
        <v>25963.181546299998</v>
      </c>
      <c r="F14" s="260">
        <v>29869.242367199993</v>
      </c>
      <c r="G14" s="260">
        <v>36691.979063499988</v>
      </c>
      <c r="H14" s="260">
        <v>38028.275539300012</v>
      </c>
      <c r="I14" s="260">
        <v>27837.530032500003</v>
      </c>
      <c r="J14" s="260">
        <v>38543.199753100002</v>
      </c>
      <c r="K14" s="260">
        <v>37169.876649299993</v>
      </c>
    </row>
    <row r="15" spans="1:13" ht="15" customHeight="1" x14ac:dyDescent="0.25">
      <c r="A15" s="235" t="s">
        <v>60</v>
      </c>
      <c r="B15" s="260">
        <v>23870.304619999995</v>
      </c>
      <c r="C15" s="260">
        <v>24005.938671799999</v>
      </c>
      <c r="D15" s="260">
        <v>33822.72092</v>
      </c>
      <c r="E15" s="260">
        <v>43105.757449999997</v>
      </c>
      <c r="F15" s="260">
        <v>54089.145560000012</v>
      </c>
      <c r="G15" s="260">
        <v>47439.707161400009</v>
      </c>
      <c r="H15" s="260">
        <v>42940.770647600002</v>
      </c>
      <c r="I15" s="260">
        <v>9247.6492514000001</v>
      </c>
      <c r="J15" s="260">
        <v>0</v>
      </c>
      <c r="K15" s="260">
        <v>16417.317826999999</v>
      </c>
    </row>
    <row r="16" spans="1:13" ht="15" customHeight="1" x14ac:dyDescent="0.25">
      <c r="A16" s="235" t="s">
        <v>49</v>
      </c>
      <c r="B16" s="260">
        <v>10322.6874943</v>
      </c>
      <c r="C16" s="260">
        <v>15742.061327300004</v>
      </c>
      <c r="D16" s="260">
        <v>14280.831765600002</v>
      </c>
      <c r="E16" s="260">
        <v>10800.5353304</v>
      </c>
      <c r="F16" s="260">
        <v>9781.3954086999984</v>
      </c>
      <c r="G16" s="260">
        <v>13252.624247899997</v>
      </c>
      <c r="H16" s="260">
        <v>9346.4076788999992</v>
      </c>
      <c r="I16" s="260">
        <v>13847.442164400003</v>
      </c>
      <c r="J16" s="260">
        <v>15494.152762479998</v>
      </c>
      <c r="K16" s="260">
        <v>13136.491543979999</v>
      </c>
    </row>
    <row r="17" spans="1:11" ht="15" customHeight="1" x14ac:dyDescent="0.25">
      <c r="A17" s="235" t="s">
        <v>47</v>
      </c>
      <c r="B17" s="260">
        <v>19.731456348000002</v>
      </c>
      <c r="C17" s="260">
        <v>0</v>
      </c>
      <c r="D17" s="260">
        <v>7.4065950000000003</v>
      </c>
      <c r="E17" s="260">
        <v>11.225142</v>
      </c>
      <c r="F17" s="260">
        <v>11.606559000000001</v>
      </c>
      <c r="G17" s="260">
        <v>1857.431960592</v>
      </c>
      <c r="H17" s="260">
        <v>1814.6985408309999</v>
      </c>
      <c r="I17" s="260">
        <v>5986.0750810560003</v>
      </c>
      <c r="J17" s="260">
        <v>5175.4722583999992</v>
      </c>
      <c r="K17" s="260">
        <v>3825.7323977999999</v>
      </c>
    </row>
    <row r="18" spans="1:11" ht="15" customHeight="1" x14ac:dyDescent="0.25">
      <c r="A18" s="235" t="s">
        <v>54</v>
      </c>
      <c r="B18" s="260">
        <v>2631.3706152999998</v>
      </c>
      <c r="C18" s="260">
        <v>2172.5939167999995</v>
      </c>
      <c r="D18" s="260">
        <v>2624.6044158999998</v>
      </c>
      <c r="E18" s="260">
        <v>1158.7828194000001</v>
      </c>
      <c r="F18" s="260">
        <v>490.6332582</v>
      </c>
      <c r="G18" s="260">
        <v>280.93935810000005</v>
      </c>
      <c r="H18" s="260">
        <v>371.6161664</v>
      </c>
      <c r="I18" s="260">
        <v>184.71671720000001</v>
      </c>
      <c r="J18" s="260">
        <v>546.80772039999999</v>
      </c>
      <c r="K18" s="260">
        <v>1596.6909894</v>
      </c>
    </row>
    <row r="19" spans="1:11" ht="15" customHeight="1" x14ac:dyDescent="0.25">
      <c r="A19" s="235" t="s">
        <v>53</v>
      </c>
      <c r="B19" s="260">
        <v>6410.9425251000002</v>
      </c>
      <c r="C19" s="260">
        <v>4554.9429416999992</v>
      </c>
      <c r="D19" s="260">
        <v>2946.8411253999998</v>
      </c>
      <c r="E19" s="260">
        <v>2017.5670428999999</v>
      </c>
      <c r="F19" s="260">
        <v>1547.4336639999999</v>
      </c>
      <c r="G19" s="260">
        <v>0</v>
      </c>
      <c r="H19" s="260">
        <v>0</v>
      </c>
      <c r="I19" s="260">
        <v>0</v>
      </c>
      <c r="J19" s="260">
        <v>0</v>
      </c>
      <c r="K19" s="260">
        <v>0</v>
      </c>
    </row>
    <row r="20" spans="1:11" ht="15" customHeight="1" x14ac:dyDescent="0.25">
      <c r="A20" s="235"/>
      <c r="B20" s="253"/>
      <c r="C20" s="253"/>
      <c r="D20" s="253"/>
      <c r="E20" s="253"/>
      <c r="F20" s="253"/>
      <c r="G20" s="254"/>
      <c r="H20" s="254"/>
      <c r="I20" s="254"/>
      <c r="J20" s="235"/>
      <c r="K20" s="235"/>
    </row>
    <row r="21" spans="1:11" ht="15" customHeight="1" x14ac:dyDescent="0.25">
      <c r="A21" s="235"/>
      <c r="B21" s="253"/>
      <c r="C21" s="253"/>
      <c r="D21" s="253"/>
      <c r="E21" s="253"/>
      <c r="F21" s="253"/>
      <c r="G21" s="254"/>
      <c r="H21" s="254"/>
      <c r="I21" s="254"/>
      <c r="J21" s="235"/>
      <c r="K21" s="235"/>
    </row>
    <row r="22" spans="1:11" ht="15" customHeight="1" x14ac:dyDescent="0.25">
      <c r="A22" s="265" t="s">
        <v>78</v>
      </c>
      <c r="B22" s="266"/>
      <c r="C22" s="266"/>
      <c r="D22" s="266"/>
      <c r="E22" s="266"/>
      <c r="F22" s="266"/>
      <c r="G22" s="266"/>
      <c r="H22" s="267"/>
      <c r="I22" s="266"/>
      <c r="J22" s="266"/>
      <c r="K22" s="266"/>
    </row>
    <row r="23" spans="1:11" ht="15" customHeight="1" x14ac:dyDescent="0.25">
      <c r="A23" s="303" t="s">
        <v>258</v>
      </c>
      <c r="B23" s="270"/>
      <c r="C23" s="270"/>
      <c r="D23" s="270"/>
      <c r="E23" s="270"/>
      <c r="F23" s="270"/>
      <c r="G23" s="270"/>
      <c r="H23" s="270"/>
      <c r="I23" s="270"/>
      <c r="J23" s="270"/>
      <c r="K23" s="270"/>
    </row>
    <row r="24" spans="1:11" ht="15" customHeight="1" x14ac:dyDescent="0.25">
      <c r="A24" s="235"/>
      <c r="B24" s="253"/>
      <c r="C24" s="253"/>
      <c r="D24" s="253"/>
      <c r="E24" s="253"/>
      <c r="F24" s="253"/>
      <c r="G24" s="254"/>
      <c r="H24" s="254"/>
      <c r="I24" s="254"/>
      <c r="J24" s="235"/>
      <c r="K24" s="235"/>
    </row>
  </sheetData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"/>
  <sheetViews>
    <sheetView showGridLines="0" workbookViewId="0"/>
  </sheetViews>
  <sheetFormatPr baseColWidth="10" defaultColWidth="14.42578125" defaultRowHeight="15" customHeight="1" x14ac:dyDescent="0.25"/>
  <cols>
    <col min="1" max="1" width="25.140625" style="19" customWidth="1"/>
    <col min="2" max="4" width="22" style="19" customWidth="1"/>
    <col min="5" max="11" width="11.5703125" style="19" customWidth="1"/>
    <col min="12" max="16384" width="14.42578125" style="19"/>
  </cols>
  <sheetData>
    <row r="1" spans="1:11" ht="15" customHeight="1" x14ac:dyDescent="0.25">
      <c r="A1" s="15" t="s">
        <v>193</v>
      </c>
      <c r="B1" s="17"/>
      <c r="C1" s="17"/>
      <c r="D1" s="17"/>
      <c r="E1" s="18"/>
      <c r="F1" s="18"/>
      <c r="G1" s="18"/>
      <c r="H1" s="18"/>
      <c r="I1" s="18"/>
      <c r="J1" s="18"/>
      <c r="K1" s="18"/>
    </row>
    <row r="2" spans="1:11" ht="15" customHeight="1" x14ac:dyDescent="0.25">
      <c r="A2" s="20" t="s">
        <v>20</v>
      </c>
      <c r="B2" s="17"/>
      <c r="C2" s="17"/>
      <c r="D2" s="157"/>
      <c r="E2" s="18"/>
      <c r="F2" s="18"/>
      <c r="G2" s="18"/>
      <c r="H2" s="18"/>
      <c r="I2" s="18"/>
      <c r="J2" s="18"/>
      <c r="K2" s="18"/>
    </row>
    <row r="3" spans="1:11" ht="15" customHeight="1" x14ac:dyDescent="0.25">
      <c r="A3" s="18"/>
      <c r="B3" s="17"/>
      <c r="C3" s="17"/>
      <c r="D3" s="17"/>
      <c r="E3" s="18"/>
      <c r="F3" s="18"/>
      <c r="G3" s="18"/>
      <c r="H3" s="18"/>
      <c r="I3" s="18"/>
      <c r="J3" s="18"/>
      <c r="K3" s="18"/>
    </row>
    <row r="4" spans="1:11" ht="15" customHeight="1" x14ac:dyDescent="0.25">
      <c r="A4" s="21" t="s">
        <v>21</v>
      </c>
      <c r="B4" s="22" t="s">
        <v>22</v>
      </c>
      <c r="C4" s="22" t="s">
        <v>23</v>
      </c>
      <c r="D4" s="22" t="s">
        <v>24</v>
      </c>
      <c r="E4" s="18"/>
      <c r="F4" s="18"/>
      <c r="G4" s="18"/>
      <c r="H4" s="18"/>
      <c r="I4" s="18"/>
      <c r="J4" s="18"/>
      <c r="K4" s="18"/>
    </row>
    <row r="5" spans="1:11" ht="15" customHeight="1" x14ac:dyDescent="0.25">
      <c r="A5" s="158"/>
      <c r="B5" s="159"/>
      <c r="C5" s="159"/>
      <c r="D5" s="159"/>
      <c r="E5" s="18"/>
      <c r="F5" s="18"/>
      <c r="G5" s="18"/>
      <c r="H5" s="18"/>
      <c r="I5" s="18"/>
      <c r="J5" s="18"/>
      <c r="K5" s="18"/>
    </row>
    <row r="6" spans="1:11" ht="15" customHeight="1" x14ac:dyDescent="0.25">
      <c r="A6" s="18" t="s">
        <v>25</v>
      </c>
      <c r="B6" s="23">
        <v>33065</v>
      </c>
      <c r="C6" s="23">
        <v>13719000</v>
      </c>
      <c r="D6" s="82">
        <f>C6/128521560</f>
        <v>0.10674473605829247</v>
      </c>
      <c r="E6" s="18"/>
      <c r="F6" s="160"/>
      <c r="G6" s="18"/>
      <c r="H6" s="18"/>
      <c r="I6" s="18"/>
      <c r="J6" s="18"/>
      <c r="K6" s="18"/>
    </row>
    <row r="7" spans="1:11" ht="15" customHeight="1" x14ac:dyDescent="0.25">
      <c r="A7" s="18" t="s">
        <v>26</v>
      </c>
      <c r="B7" s="23">
        <v>13873</v>
      </c>
      <c r="C7" s="23">
        <v>5038100</v>
      </c>
      <c r="D7" s="82">
        <f>C7/128521560</f>
        <v>3.9200426761081951E-2</v>
      </c>
      <c r="E7" s="18"/>
      <c r="F7" s="160"/>
      <c r="G7" s="18"/>
      <c r="H7" s="18"/>
      <c r="I7" s="18"/>
      <c r="J7" s="18"/>
      <c r="K7" s="18"/>
    </row>
    <row r="8" spans="1:11" ht="15" customHeight="1" x14ac:dyDescent="0.25">
      <c r="A8" s="83"/>
      <c r="B8" s="17"/>
      <c r="C8" s="23"/>
      <c r="D8" s="23"/>
      <c r="E8" s="18"/>
      <c r="F8" s="18"/>
      <c r="G8" s="18"/>
      <c r="H8" s="18"/>
      <c r="I8" s="18"/>
      <c r="J8" s="18"/>
      <c r="K8" s="18"/>
    </row>
    <row r="9" spans="1:11" ht="15" customHeight="1" x14ac:dyDescent="0.25">
      <c r="A9" s="97" t="s">
        <v>27</v>
      </c>
      <c r="B9" s="96">
        <f>SUM(B6:B7)</f>
        <v>46938</v>
      </c>
      <c r="C9" s="96">
        <f>SUM(C6:C7)</f>
        <v>18757100</v>
      </c>
      <c r="D9" s="95">
        <f>SUM(D6:D7)</f>
        <v>0.14594516281937442</v>
      </c>
      <c r="E9" s="18"/>
      <c r="F9" s="18"/>
      <c r="G9" s="18"/>
      <c r="H9" s="18"/>
      <c r="I9" s="18"/>
      <c r="J9" s="18"/>
      <c r="K9" s="18"/>
    </row>
    <row r="10" spans="1:11" ht="15" customHeight="1" x14ac:dyDescent="0.25">
      <c r="A10" s="18"/>
      <c r="B10" s="17"/>
      <c r="C10" s="17"/>
      <c r="D10" s="17"/>
      <c r="E10" s="18"/>
      <c r="F10" s="18"/>
      <c r="G10" s="18"/>
      <c r="H10" s="18"/>
      <c r="I10" s="18"/>
      <c r="J10" s="18"/>
      <c r="K10" s="18"/>
    </row>
    <row r="11" spans="1:11" ht="15" customHeight="1" x14ac:dyDescent="0.25">
      <c r="A11" s="18"/>
      <c r="B11" s="17"/>
      <c r="C11" s="17"/>
      <c r="D11" s="17"/>
      <c r="E11" s="18"/>
      <c r="F11" s="18"/>
      <c r="G11" s="18"/>
      <c r="H11" s="18"/>
      <c r="I11" s="18"/>
      <c r="J11" s="18"/>
      <c r="K11" s="18"/>
    </row>
    <row r="12" spans="1:11" ht="15" customHeight="1" x14ac:dyDescent="0.25">
      <c r="A12" s="81" t="s">
        <v>194</v>
      </c>
      <c r="B12" s="26"/>
      <c r="C12" s="26"/>
      <c r="D12" s="26"/>
      <c r="E12" s="18"/>
      <c r="F12" s="18"/>
      <c r="G12" s="18"/>
      <c r="H12" s="18"/>
      <c r="I12" s="18"/>
      <c r="J12" s="18"/>
      <c r="K12" s="18"/>
    </row>
    <row r="13" spans="1:11" ht="15" customHeight="1" x14ac:dyDescent="0.25">
      <c r="A13" s="27" t="s">
        <v>1002</v>
      </c>
      <c r="B13" s="28"/>
      <c r="C13" s="28"/>
      <c r="D13" s="28"/>
      <c r="E13" s="18"/>
      <c r="F13" s="18"/>
      <c r="G13" s="18"/>
      <c r="H13" s="18"/>
      <c r="I13" s="18"/>
      <c r="J13" s="18"/>
      <c r="K13" s="18"/>
    </row>
  </sheetData>
  <pageMargins left="0.7" right="0.7" top="0.75" bottom="0.75" header="0" footer="0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5"/>
  <sheetViews>
    <sheetView showGridLines="0" workbookViewId="0"/>
  </sheetViews>
  <sheetFormatPr baseColWidth="10" defaultColWidth="14.42578125" defaultRowHeight="15" customHeight="1" x14ac:dyDescent="0.25"/>
  <cols>
    <col min="1" max="1" width="27" style="175" customWidth="1"/>
    <col min="2" max="9" width="9.85546875" style="175" customWidth="1"/>
    <col min="10" max="10" width="13.140625" style="175" customWidth="1"/>
    <col min="11" max="11" width="11.5703125" style="175" customWidth="1"/>
    <col min="12" max="16384" width="14.42578125" style="175"/>
  </cols>
  <sheetData>
    <row r="1" spans="1:11" ht="15" customHeight="1" x14ac:dyDescent="0.25">
      <c r="A1" s="252" t="s">
        <v>368</v>
      </c>
      <c r="B1" s="271"/>
      <c r="C1" s="271"/>
      <c r="D1" s="271"/>
      <c r="E1" s="271"/>
      <c r="F1" s="271"/>
      <c r="G1" s="235"/>
      <c r="H1" s="235"/>
      <c r="I1" s="235"/>
      <c r="J1" s="283"/>
      <c r="K1" s="235"/>
    </row>
    <row r="2" spans="1:11" ht="15" customHeight="1" x14ac:dyDescent="0.25">
      <c r="A2" s="235"/>
      <c r="B2" s="271"/>
      <c r="C2" s="271"/>
      <c r="D2" s="271"/>
      <c r="E2" s="271"/>
      <c r="F2" s="271"/>
      <c r="G2" s="235"/>
      <c r="H2" s="235"/>
      <c r="I2" s="235"/>
      <c r="J2" s="236"/>
      <c r="K2" s="235"/>
    </row>
    <row r="3" spans="1:11" ht="15" customHeight="1" x14ac:dyDescent="0.25">
      <c r="A3" s="306" t="s">
        <v>80</v>
      </c>
      <c r="B3" s="281">
        <v>2013</v>
      </c>
      <c r="C3" s="281">
        <v>2014</v>
      </c>
      <c r="D3" s="281">
        <v>2015</v>
      </c>
      <c r="E3" s="281">
        <v>2016</v>
      </c>
      <c r="F3" s="281">
        <v>2017</v>
      </c>
      <c r="G3" s="281">
        <v>2018</v>
      </c>
      <c r="H3" s="281">
        <v>2019</v>
      </c>
      <c r="I3" s="281">
        <v>2020</v>
      </c>
      <c r="J3" s="281">
        <v>2021</v>
      </c>
      <c r="K3" s="281" t="s">
        <v>241</v>
      </c>
    </row>
    <row r="4" spans="1:11" ht="15" customHeight="1" x14ac:dyDescent="0.25">
      <c r="A4" s="307" t="s">
        <v>27</v>
      </c>
      <c r="B4" s="283">
        <f t="shared" ref="B4:K4" si="0">SUM(B6:B8)</f>
        <v>1351048.742330218</v>
      </c>
      <c r="C4" s="283">
        <f t="shared" si="0"/>
        <v>1315221.0230463946</v>
      </c>
      <c r="D4" s="283">
        <f t="shared" si="0"/>
        <v>1415823.5863843858</v>
      </c>
      <c r="E4" s="283">
        <f t="shared" si="0"/>
        <v>1329178.0227656406</v>
      </c>
      <c r="F4" s="283">
        <f t="shared" si="0"/>
        <v>1466521.4686713479</v>
      </c>
      <c r="G4" s="283">
        <f t="shared" si="0"/>
        <v>1471845.9366495225</v>
      </c>
      <c r="H4" s="308">
        <f t="shared" si="0"/>
        <v>1382753.4838439706</v>
      </c>
      <c r="I4" s="283">
        <f t="shared" si="0"/>
        <v>1334570.477768074</v>
      </c>
      <c r="J4" s="283">
        <f>SUM(J6:J8)</f>
        <v>1533134.9989912319</v>
      </c>
      <c r="K4" s="283">
        <f t="shared" si="0"/>
        <v>1369649.1117797948</v>
      </c>
    </row>
    <row r="5" spans="1:11" ht="15" customHeight="1" x14ac:dyDescent="0.25">
      <c r="A5" s="254"/>
      <c r="B5" s="253"/>
      <c r="C5" s="253"/>
      <c r="D5" s="253"/>
      <c r="E5" s="253"/>
      <c r="F5" s="253"/>
      <c r="G5" s="253"/>
      <c r="H5" s="253"/>
      <c r="I5" s="236"/>
      <c r="J5" s="236"/>
      <c r="K5" s="235"/>
    </row>
    <row r="6" spans="1:11" ht="15" customHeight="1" x14ac:dyDescent="0.25">
      <c r="A6" s="254" t="s">
        <v>356</v>
      </c>
      <c r="B6" s="253">
        <v>1340915.7033846399</v>
      </c>
      <c r="C6" s="253">
        <v>1306888.7750082447</v>
      </c>
      <c r="D6" s="254">
        <v>1407859.5073432459</v>
      </c>
      <c r="E6" s="254">
        <v>1317634.2693981805</v>
      </c>
      <c r="F6" s="254">
        <v>1454048.5125820679</v>
      </c>
      <c r="G6" s="254">
        <v>1460340.3950788607</v>
      </c>
      <c r="H6" s="254">
        <v>1372165.0655845797</v>
      </c>
      <c r="I6" s="254">
        <v>1328365.5055176581</v>
      </c>
      <c r="J6" s="254">
        <v>1523199.6714004618</v>
      </c>
      <c r="K6" s="254">
        <v>1360429.8649597748</v>
      </c>
    </row>
    <row r="7" spans="1:11" ht="15" customHeight="1" x14ac:dyDescent="0.25">
      <c r="A7" s="254" t="s">
        <v>270</v>
      </c>
      <c r="B7" s="253">
        <v>10133.038945578002</v>
      </c>
      <c r="C7" s="253">
        <v>8332.2480381500045</v>
      </c>
      <c r="D7" s="254">
        <v>7964.0790411400012</v>
      </c>
      <c r="E7" s="254">
        <v>11543.75336746</v>
      </c>
      <c r="F7" s="254">
        <v>12472.95608928</v>
      </c>
      <c r="G7" s="254">
        <v>11385.555009262009</v>
      </c>
      <c r="H7" s="254">
        <v>10493.589252390997</v>
      </c>
      <c r="I7" s="254">
        <v>6204.9722504159972</v>
      </c>
      <c r="J7" s="254">
        <v>9935.3275907700008</v>
      </c>
      <c r="K7" s="254">
        <v>9219.2468200200001</v>
      </c>
    </row>
    <row r="8" spans="1:11" ht="15" customHeight="1" x14ac:dyDescent="0.25">
      <c r="A8" s="254" t="s">
        <v>271</v>
      </c>
      <c r="B8" s="260">
        <v>0</v>
      </c>
      <c r="C8" s="260">
        <v>0</v>
      </c>
      <c r="D8" s="260">
        <v>0</v>
      </c>
      <c r="E8" s="260">
        <v>0</v>
      </c>
      <c r="F8" s="260">
        <v>0</v>
      </c>
      <c r="G8" s="260">
        <v>119.9865614</v>
      </c>
      <c r="H8" s="260">
        <v>94.82900699999999</v>
      </c>
      <c r="I8" s="309">
        <v>0</v>
      </c>
      <c r="J8" s="309">
        <v>0</v>
      </c>
      <c r="K8" s="254">
        <v>0</v>
      </c>
    </row>
    <row r="9" spans="1:11" ht="15" customHeight="1" x14ac:dyDescent="0.25">
      <c r="A9" s="235"/>
      <c r="B9" s="271"/>
      <c r="C9" s="271"/>
      <c r="D9" s="271"/>
      <c r="E9" s="271"/>
      <c r="F9" s="271"/>
      <c r="G9" s="235"/>
      <c r="H9" s="235"/>
      <c r="I9" s="235"/>
      <c r="J9" s="236"/>
      <c r="K9" s="236"/>
    </row>
    <row r="10" spans="1:11" ht="15" customHeight="1" x14ac:dyDescent="0.25">
      <c r="A10" s="265" t="s">
        <v>78</v>
      </c>
      <c r="B10" s="282"/>
      <c r="C10" s="282"/>
      <c r="D10" s="282"/>
      <c r="E10" s="282"/>
      <c r="F10" s="282"/>
      <c r="G10" s="265"/>
      <c r="H10" s="265"/>
      <c r="I10" s="265"/>
      <c r="J10" s="265"/>
      <c r="K10" s="265"/>
    </row>
    <row r="11" spans="1:11" ht="15" customHeight="1" x14ac:dyDescent="0.25">
      <c r="A11" s="303" t="s">
        <v>258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</row>
    <row r="12" spans="1:11" ht="15" customHeight="1" x14ac:dyDescent="0.25">
      <c r="A12" s="235"/>
      <c r="B12" s="310"/>
      <c r="C12" s="310"/>
      <c r="D12" s="310"/>
      <c r="E12" s="310"/>
      <c r="F12" s="310"/>
      <c r="G12" s="297"/>
      <c r="H12" s="297"/>
      <c r="I12" s="297"/>
      <c r="J12" s="311"/>
      <c r="K12" s="311"/>
    </row>
    <row r="13" spans="1:11" ht="15" customHeight="1" x14ac:dyDescent="0.25">
      <c r="A13" s="235"/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1:11" ht="15" customHeight="1" x14ac:dyDescent="0.25">
      <c r="A14" s="252" t="s">
        <v>369</v>
      </c>
      <c r="B14" s="271"/>
      <c r="C14" s="271"/>
      <c r="D14" s="271"/>
      <c r="E14" s="271"/>
      <c r="F14" s="271"/>
      <c r="G14" s="235"/>
      <c r="H14" s="235"/>
      <c r="I14" s="235"/>
      <c r="J14" s="236"/>
      <c r="K14" s="235"/>
    </row>
    <row r="15" spans="1:11" ht="15" customHeight="1" x14ac:dyDescent="0.25">
      <c r="A15" s="235"/>
      <c r="B15" s="271"/>
      <c r="C15" s="271"/>
      <c r="D15" s="271"/>
      <c r="E15" s="271"/>
      <c r="F15" s="271"/>
      <c r="G15" s="235"/>
      <c r="H15" s="235"/>
      <c r="I15" s="235"/>
      <c r="J15" s="236"/>
      <c r="K15" s="235"/>
    </row>
    <row r="16" spans="1:11" ht="15" customHeight="1" x14ac:dyDescent="0.25">
      <c r="A16" s="233" t="s">
        <v>81</v>
      </c>
      <c r="B16" s="281">
        <v>2013</v>
      </c>
      <c r="C16" s="281">
        <v>2014</v>
      </c>
      <c r="D16" s="281">
        <v>2015</v>
      </c>
      <c r="E16" s="281">
        <v>2016</v>
      </c>
      <c r="F16" s="281">
        <v>2017</v>
      </c>
      <c r="G16" s="281">
        <v>2018</v>
      </c>
      <c r="H16" s="281">
        <v>2019</v>
      </c>
      <c r="I16" s="281">
        <v>2020</v>
      </c>
      <c r="J16" s="281">
        <v>2021</v>
      </c>
      <c r="K16" s="281" t="s">
        <v>241</v>
      </c>
    </row>
    <row r="17" spans="1:11" ht="15" customHeight="1" x14ac:dyDescent="0.25">
      <c r="A17" s="252" t="s">
        <v>27</v>
      </c>
      <c r="B17" s="283">
        <f t="shared" ref="B17:K17" si="1">SUM(B19:B21)</f>
        <v>1351048.7423302177</v>
      </c>
      <c r="C17" s="283">
        <f t="shared" si="1"/>
        <v>1315221.023046395</v>
      </c>
      <c r="D17" s="283">
        <f t="shared" si="1"/>
        <v>1415823.5863843861</v>
      </c>
      <c r="E17" s="283">
        <f t="shared" si="1"/>
        <v>1329178.0227656404</v>
      </c>
      <c r="F17" s="283">
        <f t="shared" si="1"/>
        <v>1466521.4686713505</v>
      </c>
      <c r="G17" s="283">
        <f t="shared" si="1"/>
        <v>1471845.9366495232</v>
      </c>
      <c r="H17" s="308">
        <f t="shared" si="1"/>
        <v>1382753.4838439701</v>
      </c>
      <c r="I17" s="283">
        <f t="shared" si="1"/>
        <v>1334570.4777680745</v>
      </c>
      <c r="J17" s="283">
        <f t="shared" si="1"/>
        <v>1533134.9989912319</v>
      </c>
      <c r="K17" s="283">
        <f t="shared" si="1"/>
        <v>1369649.1117797946</v>
      </c>
    </row>
    <row r="18" spans="1:11" ht="15" customHeight="1" x14ac:dyDescent="0.25">
      <c r="A18" s="235"/>
      <c r="B18" s="253"/>
      <c r="C18" s="253"/>
      <c r="D18" s="253"/>
      <c r="E18" s="253"/>
      <c r="F18" s="253"/>
      <c r="G18" s="253"/>
      <c r="H18" s="253"/>
      <c r="I18" s="236"/>
      <c r="J18" s="236"/>
      <c r="K18" s="235"/>
    </row>
    <row r="19" spans="1:11" ht="15" customHeight="1" x14ac:dyDescent="0.25">
      <c r="A19" s="235" t="s">
        <v>273</v>
      </c>
      <c r="B19" s="260">
        <v>1350648.8101535277</v>
      </c>
      <c r="C19" s="260">
        <v>1314961.6158810549</v>
      </c>
      <c r="D19" s="260">
        <v>1415823.5834486596</v>
      </c>
      <c r="E19" s="260">
        <v>1329178.0188210004</v>
      </c>
      <c r="F19" s="260">
        <v>1466521.4686713505</v>
      </c>
      <c r="G19" s="260">
        <v>1471845.9366495232</v>
      </c>
      <c r="H19" s="260">
        <v>1382753.4838439701</v>
      </c>
      <c r="I19" s="260">
        <v>1334475.4863153184</v>
      </c>
      <c r="J19" s="260">
        <v>1533060.3397815318</v>
      </c>
      <c r="K19" s="260">
        <v>1369610.9445254947</v>
      </c>
    </row>
    <row r="20" spans="1:11" ht="15" customHeight="1" x14ac:dyDescent="0.25">
      <c r="A20" s="235" t="s">
        <v>275</v>
      </c>
      <c r="B20" s="260">
        <v>0</v>
      </c>
      <c r="C20" s="260">
        <v>0</v>
      </c>
      <c r="D20" s="260">
        <v>0</v>
      </c>
      <c r="E20" s="312">
        <v>0</v>
      </c>
      <c r="F20" s="312">
        <v>0</v>
      </c>
      <c r="G20" s="312">
        <v>0</v>
      </c>
      <c r="H20" s="260">
        <v>0</v>
      </c>
      <c r="I20" s="312">
        <v>94.991452755999987</v>
      </c>
      <c r="J20" s="313">
        <v>74.653297400000014</v>
      </c>
      <c r="K20" s="313">
        <v>38.1653065</v>
      </c>
    </row>
    <row r="21" spans="1:11" ht="15" customHeight="1" x14ac:dyDescent="0.25">
      <c r="A21" s="235" t="s">
        <v>274</v>
      </c>
      <c r="B21" s="260">
        <v>399.93217669000006</v>
      </c>
      <c r="C21" s="260">
        <v>259.40716534020004</v>
      </c>
      <c r="D21" s="312">
        <v>2.9357264999999998E-3</v>
      </c>
      <c r="E21" s="312">
        <v>3.9446400000000001E-3</v>
      </c>
      <c r="F21" s="312">
        <v>0</v>
      </c>
      <c r="G21" s="312">
        <v>0</v>
      </c>
      <c r="H21" s="260">
        <v>0</v>
      </c>
      <c r="I21" s="312">
        <v>0</v>
      </c>
      <c r="J21" s="314">
        <v>5.9123000000000005E-3</v>
      </c>
      <c r="K21" s="315">
        <v>1.9477999999999997E-3</v>
      </c>
    </row>
    <row r="22" spans="1:11" ht="15" customHeight="1" x14ac:dyDescent="0.25">
      <c r="A22" s="235"/>
      <c r="B22" s="271"/>
      <c r="C22" s="271"/>
      <c r="D22" s="271"/>
      <c r="E22" s="271"/>
      <c r="F22" s="271"/>
      <c r="G22" s="235"/>
      <c r="H22" s="235"/>
      <c r="I22" s="235"/>
      <c r="J22" s="236"/>
      <c r="K22" s="236"/>
    </row>
    <row r="23" spans="1:11" ht="15" customHeight="1" x14ac:dyDescent="0.25">
      <c r="A23" s="265" t="s">
        <v>78</v>
      </c>
      <c r="B23" s="282"/>
      <c r="C23" s="282"/>
      <c r="D23" s="282"/>
      <c r="E23" s="282"/>
      <c r="F23" s="282"/>
      <c r="G23" s="265"/>
      <c r="H23" s="265"/>
      <c r="I23" s="265"/>
      <c r="J23" s="265"/>
      <c r="K23" s="265"/>
    </row>
    <row r="24" spans="1:11" ht="15" customHeight="1" x14ac:dyDescent="0.25">
      <c r="A24" s="303" t="s">
        <v>258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</row>
    <row r="25" spans="1:11" ht="15" customHeight="1" x14ac:dyDescent="0.25">
      <c r="A25" s="236"/>
      <c r="B25" s="236"/>
      <c r="C25" s="236"/>
      <c r="D25" s="236"/>
      <c r="E25" s="236"/>
      <c r="F25" s="236"/>
      <c r="G25" s="236"/>
      <c r="H25" s="236"/>
      <c r="I25" s="236"/>
      <c r="J25" s="236"/>
      <c r="K25" s="311"/>
    </row>
  </sheetData>
  <pageMargins left="0.7" right="0.7" top="0.75" bottom="0.75" header="0" footer="0"/>
  <pageSetup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2"/>
  <sheetViews>
    <sheetView showGridLines="0" workbookViewId="0"/>
  </sheetViews>
  <sheetFormatPr baseColWidth="10" defaultColWidth="14.42578125" defaultRowHeight="15" customHeight="1" x14ac:dyDescent="0.25"/>
  <cols>
    <col min="1" max="1" width="21" style="4" customWidth="1"/>
    <col min="2" max="2" width="11.140625" style="4" customWidth="1"/>
    <col min="3" max="12" width="8.7109375" style="4" customWidth="1"/>
    <col min="13" max="13" width="11.5703125" style="4" customWidth="1"/>
    <col min="14" max="16384" width="14.42578125" style="4"/>
  </cols>
  <sheetData>
    <row r="1" spans="1:14" ht="13.15" customHeight="1" x14ac:dyDescent="0.25">
      <c r="A1" s="1" t="s">
        <v>370</v>
      </c>
      <c r="B1" s="2"/>
      <c r="C1" s="2"/>
      <c r="D1" s="2"/>
      <c r="E1" s="2"/>
      <c r="F1" s="2"/>
      <c r="G1" s="3"/>
      <c r="H1" s="3"/>
      <c r="I1" s="3"/>
      <c r="J1" s="3"/>
      <c r="K1" s="2"/>
      <c r="L1" s="3"/>
      <c r="M1" s="3"/>
    </row>
    <row r="2" spans="1:14" ht="13.15" customHeight="1" x14ac:dyDescent="0.25">
      <c r="A2" s="5" t="s">
        <v>106</v>
      </c>
      <c r="B2" s="2"/>
      <c r="C2" s="2"/>
      <c r="D2" s="2"/>
      <c r="E2" s="2"/>
      <c r="F2" s="2"/>
      <c r="G2" s="3"/>
      <c r="H2" s="3"/>
      <c r="I2" s="3"/>
      <c r="J2" s="3"/>
      <c r="K2" s="2"/>
      <c r="L2" s="3"/>
      <c r="M2" s="3"/>
    </row>
    <row r="3" spans="1:14" ht="13.15" customHeight="1" x14ac:dyDescent="0.25">
      <c r="A3" s="3"/>
      <c r="B3" s="2"/>
      <c r="C3" s="2"/>
      <c r="D3" s="2"/>
      <c r="E3" s="2"/>
      <c r="F3" s="2"/>
      <c r="G3" s="3"/>
      <c r="H3" s="3"/>
      <c r="I3" s="3"/>
      <c r="J3" s="3"/>
      <c r="K3" s="2"/>
      <c r="L3" s="3"/>
      <c r="M3" s="3"/>
    </row>
    <row r="4" spans="1:14" ht="13.15" customHeight="1" x14ac:dyDescent="0.25">
      <c r="A4" s="3"/>
      <c r="B4" s="2"/>
      <c r="C4" s="2"/>
      <c r="D4" s="2"/>
      <c r="E4" s="2"/>
      <c r="F4" s="2"/>
      <c r="G4" s="3"/>
      <c r="H4" s="3"/>
      <c r="I4" s="3"/>
      <c r="J4" s="3"/>
      <c r="K4" s="2"/>
      <c r="L4" s="3"/>
      <c r="M4" s="3"/>
    </row>
    <row r="5" spans="1:14" ht="13.15" customHeight="1" x14ac:dyDescent="0.25">
      <c r="A5" s="6" t="s">
        <v>107</v>
      </c>
      <c r="B5" s="31"/>
      <c r="C5" s="281">
        <v>2013</v>
      </c>
      <c r="D5" s="281">
        <v>2014</v>
      </c>
      <c r="E5" s="281">
        <v>2015</v>
      </c>
      <c r="F5" s="281">
        <v>2016</v>
      </c>
      <c r="G5" s="281">
        <v>2017</v>
      </c>
      <c r="H5" s="281">
        <v>2018</v>
      </c>
      <c r="I5" s="281">
        <v>2019</v>
      </c>
      <c r="J5" s="281">
        <v>2020</v>
      </c>
      <c r="K5" s="281">
        <v>2021</v>
      </c>
      <c r="L5" s="316" t="s">
        <v>241</v>
      </c>
      <c r="M5" s="3"/>
    </row>
    <row r="6" spans="1:14" ht="13.15" customHeight="1" x14ac:dyDescent="0.25">
      <c r="A6" s="29" t="s">
        <v>277</v>
      </c>
      <c r="B6" s="2" t="s">
        <v>161</v>
      </c>
      <c r="C6" s="52">
        <v>1413.8433889969363</v>
      </c>
      <c r="D6" s="52">
        <v>1503.547225409749</v>
      </c>
      <c r="E6" s="52">
        <v>1507.6585313878966</v>
      </c>
      <c r="F6" s="52">
        <v>1468.7609249862976</v>
      </c>
      <c r="G6" s="52">
        <v>2398.5088575489553</v>
      </c>
      <c r="H6" s="52">
        <v>2573.9030892868009</v>
      </c>
      <c r="I6" s="52">
        <v>2114.0200076680549</v>
      </c>
      <c r="J6" s="52">
        <v>1704.5018173629696</v>
      </c>
      <c r="K6" s="52">
        <v>2625.4079464972883</v>
      </c>
      <c r="L6" s="10">
        <v>2660.5075282756989</v>
      </c>
      <c r="M6" s="3"/>
      <c r="N6" s="3"/>
    </row>
    <row r="7" spans="1:14" ht="13.15" customHeight="1" x14ac:dyDescent="0.25">
      <c r="A7" s="29" t="s">
        <v>313</v>
      </c>
      <c r="B7" s="2" t="s">
        <v>314</v>
      </c>
      <c r="C7" s="52">
        <v>1059.3689420000001</v>
      </c>
      <c r="D7" s="52">
        <v>1124.41966</v>
      </c>
      <c r="E7" s="52">
        <v>1190.298859</v>
      </c>
      <c r="F7" s="52">
        <v>1102.9358439999999</v>
      </c>
      <c r="G7" s="52">
        <v>1236.5138630000001</v>
      </c>
      <c r="H7" s="52">
        <v>1208.0306520000001</v>
      </c>
      <c r="I7" s="52">
        <v>1194.6094978007111</v>
      </c>
      <c r="J7" s="52">
        <v>1169.8723451279291</v>
      </c>
      <c r="K7" s="52">
        <v>1210.305532257468</v>
      </c>
      <c r="L7" s="55">
        <v>1092.754988708024</v>
      </c>
      <c r="M7" s="3"/>
      <c r="N7" s="3"/>
    </row>
    <row r="8" spans="1:14" ht="13.15" customHeight="1" x14ac:dyDescent="0.25">
      <c r="A8" s="29"/>
      <c r="B8" s="3"/>
      <c r="C8" s="52"/>
      <c r="D8" s="52"/>
      <c r="E8" s="52"/>
      <c r="F8" s="52"/>
      <c r="G8" s="52"/>
      <c r="H8" s="52"/>
      <c r="I8" s="52"/>
      <c r="J8" s="52"/>
      <c r="K8" s="52"/>
      <c r="L8" s="3"/>
      <c r="M8" s="3"/>
    </row>
    <row r="9" spans="1:14" ht="13.1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14"/>
      <c r="L9" s="14"/>
      <c r="M9" s="3"/>
    </row>
    <row r="10" spans="1:14" ht="13.15" customHeight="1" x14ac:dyDescent="0.25">
      <c r="A10" s="12" t="s">
        <v>78</v>
      </c>
      <c r="B10" s="13"/>
      <c r="C10" s="13"/>
      <c r="D10" s="13"/>
      <c r="E10" s="13"/>
      <c r="F10" s="13"/>
      <c r="G10" s="13"/>
      <c r="H10" s="12"/>
      <c r="I10" s="12"/>
      <c r="J10" s="12"/>
      <c r="K10" s="13"/>
      <c r="L10" s="3"/>
      <c r="M10" s="3"/>
    </row>
    <row r="11" spans="1:14" ht="13.15" customHeight="1" x14ac:dyDescent="0.25">
      <c r="A11" s="3" t="s">
        <v>162</v>
      </c>
      <c r="B11" s="29"/>
      <c r="C11" s="2"/>
      <c r="D11" s="2"/>
      <c r="E11" s="2"/>
      <c r="F11" s="2"/>
      <c r="G11" s="3"/>
      <c r="H11" s="3"/>
      <c r="I11" s="3"/>
      <c r="J11" s="3"/>
      <c r="K11" s="2"/>
      <c r="L11" s="3"/>
      <c r="M11" s="3"/>
    </row>
    <row r="12" spans="1:14" ht="13.15" customHeight="1" x14ac:dyDescent="0.25">
      <c r="A12" s="11" t="s">
        <v>163</v>
      </c>
      <c r="B12" s="53"/>
      <c r="C12" s="14"/>
      <c r="D12" s="14"/>
      <c r="E12" s="14"/>
      <c r="F12" s="14"/>
      <c r="G12" s="11"/>
      <c r="H12" s="11"/>
      <c r="I12" s="11"/>
      <c r="J12" s="11"/>
      <c r="K12" s="14"/>
      <c r="L12" s="14"/>
      <c r="M12" s="3"/>
    </row>
  </sheetData>
  <pageMargins left="0.7" right="0.7" top="0.75" bottom="0.75" header="0" footer="0"/>
  <pageSetup orientation="landscape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6"/>
  <sheetViews>
    <sheetView workbookViewId="0"/>
  </sheetViews>
  <sheetFormatPr baseColWidth="10" defaultColWidth="14.42578125" defaultRowHeight="15" customHeight="1" x14ac:dyDescent="0.25"/>
  <cols>
    <col min="1" max="1" width="33" style="317" customWidth="1"/>
    <col min="2" max="3" width="26.28515625" style="317" customWidth="1"/>
    <col min="4" max="4" width="11.5703125" style="317" customWidth="1"/>
    <col min="5" max="5" width="22.140625" style="317" customWidth="1"/>
    <col min="6" max="6" width="152" style="317" customWidth="1"/>
    <col min="7" max="7" width="25.28515625" style="317" customWidth="1"/>
    <col min="8" max="8" width="32" style="317" customWidth="1"/>
    <col min="9" max="9" width="11.5703125" style="317" customWidth="1"/>
    <col min="10" max="16384" width="14.42578125" style="317"/>
  </cols>
  <sheetData>
    <row r="1" spans="1:9" s="175" customFormat="1" ht="13.15" customHeight="1" x14ac:dyDescent="0.25">
      <c r="A1" s="200" t="s">
        <v>371</v>
      </c>
      <c r="B1" s="201"/>
      <c r="C1" s="201"/>
      <c r="D1" s="202"/>
      <c r="E1" s="202"/>
      <c r="F1" s="202"/>
      <c r="G1" s="202"/>
      <c r="H1" s="202"/>
      <c r="I1" s="202"/>
    </row>
    <row r="2" spans="1:9" s="175" customFormat="1" ht="13.15" customHeight="1" x14ac:dyDescent="0.25">
      <c r="A2" s="203" t="s">
        <v>108</v>
      </c>
      <c r="B2" s="201"/>
      <c r="C2" s="201"/>
      <c r="D2" s="202"/>
      <c r="E2" s="202"/>
      <c r="F2" s="202"/>
      <c r="G2" s="202"/>
      <c r="H2" s="202"/>
      <c r="I2" s="202"/>
    </row>
    <row r="3" spans="1:9" s="175" customFormat="1" ht="13.15" customHeight="1" x14ac:dyDescent="0.25">
      <c r="A3" s="203"/>
      <c r="B3" s="201"/>
      <c r="C3" s="201"/>
      <c r="D3" s="202"/>
      <c r="E3" s="202"/>
      <c r="F3" s="202"/>
      <c r="G3" s="202"/>
      <c r="H3" s="202"/>
      <c r="I3" s="202"/>
    </row>
    <row r="4" spans="1:9" s="175" customFormat="1" ht="13.15" customHeight="1" x14ac:dyDescent="0.25">
      <c r="A4" s="202"/>
      <c r="B4" s="201"/>
      <c r="C4" s="201"/>
      <c r="D4" s="202"/>
      <c r="E4" s="202"/>
      <c r="F4" s="202"/>
      <c r="G4" s="202"/>
      <c r="H4" s="202"/>
      <c r="I4" s="202"/>
    </row>
    <row r="5" spans="1:9" s="175" customFormat="1" ht="13.15" customHeight="1" x14ac:dyDescent="0.25">
      <c r="A5" s="204" t="s">
        <v>87</v>
      </c>
      <c r="B5" s="205" t="s">
        <v>88</v>
      </c>
      <c r="C5" s="205" t="s">
        <v>24</v>
      </c>
      <c r="D5" s="202"/>
      <c r="E5" s="202"/>
      <c r="F5" s="202"/>
      <c r="G5" s="202"/>
      <c r="H5" s="202"/>
      <c r="I5" s="202"/>
    </row>
    <row r="6" spans="1:9" s="175" customFormat="1" ht="13.15" customHeight="1" x14ac:dyDescent="0.25">
      <c r="A6" s="202" t="s">
        <v>281</v>
      </c>
      <c r="B6" s="206" t="s">
        <v>316</v>
      </c>
      <c r="C6" s="206" t="s">
        <v>24</v>
      </c>
      <c r="D6" s="202"/>
      <c r="E6" s="202"/>
      <c r="F6" s="202"/>
      <c r="G6" s="202"/>
      <c r="H6" s="202"/>
      <c r="I6" s="202"/>
    </row>
    <row r="7" spans="1:9" s="175" customFormat="1" ht="13.15" customHeight="1" x14ac:dyDescent="0.25">
      <c r="A7" s="202" t="s">
        <v>282</v>
      </c>
      <c r="B7" s="206"/>
      <c r="C7" s="206"/>
      <c r="D7" s="202"/>
      <c r="E7" s="202"/>
      <c r="F7" s="202"/>
      <c r="G7" s="202"/>
      <c r="H7" s="202"/>
      <c r="I7" s="202"/>
    </row>
    <row r="8" spans="1:9" s="175" customFormat="1" ht="13.15" customHeight="1" x14ac:dyDescent="0.25">
      <c r="A8" s="202" t="s">
        <v>232</v>
      </c>
      <c r="B8" s="207">
        <v>764.62823187000004</v>
      </c>
      <c r="C8" s="208">
        <f t="shared" ref="C8:C18" si="0">B8/$B$21</f>
        <v>0.28259074980116466</v>
      </c>
      <c r="D8" s="202"/>
      <c r="E8" s="202"/>
      <c r="F8" s="202"/>
      <c r="G8" s="202"/>
      <c r="H8" s="202"/>
      <c r="I8" s="202"/>
    </row>
    <row r="9" spans="1:9" s="175" customFormat="1" ht="13.15" customHeight="1" x14ac:dyDescent="0.25">
      <c r="A9" s="202" t="s">
        <v>288</v>
      </c>
      <c r="B9" s="207">
        <v>334.58278819999998</v>
      </c>
      <c r="C9" s="208">
        <f t="shared" si="0"/>
        <v>0.12365486526277962</v>
      </c>
      <c r="D9" s="202"/>
      <c r="E9" s="202"/>
      <c r="F9" s="202"/>
      <c r="G9" s="202"/>
      <c r="H9" s="202"/>
      <c r="I9" s="202"/>
    </row>
    <row r="10" spans="1:9" s="175" customFormat="1" ht="13.15" customHeight="1" x14ac:dyDescent="0.25">
      <c r="A10" s="202" t="s">
        <v>285</v>
      </c>
      <c r="B10" s="207">
        <v>310.81231663</v>
      </c>
      <c r="C10" s="208">
        <f t="shared" si="0"/>
        <v>0.11486979154445055</v>
      </c>
      <c r="D10" s="202"/>
      <c r="E10" s="202"/>
      <c r="F10" s="202"/>
      <c r="G10" s="202"/>
      <c r="H10" s="202"/>
      <c r="I10" s="202"/>
    </row>
    <row r="11" spans="1:9" s="175" customFormat="1" ht="13.15" customHeight="1" x14ac:dyDescent="0.25">
      <c r="A11" s="202" t="s">
        <v>284</v>
      </c>
      <c r="B11" s="207">
        <v>228.24529779</v>
      </c>
      <c r="C11" s="208">
        <f t="shared" si="0"/>
        <v>8.4354732342700536E-2</v>
      </c>
      <c r="D11" s="202"/>
      <c r="E11" s="202"/>
      <c r="F11" s="202"/>
      <c r="G11" s="202"/>
      <c r="H11" s="202"/>
      <c r="I11" s="202"/>
    </row>
    <row r="12" spans="1:9" s="175" customFormat="1" ht="13.15" customHeight="1" x14ac:dyDescent="0.25">
      <c r="A12" s="202" t="s">
        <v>283</v>
      </c>
      <c r="B12" s="207">
        <v>201.98488623</v>
      </c>
      <c r="C12" s="208">
        <f t="shared" si="0"/>
        <v>7.4649428400837631E-2</v>
      </c>
      <c r="D12" s="202"/>
      <c r="E12" s="202"/>
      <c r="F12" s="202"/>
      <c r="G12" s="202"/>
      <c r="H12" s="202"/>
      <c r="I12" s="202"/>
    </row>
    <row r="13" spans="1:9" s="175" customFormat="1" ht="13.15" customHeight="1" x14ac:dyDescent="0.25">
      <c r="A13" s="202" t="s">
        <v>233</v>
      </c>
      <c r="B13" s="207">
        <v>144.82117557000004</v>
      </c>
      <c r="C13" s="208">
        <f t="shared" si="0"/>
        <v>5.3522905492679219E-2</v>
      </c>
      <c r="D13" s="202"/>
      <c r="E13" s="202"/>
      <c r="F13" s="202"/>
      <c r="G13" s="202"/>
      <c r="H13" s="202"/>
      <c r="I13" s="202"/>
    </row>
    <row r="14" spans="1:9" s="175" customFormat="1" ht="13.15" customHeight="1" x14ac:dyDescent="0.25">
      <c r="A14" s="202" t="s">
        <v>320</v>
      </c>
      <c r="B14" s="207">
        <v>143.94421830000002</v>
      </c>
      <c r="C14" s="208">
        <f t="shared" si="0"/>
        <v>5.319880025807807E-2</v>
      </c>
      <c r="D14" s="202"/>
      <c r="E14" s="202"/>
      <c r="F14" s="202"/>
      <c r="G14" s="202"/>
      <c r="H14" s="202"/>
      <c r="I14" s="202"/>
    </row>
    <row r="15" spans="1:9" s="175" customFormat="1" ht="13.15" customHeight="1" x14ac:dyDescent="0.25">
      <c r="A15" s="202" t="s">
        <v>372</v>
      </c>
      <c r="B15" s="207">
        <v>96.541716390000005</v>
      </c>
      <c r="C15" s="208">
        <f t="shared" si="0"/>
        <v>3.5679817831235749E-2</v>
      </c>
      <c r="D15" s="202"/>
      <c r="E15" s="202"/>
      <c r="F15" s="202"/>
      <c r="G15" s="202"/>
      <c r="H15" s="202"/>
      <c r="I15" s="202"/>
    </row>
    <row r="16" spans="1:9" s="175" customFormat="1" ht="13.15" customHeight="1" x14ac:dyDescent="0.25">
      <c r="A16" s="202" t="s">
        <v>238</v>
      </c>
      <c r="B16" s="207">
        <v>61.844722060000002</v>
      </c>
      <c r="C16" s="208">
        <f t="shared" si="0"/>
        <v>2.285652772124085E-2</v>
      </c>
      <c r="D16" s="202"/>
      <c r="E16" s="202"/>
      <c r="F16" s="202"/>
      <c r="G16" s="202"/>
      <c r="H16" s="202"/>
      <c r="I16" s="202"/>
    </row>
    <row r="17" spans="1:9" s="175" customFormat="1" ht="13.15" customHeight="1" x14ac:dyDescent="0.25">
      <c r="A17" s="202" t="s">
        <v>286</v>
      </c>
      <c r="B17" s="207">
        <v>61.407562330000005</v>
      </c>
      <c r="C17" s="208">
        <f t="shared" si="0"/>
        <v>2.2694962543897804E-2</v>
      </c>
      <c r="D17" s="202"/>
      <c r="E17" s="202"/>
      <c r="F17" s="202"/>
      <c r="G17" s="202"/>
      <c r="H17" s="202"/>
      <c r="I17" s="202"/>
    </row>
    <row r="18" spans="1:9" s="175" customFormat="1" ht="13.15" customHeight="1" x14ac:dyDescent="0.25">
      <c r="A18" s="202" t="s">
        <v>77</v>
      </c>
      <c r="B18" s="207">
        <v>356.96649322000002</v>
      </c>
      <c r="C18" s="208">
        <f t="shared" si="0"/>
        <v>0.13192741880093531</v>
      </c>
      <c r="D18" s="202"/>
      <c r="E18" s="202"/>
      <c r="F18" s="202"/>
      <c r="G18" s="202"/>
      <c r="H18" s="202"/>
      <c r="I18" s="202"/>
    </row>
    <row r="19" spans="1:9" s="175" customFormat="1" ht="13.15" customHeight="1" x14ac:dyDescent="0.25">
      <c r="A19" s="202"/>
      <c r="B19" s="207"/>
      <c r="C19" s="208"/>
      <c r="D19" s="202"/>
      <c r="E19" s="202"/>
      <c r="F19" s="202"/>
      <c r="G19" s="202"/>
      <c r="H19" s="202"/>
      <c r="I19" s="202"/>
    </row>
    <row r="20" spans="1:9" s="175" customFormat="1" ht="13.15" customHeight="1" x14ac:dyDescent="0.25">
      <c r="A20" s="202" t="s">
        <v>282</v>
      </c>
      <c r="B20" s="206"/>
      <c r="C20" s="201"/>
      <c r="D20" s="202"/>
      <c r="E20" s="202"/>
      <c r="F20" s="202"/>
      <c r="G20" s="202"/>
      <c r="H20" s="202"/>
      <c r="I20" s="202"/>
    </row>
    <row r="21" spans="1:9" s="175" customFormat="1" ht="13.15" customHeight="1" x14ac:dyDescent="0.25">
      <c r="A21" s="215" t="s">
        <v>27</v>
      </c>
      <c r="B21" s="239">
        <f t="shared" ref="B21:C21" si="1">SUM(B8:B18)</f>
        <v>2705.77940859</v>
      </c>
      <c r="C21" s="240">
        <f t="shared" si="1"/>
        <v>1</v>
      </c>
      <c r="D21" s="202"/>
      <c r="E21" s="202"/>
      <c r="F21" s="202"/>
      <c r="G21" s="202"/>
      <c r="H21" s="202"/>
      <c r="I21" s="202"/>
    </row>
    <row r="22" spans="1:9" s="175" customFormat="1" ht="13.15" customHeight="1" x14ac:dyDescent="0.25">
      <c r="A22" s="202"/>
      <c r="B22" s="201"/>
      <c r="C22" s="201"/>
      <c r="D22" s="202"/>
      <c r="E22" s="202"/>
      <c r="F22" s="202"/>
      <c r="G22" s="202"/>
      <c r="H22" s="202"/>
      <c r="I22" s="202"/>
    </row>
    <row r="23" spans="1:9" s="175" customFormat="1" ht="13.15" customHeight="1" x14ac:dyDescent="0.25">
      <c r="A23" s="202"/>
      <c r="B23" s="201"/>
      <c r="C23" s="201"/>
      <c r="D23" s="202"/>
      <c r="E23" s="202"/>
      <c r="F23" s="202"/>
      <c r="G23" s="202"/>
      <c r="H23" s="202"/>
      <c r="I23" s="202"/>
    </row>
    <row r="24" spans="1:9" s="175" customFormat="1" ht="13.15" customHeight="1" x14ac:dyDescent="0.25">
      <c r="A24" s="221" t="s">
        <v>61</v>
      </c>
      <c r="B24" s="222"/>
      <c r="C24" s="222"/>
      <c r="D24" s="202"/>
      <c r="E24" s="202"/>
      <c r="F24" s="202"/>
      <c r="G24" s="202"/>
      <c r="H24" s="202"/>
      <c r="I24" s="202"/>
    </row>
    <row r="25" spans="1:9" s="175" customFormat="1" ht="13.15" customHeight="1" x14ac:dyDescent="0.25">
      <c r="A25" s="202" t="s">
        <v>64</v>
      </c>
      <c r="B25" s="201"/>
      <c r="C25" s="201"/>
      <c r="D25" s="202"/>
      <c r="E25" s="202"/>
      <c r="F25" s="202"/>
      <c r="G25" s="202"/>
      <c r="H25" s="202"/>
      <c r="I25" s="202"/>
    </row>
    <row r="26" spans="1:9" s="175" customFormat="1" ht="13.15" customHeight="1" x14ac:dyDescent="0.25">
      <c r="A26" s="224" t="s">
        <v>62</v>
      </c>
      <c r="B26" s="225"/>
      <c r="C26" s="225"/>
      <c r="D26" s="202"/>
      <c r="E26" s="202"/>
      <c r="F26" s="202"/>
      <c r="G26" s="202"/>
      <c r="H26" s="202"/>
      <c r="I26" s="202"/>
    </row>
  </sheetData>
  <pageMargins left="0.7" right="0.7" top="0.75" bottom="0.75" header="0" footer="0"/>
  <pageSetup orientation="landscape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"/>
  <sheetViews>
    <sheetView showGridLines="0" workbookViewId="0"/>
  </sheetViews>
  <sheetFormatPr baseColWidth="10" defaultColWidth="14.42578125" defaultRowHeight="15" customHeight="1" x14ac:dyDescent="0.25"/>
  <cols>
    <col min="1" max="1" width="21" style="175" customWidth="1"/>
    <col min="2" max="11" width="8.7109375" style="175" customWidth="1"/>
    <col min="12" max="16384" width="14.42578125" style="175"/>
  </cols>
  <sheetData>
    <row r="1" spans="1:13" x14ac:dyDescent="0.25">
      <c r="A1" s="227" t="s">
        <v>411</v>
      </c>
      <c r="B1" s="318"/>
      <c r="C1" s="318"/>
      <c r="D1" s="318"/>
      <c r="E1" s="318"/>
      <c r="F1" s="318"/>
      <c r="G1" s="318"/>
      <c r="H1" s="318"/>
      <c r="I1" s="318"/>
      <c r="J1" s="318"/>
      <c r="K1" s="262"/>
    </row>
    <row r="2" spans="1:13" x14ac:dyDescent="0.25">
      <c r="A2" s="255" t="s">
        <v>109</v>
      </c>
      <c r="B2" s="268"/>
      <c r="C2" s="268"/>
      <c r="D2" s="268"/>
      <c r="E2" s="268"/>
      <c r="F2" s="268"/>
      <c r="G2" s="268"/>
      <c r="H2" s="268"/>
      <c r="I2" s="268"/>
      <c r="J2" s="268"/>
      <c r="K2" s="235"/>
    </row>
    <row r="3" spans="1:13" x14ac:dyDescent="0.25">
      <c r="A3" s="235"/>
      <c r="B3" s="268"/>
      <c r="C3" s="268"/>
      <c r="D3" s="268"/>
      <c r="E3" s="268"/>
      <c r="F3" s="268"/>
      <c r="G3" s="268"/>
      <c r="H3" s="268"/>
      <c r="I3" s="268"/>
      <c r="J3" s="319"/>
      <c r="K3" s="235"/>
    </row>
    <row r="4" spans="1:13" x14ac:dyDescent="0.25">
      <c r="A4" s="235"/>
      <c r="B4" s="268"/>
      <c r="C4" s="268"/>
      <c r="D4" s="268"/>
      <c r="E4" s="268"/>
      <c r="F4" s="268"/>
      <c r="G4" s="268"/>
      <c r="H4" s="268"/>
      <c r="I4" s="268"/>
      <c r="J4" s="268"/>
      <c r="K4" s="235"/>
    </row>
    <row r="5" spans="1:13" x14ac:dyDescent="0.25">
      <c r="A5" s="233" t="s">
        <v>63</v>
      </c>
      <c r="B5" s="281">
        <v>2013</v>
      </c>
      <c r="C5" s="281">
        <v>2014</v>
      </c>
      <c r="D5" s="281">
        <v>2015</v>
      </c>
      <c r="E5" s="281">
        <v>2016</v>
      </c>
      <c r="F5" s="281">
        <v>2017</v>
      </c>
      <c r="G5" s="281">
        <v>2018</v>
      </c>
      <c r="H5" s="281">
        <v>2019</v>
      </c>
      <c r="I5" s="281">
        <v>2020</v>
      </c>
      <c r="J5" s="281">
        <v>2021</v>
      </c>
      <c r="K5" s="281" t="s">
        <v>186</v>
      </c>
      <c r="L5" s="320"/>
      <c r="M5" s="321"/>
    </row>
    <row r="6" spans="1:13" x14ac:dyDescent="0.25">
      <c r="A6" s="235" t="s">
        <v>27</v>
      </c>
      <c r="B6" s="305">
        <f t="shared" ref="B6:K6" si="0">SUM(B8:B18)</f>
        <v>5488.3127154787499</v>
      </c>
      <c r="C6" s="305">
        <f t="shared" si="0"/>
        <v>4865.1165271484442</v>
      </c>
      <c r="D6" s="305">
        <f t="shared" si="0"/>
        <v>4951.0111075086124</v>
      </c>
      <c r="E6" s="305">
        <f t="shared" si="0"/>
        <v>4710.8064010917697</v>
      </c>
      <c r="F6" s="305">
        <f t="shared" si="0"/>
        <v>4580.2805994144401</v>
      </c>
      <c r="G6" s="305">
        <f t="shared" si="0"/>
        <v>4559.7962252955585</v>
      </c>
      <c r="H6" s="305">
        <f t="shared" si="0"/>
        <v>4719.0208831045438</v>
      </c>
      <c r="I6" s="305">
        <f t="shared" si="0"/>
        <v>4379.5479130396707</v>
      </c>
      <c r="J6" s="305">
        <f t="shared" si="0"/>
        <v>4539.4265070502315</v>
      </c>
      <c r="K6" s="305">
        <f t="shared" si="0"/>
        <v>4530.4429971585851</v>
      </c>
      <c r="L6" s="291"/>
      <c r="M6" s="321"/>
    </row>
    <row r="7" spans="1:13" x14ac:dyDescent="0.25">
      <c r="L7" s="320"/>
      <c r="M7" s="321"/>
    </row>
    <row r="8" spans="1:13" x14ac:dyDescent="0.25">
      <c r="A8" s="235" t="s">
        <v>232</v>
      </c>
      <c r="B8" s="260">
        <v>2900</v>
      </c>
      <c r="C8" s="260">
        <v>2400</v>
      </c>
      <c r="D8" s="260">
        <v>2340</v>
      </c>
      <c r="E8" s="260">
        <v>2340</v>
      </c>
      <c r="F8" s="260">
        <v>2150</v>
      </c>
      <c r="G8" s="260">
        <v>2100</v>
      </c>
      <c r="H8" s="260">
        <v>2000</v>
      </c>
      <c r="I8" s="260">
        <v>1900</v>
      </c>
      <c r="J8" s="260">
        <v>1960</v>
      </c>
      <c r="K8" s="260">
        <v>2000</v>
      </c>
      <c r="L8" s="294"/>
      <c r="M8" s="295"/>
    </row>
    <row r="9" spans="1:13" x14ac:dyDescent="0.25">
      <c r="A9" s="235" t="s">
        <v>236</v>
      </c>
      <c r="B9" s="260">
        <v>711</v>
      </c>
      <c r="C9" s="260">
        <v>728</v>
      </c>
      <c r="D9" s="260">
        <v>652</v>
      </c>
      <c r="E9" s="260">
        <v>453</v>
      </c>
      <c r="F9" s="260">
        <v>459</v>
      </c>
      <c r="G9" s="260">
        <v>432</v>
      </c>
      <c r="H9" s="260">
        <v>509</v>
      </c>
      <c r="I9" s="260">
        <v>494</v>
      </c>
      <c r="J9" s="260">
        <v>485</v>
      </c>
      <c r="K9" s="260">
        <v>440</v>
      </c>
      <c r="L9" s="291"/>
      <c r="M9" s="295"/>
    </row>
    <row r="10" spans="1:13" x14ac:dyDescent="0.25">
      <c r="A10" s="235" t="s">
        <v>233</v>
      </c>
      <c r="B10" s="260">
        <v>340</v>
      </c>
      <c r="C10" s="260">
        <v>379</v>
      </c>
      <c r="D10" s="260">
        <v>367</v>
      </c>
      <c r="E10" s="260">
        <v>346</v>
      </c>
      <c r="F10" s="260">
        <v>310</v>
      </c>
      <c r="G10" s="260">
        <v>280</v>
      </c>
      <c r="H10" s="260">
        <v>274</v>
      </c>
      <c r="I10" s="260">
        <v>306</v>
      </c>
      <c r="J10" s="260">
        <v>294</v>
      </c>
      <c r="K10" s="260">
        <v>280</v>
      </c>
      <c r="L10" s="291"/>
      <c r="M10" s="295"/>
    </row>
    <row r="11" spans="1:13" x14ac:dyDescent="0.25">
      <c r="A11" s="235" t="s">
        <v>238</v>
      </c>
      <c r="B11" s="260">
        <v>210</v>
      </c>
      <c r="C11" s="260">
        <v>250</v>
      </c>
      <c r="D11" s="260">
        <v>254</v>
      </c>
      <c r="E11" s="260">
        <v>232</v>
      </c>
      <c r="F11" s="260">
        <v>243</v>
      </c>
      <c r="G11" s="260">
        <v>240</v>
      </c>
      <c r="H11" s="322">
        <v>259</v>
      </c>
      <c r="I11" s="260">
        <v>260</v>
      </c>
      <c r="J11" s="260">
        <v>272</v>
      </c>
      <c r="K11" s="260">
        <v>270</v>
      </c>
      <c r="L11" s="291"/>
      <c r="M11" s="295"/>
    </row>
    <row r="12" spans="1:13" x14ac:dyDescent="0.25">
      <c r="A12" s="323" t="s">
        <v>230</v>
      </c>
      <c r="B12" s="324">
        <v>266.31271547874991</v>
      </c>
      <c r="C12" s="324">
        <v>277.11652714844405</v>
      </c>
      <c r="D12" s="324">
        <v>314.01110750861233</v>
      </c>
      <c r="E12" s="324">
        <v>312.80640109176949</v>
      </c>
      <c r="F12" s="324">
        <v>305.28059941443985</v>
      </c>
      <c r="G12" s="324">
        <v>288.79622529555809</v>
      </c>
      <c r="H12" s="324">
        <v>307.02088310454383</v>
      </c>
      <c r="I12" s="324">
        <v>241.54791303967002</v>
      </c>
      <c r="J12" s="324">
        <v>264.42650705023146</v>
      </c>
      <c r="K12" s="324">
        <v>255.44299715858506</v>
      </c>
      <c r="L12" s="291"/>
      <c r="M12" s="295"/>
    </row>
    <row r="13" spans="1:13" x14ac:dyDescent="0.25">
      <c r="A13" s="235" t="s">
        <v>287</v>
      </c>
      <c r="B13" s="260">
        <v>106</v>
      </c>
      <c r="C13" s="260">
        <v>106</v>
      </c>
      <c r="D13" s="260">
        <v>136</v>
      </c>
      <c r="E13" s="260">
        <v>147</v>
      </c>
      <c r="F13" s="260">
        <v>170</v>
      </c>
      <c r="G13" s="260">
        <v>192</v>
      </c>
      <c r="H13" s="322">
        <v>200</v>
      </c>
      <c r="I13" s="260">
        <v>204</v>
      </c>
      <c r="J13" s="260">
        <v>215</v>
      </c>
      <c r="K13" s="260">
        <v>240</v>
      </c>
    </row>
    <row r="14" spans="1:13" x14ac:dyDescent="0.25">
      <c r="A14" s="235" t="s">
        <v>234</v>
      </c>
      <c r="B14" s="260">
        <v>195</v>
      </c>
      <c r="C14" s="260">
        <v>90</v>
      </c>
      <c r="D14" s="260">
        <v>225</v>
      </c>
      <c r="E14" s="260">
        <v>250</v>
      </c>
      <c r="F14" s="260">
        <v>200</v>
      </c>
      <c r="G14" s="260">
        <v>220</v>
      </c>
      <c r="H14" s="322">
        <v>230</v>
      </c>
      <c r="I14" s="260">
        <v>210</v>
      </c>
      <c r="J14" s="260">
        <v>200</v>
      </c>
      <c r="K14" s="260">
        <v>200</v>
      </c>
    </row>
    <row r="15" spans="1:13" x14ac:dyDescent="0.25">
      <c r="A15" s="235" t="s">
        <v>305</v>
      </c>
      <c r="B15" s="260">
        <v>82</v>
      </c>
      <c r="C15" s="260">
        <v>94</v>
      </c>
      <c r="D15" s="260">
        <v>82</v>
      </c>
      <c r="E15" s="260">
        <v>75</v>
      </c>
      <c r="F15" s="260">
        <v>110</v>
      </c>
      <c r="G15" s="260">
        <v>112</v>
      </c>
      <c r="H15" s="322">
        <v>88</v>
      </c>
      <c r="I15" s="260">
        <v>65</v>
      </c>
      <c r="J15" s="260">
        <v>93</v>
      </c>
      <c r="K15" s="260">
        <v>90</v>
      </c>
    </row>
    <row r="16" spans="1:13" x14ac:dyDescent="0.25">
      <c r="A16" s="235" t="s">
        <v>319</v>
      </c>
      <c r="B16" s="260">
        <v>78</v>
      </c>
      <c r="C16" s="260">
        <v>65</v>
      </c>
      <c r="D16" s="260">
        <v>74</v>
      </c>
      <c r="E16" s="260">
        <v>76</v>
      </c>
      <c r="F16" s="260">
        <v>68</v>
      </c>
      <c r="G16" s="260">
        <v>76</v>
      </c>
      <c r="H16" s="322">
        <v>71</v>
      </c>
      <c r="I16" s="260">
        <v>63</v>
      </c>
      <c r="J16" s="260">
        <v>75</v>
      </c>
      <c r="K16" s="260">
        <v>75</v>
      </c>
    </row>
    <row r="17" spans="1:11" x14ac:dyDescent="0.25">
      <c r="A17" s="235" t="s">
        <v>412</v>
      </c>
      <c r="B17" s="260">
        <v>62</v>
      </c>
      <c r="C17" s="260">
        <v>71</v>
      </c>
      <c r="D17" s="260">
        <v>76</v>
      </c>
      <c r="E17" s="260">
        <v>79</v>
      </c>
      <c r="F17" s="260">
        <v>74</v>
      </c>
      <c r="G17" s="260">
        <v>65</v>
      </c>
      <c r="H17" s="322">
        <v>69</v>
      </c>
      <c r="I17" s="260">
        <v>70</v>
      </c>
      <c r="J17" s="260">
        <v>65</v>
      </c>
      <c r="K17" s="260">
        <v>65</v>
      </c>
    </row>
    <row r="18" spans="1:11" x14ac:dyDescent="0.25">
      <c r="A18" s="235" t="s">
        <v>77</v>
      </c>
      <c r="B18" s="260">
        <v>538</v>
      </c>
      <c r="C18" s="260">
        <v>405</v>
      </c>
      <c r="D18" s="260">
        <v>431</v>
      </c>
      <c r="E18" s="260">
        <v>400</v>
      </c>
      <c r="F18" s="260">
        <v>491</v>
      </c>
      <c r="G18" s="260">
        <v>554</v>
      </c>
      <c r="H18" s="260">
        <v>712</v>
      </c>
      <c r="I18" s="260">
        <v>566</v>
      </c>
      <c r="J18" s="260">
        <v>616</v>
      </c>
      <c r="K18" s="260">
        <v>615</v>
      </c>
    </row>
    <row r="20" spans="1:11" x14ac:dyDescent="0.25">
      <c r="A20" s="235"/>
      <c r="B20" s="260"/>
      <c r="C20" s="260"/>
      <c r="D20" s="260"/>
      <c r="E20" s="260"/>
      <c r="F20" s="260"/>
      <c r="G20" s="260"/>
      <c r="H20" s="260"/>
      <c r="I20" s="260"/>
      <c r="J20" s="260"/>
      <c r="K20" s="325"/>
    </row>
    <row r="21" spans="1:11" x14ac:dyDescent="0.25">
      <c r="A21" s="727" t="s">
        <v>65</v>
      </c>
      <c r="B21" s="720"/>
      <c r="C21" s="720"/>
      <c r="D21" s="720"/>
      <c r="E21" s="720"/>
      <c r="F21" s="720"/>
      <c r="G21" s="720"/>
      <c r="H21" s="720"/>
      <c r="I21" s="720"/>
      <c r="J21" s="720"/>
      <c r="K21" s="235"/>
    </row>
    <row r="22" spans="1:11" ht="31.15" customHeight="1" x14ac:dyDescent="0.25">
      <c r="A22" s="731" t="s">
        <v>66</v>
      </c>
      <c r="B22" s="732"/>
      <c r="C22" s="732"/>
      <c r="D22" s="732"/>
      <c r="E22" s="732"/>
      <c r="F22" s="732"/>
      <c r="G22" s="732"/>
      <c r="H22" s="732"/>
      <c r="I22" s="732"/>
      <c r="J22" s="732"/>
      <c r="K22" s="326"/>
    </row>
    <row r="23" spans="1:11" x14ac:dyDescent="0.25">
      <c r="A23" s="235"/>
      <c r="B23" s="268"/>
      <c r="C23" s="268"/>
      <c r="D23" s="268"/>
      <c r="E23" s="268"/>
      <c r="F23" s="268"/>
      <c r="G23" s="268"/>
      <c r="H23" s="268"/>
      <c r="I23" s="268"/>
      <c r="J23" s="268"/>
      <c r="K23" s="235"/>
    </row>
  </sheetData>
  <mergeCells count="2">
    <mergeCell ref="A21:J21"/>
    <mergeCell ref="A22:J22"/>
  </mergeCells>
  <pageMargins left="0.7" right="0.7" top="0.75" bottom="0.75" header="0" footer="0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7"/>
  <sheetViews>
    <sheetView showGridLines="0" workbookViewId="0"/>
  </sheetViews>
  <sheetFormatPr baseColWidth="10" defaultColWidth="14.42578125" defaultRowHeight="15" customHeight="1" x14ac:dyDescent="0.25"/>
  <cols>
    <col min="1" max="1" width="42.85546875" style="175" customWidth="1"/>
    <col min="2" max="11" width="9.28515625" style="175" customWidth="1"/>
    <col min="12" max="16384" width="14.42578125" style="175"/>
  </cols>
  <sheetData>
    <row r="1" spans="1:13" ht="15" customHeight="1" x14ac:dyDescent="0.25">
      <c r="A1" s="227" t="s">
        <v>413</v>
      </c>
      <c r="B1" s="318"/>
      <c r="C1" s="318"/>
      <c r="D1" s="318"/>
      <c r="E1" s="318"/>
      <c r="F1" s="318"/>
      <c r="G1" s="318"/>
      <c r="H1" s="318"/>
      <c r="I1" s="318"/>
      <c r="J1" s="318"/>
      <c r="K1" s="262"/>
    </row>
    <row r="2" spans="1:13" ht="15" customHeight="1" x14ac:dyDescent="0.25">
      <c r="A2" s="255" t="s">
        <v>110</v>
      </c>
      <c r="B2" s="268"/>
      <c r="C2" s="268"/>
      <c r="D2" s="268"/>
      <c r="E2" s="268"/>
      <c r="F2" s="268"/>
      <c r="G2" s="268"/>
      <c r="H2" s="268"/>
      <c r="I2" s="268"/>
      <c r="J2" s="268"/>
      <c r="K2" s="235"/>
    </row>
    <row r="3" spans="1:13" ht="15" customHeight="1" x14ac:dyDescent="0.25">
      <c r="A3" s="235"/>
      <c r="B3" s="327"/>
      <c r="C3" s="327"/>
      <c r="D3" s="327"/>
      <c r="E3" s="327"/>
      <c r="F3" s="327"/>
      <c r="G3" s="327"/>
      <c r="H3" s="327"/>
      <c r="I3" s="327"/>
      <c r="J3" s="319"/>
      <c r="K3" s="235"/>
    </row>
    <row r="4" spans="1:13" ht="15" customHeight="1" x14ac:dyDescent="0.25">
      <c r="A4" s="235"/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1:13" ht="15" customHeight="1" x14ac:dyDescent="0.25">
      <c r="A5" s="233" t="s">
        <v>68</v>
      </c>
      <c r="B5" s="281">
        <v>2013</v>
      </c>
      <c r="C5" s="281">
        <v>2014</v>
      </c>
      <c r="D5" s="281">
        <v>2015</v>
      </c>
      <c r="E5" s="281">
        <v>2016</v>
      </c>
      <c r="F5" s="281">
        <v>2017</v>
      </c>
      <c r="G5" s="281">
        <v>2018</v>
      </c>
      <c r="H5" s="281">
        <v>2019</v>
      </c>
      <c r="I5" s="281">
        <v>2020</v>
      </c>
      <c r="J5" s="281">
        <v>2021</v>
      </c>
      <c r="K5" s="281" t="s">
        <v>186</v>
      </c>
      <c r="L5" s="320"/>
      <c r="M5" s="321"/>
    </row>
    <row r="6" spans="1:13" ht="15" customHeight="1" x14ac:dyDescent="0.25">
      <c r="A6" s="252" t="s">
        <v>27</v>
      </c>
      <c r="B6" s="274">
        <f>SUM(B8:B28)</f>
        <v>266312.71547875</v>
      </c>
      <c r="C6" s="274">
        <f t="shared" ref="C6:K6" si="0">SUM(C8:C28)</f>
        <v>277116.52714844391</v>
      </c>
      <c r="D6" s="274">
        <f t="shared" si="0"/>
        <v>314011.10750861221</v>
      </c>
      <c r="E6" s="274">
        <f t="shared" si="0"/>
        <v>312806.40109176998</v>
      </c>
      <c r="F6" s="274">
        <f t="shared" si="0"/>
        <v>305280.59941443999</v>
      </c>
      <c r="G6" s="274">
        <f t="shared" si="0"/>
        <v>288796.22529555799</v>
      </c>
      <c r="H6" s="274">
        <f t="shared" si="0"/>
        <v>307020.88310454402</v>
      </c>
      <c r="I6" s="274">
        <f t="shared" si="0"/>
        <v>241547.91303966998</v>
      </c>
      <c r="J6" s="274">
        <f t="shared" si="0"/>
        <v>264426.50705023145</v>
      </c>
      <c r="K6" s="274">
        <f t="shared" si="0"/>
        <v>255442.99715858491</v>
      </c>
      <c r="L6" s="291"/>
      <c r="M6" s="321"/>
    </row>
    <row r="7" spans="1:13" ht="15" customHeight="1" x14ac:dyDescent="0.25">
      <c r="A7" s="235"/>
      <c r="B7" s="269"/>
      <c r="C7" s="269"/>
      <c r="D7" s="269"/>
      <c r="E7" s="269"/>
      <c r="F7" s="269"/>
      <c r="G7" s="269"/>
      <c r="H7" s="269"/>
      <c r="I7" s="269"/>
      <c r="J7" s="269"/>
      <c r="K7" s="261"/>
      <c r="L7" s="320"/>
      <c r="M7" s="321"/>
    </row>
    <row r="8" spans="1:13" ht="15" customHeight="1" x14ac:dyDescent="0.25">
      <c r="A8" s="235" t="s">
        <v>347</v>
      </c>
      <c r="B8" s="260">
        <v>0</v>
      </c>
      <c r="C8" s="260">
        <v>2748.3643599999996</v>
      </c>
      <c r="D8" s="260">
        <v>17872.560318999997</v>
      </c>
      <c r="E8" s="260">
        <v>18919.230436999998</v>
      </c>
      <c r="F8" s="260">
        <v>16474.033962000001</v>
      </c>
      <c r="G8" s="260">
        <v>18519.031879999999</v>
      </c>
      <c r="H8" s="260">
        <v>18681.011737000001</v>
      </c>
      <c r="I8" s="260">
        <v>12179.549552</v>
      </c>
      <c r="J8" s="322">
        <v>19709.596256000001</v>
      </c>
      <c r="K8" s="322">
        <v>24941.774601000005</v>
      </c>
      <c r="L8" s="294"/>
      <c r="M8" s="295"/>
    </row>
    <row r="9" spans="1:13" ht="15" customHeight="1" x14ac:dyDescent="0.25">
      <c r="A9" s="235" t="s">
        <v>76</v>
      </c>
      <c r="B9" s="260">
        <v>33556.55995123001</v>
      </c>
      <c r="C9" s="260">
        <v>23769.395773780001</v>
      </c>
      <c r="D9" s="260">
        <v>27275.451328651296</v>
      </c>
      <c r="E9" s="260">
        <v>26083.018352909992</v>
      </c>
      <c r="F9" s="260">
        <v>19690.506059350002</v>
      </c>
      <c r="G9" s="260">
        <v>21089.21302979</v>
      </c>
      <c r="H9" s="260">
        <v>22039.37503906</v>
      </c>
      <c r="I9" s="260">
        <v>17603.331528320003</v>
      </c>
      <c r="J9" s="322">
        <v>24970.893054518307</v>
      </c>
      <c r="K9" s="322">
        <v>24757.991802305994</v>
      </c>
      <c r="L9" s="291"/>
      <c r="M9" s="295"/>
    </row>
    <row r="10" spans="1:13" ht="15" customHeight="1" x14ac:dyDescent="0.25">
      <c r="A10" s="235" t="s">
        <v>183</v>
      </c>
      <c r="B10" s="260">
        <v>0</v>
      </c>
      <c r="C10" s="260">
        <v>4157.5898241699997</v>
      </c>
      <c r="D10" s="260">
        <v>5884.558938090001</v>
      </c>
      <c r="E10" s="260">
        <v>16964.289037030001</v>
      </c>
      <c r="F10" s="260">
        <v>30370.446479249986</v>
      </c>
      <c r="G10" s="260">
        <v>24974.085600799997</v>
      </c>
      <c r="H10" s="260">
        <v>23718.014838170002</v>
      </c>
      <c r="I10" s="260">
        <v>20241.29929309</v>
      </c>
      <c r="J10" s="322">
        <v>25988.892309194503</v>
      </c>
      <c r="K10" s="322">
        <v>24117.390964278005</v>
      </c>
      <c r="L10" s="291"/>
      <c r="M10" s="295"/>
    </row>
    <row r="11" spans="1:13" ht="15" customHeight="1" x14ac:dyDescent="0.25">
      <c r="A11" s="235" t="s">
        <v>348</v>
      </c>
      <c r="B11" s="260">
        <v>29645.890820000001</v>
      </c>
      <c r="C11" s="260">
        <v>30438.662969999998</v>
      </c>
      <c r="D11" s="260">
        <v>17682.722319</v>
      </c>
      <c r="E11" s="260">
        <v>18307.251751</v>
      </c>
      <c r="F11" s="260">
        <v>17057.858871</v>
      </c>
      <c r="G11" s="260">
        <v>14788.928383200004</v>
      </c>
      <c r="H11" s="322">
        <v>14445.678172</v>
      </c>
      <c r="I11" s="322">
        <v>13523.341044000001</v>
      </c>
      <c r="J11" s="322">
        <v>14909.829088600001</v>
      </c>
      <c r="K11" s="322">
        <v>17827.511734830001</v>
      </c>
      <c r="L11" s="291"/>
      <c r="M11" s="295"/>
    </row>
    <row r="12" spans="1:13" ht="15" customHeight="1" x14ac:dyDescent="0.25">
      <c r="A12" s="235" t="s">
        <v>180</v>
      </c>
      <c r="B12" s="260">
        <v>0</v>
      </c>
      <c r="C12" s="260">
        <v>0</v>
      </c>
      <c r="D12" s="260">
        <v>7227.0339750000003</v>
      </c>
      <c r="E12" s="260">
        <v>11291.454092000002</v>
      </c>
      <c r="F12" s="260">
        <v>8924.168011400001</v>
      </c>
      <c r="G12" s="260">
        <v>10948.625767</v>
      </c>
      <c r="H12" s="322">
        <v>14255.666545199996</v>
      </c>
      <c r="I12" s="322">
        <v>12493.271162499997</v>
      </c>
      <c r="J12" s="322">
        <v>14151.7981855</v>
      </c>
      <c r="K12" s="322">
        <v>17116.274725899999</v>
      </c>
      <c r="L12" s="291"/>
      <c r="M12" s="295"/>
    </row>
    <row r="13" spans="1:13" ht="15" customHeight="1" x14ac:dyDescent="0.25">
      <c r="A13" s="235" t="s">
        <v>104</v>
      </c>
      <c r="B13" s="260">
        <v>8118.282289400001</v>
      </c>
      <c r="C13" s="260">
        <v>7371.0804635000004</v>
      </c>
      <c r="D13" s="260">
        <v>10895.5222503</v>
      </c>
      <c r="E13" s="260">
        <v>15075.091063899996</v>
      </c>
      <c r="F13" s="260">
        <v>13922.304494</v>
      </c>
      <c r="G13" s="260">
        <v>13124.158055099999</v>
      </c>
      <c r="H13" s="322">
        <v>14450.595596799998</v>
      </c>
      <c r="I13" s="322">
        <v>12576.109749000001</v>
      </c>
      <c r="J13" s="322">
        <v>15254.3512477</v>
      </c>
      <c r="K13" s="322">
        <v>15917.6845312</v>
      </c>
      <c r="L13" s="291"/>
      <c r="M13" s="295"/>
    </row>
    <row r="14" spans="1:13" ht="15" customHeight="1" x14ac:dyDescent="0.25">
      <c r="A14" s="301" t="s">
        <v>74</v>
      </c>
      <c r="B14" s="260">
        <v>7540.1182142999996</v>
      </c>
      <c r="C14" s="260">
        <v>7883.3561822000001</v>
      </c>
      <c r="D14" s="260">
        <v>8813.8343595000006</v>
      </c>
      <c r="E14" s="260">
        <v>12787.5089974</v>
      </c>
      <c r="F14" s="260">
        <v>10773.747084799999</v>
      </c>
      <c r="G14" s="260">
        <v>9997.9357099999997</v>
      </c>
      <c r="H14" s="322">
        <v>11007.908520000001</v>
      </c>
      <c r="I14" s="322">
        <v>6656.3118954000001</v>
      </c>
      <c r="J14" s="322">
        <v>9424.8068860000003</v>
      </c>
      <c r="K14" s="322">
        <v>13153.379294300001</v>
      </c>
    </row>
    <row r="15" spans="1:13" ht="15" customHeight="1" x14ac:dyDescent="0.25">
      <c r="A15" s="235" t="s">
        <v>181</v>
      </c>
      <c r="B15" s="260">
        <v>0</v>
      </c>
      <c r="C15" s="260">
        <v>0</v>
      </c>
      <c r="D15" s="260">
        <v>0</v>
      </c>
      <c r="E15" s="260">
        <v>3439.07605083</v>
      </c>
      <c r="F15" s="260">
        <v>6589.5992556700003</v>
      </c>
      <c r="G15" s="260">
        <v>6219.7204399999991</v>
      </c>
      <c r="H15" s="322">
        <v>9529.3853799999997</v>
      </c>
      <c r="I15" s="322">
        <v>11722.515134899999</v>
      </c>
      <c r="J15" s="322">
        <v>11893.775021100002</v>
      </c>
      <c r="K15" s="322">
        <v>12308.466290999999</v>
      </c>
    </row>
    <row r="16" spans="1:13" ht="15" customHeight="1" x14ac:dyDescent="0.25">
      <c r="A16" s="235" t="s">
        <v>91</v>
      </c>
      <c r="B16" s="260">
        <v>21571.939734359992</v>
      </c>
      <c r="C16" s="260">
        <v>18287.778207780004</v>
      </c>
      <c r="D16" s="260">
        <v>17412.980583840006</v>
      </c>
      <c r="E16" s="260">
        <v>20989.389623639992</v>
      </c>
      <c r="F16" s="260">
        <v>25367.013829700005</v>
      </c>
      <c r="G16" s="260">
        <v>27406.053582009998</v>
      </c>
      <c r="H16" s="322">
        <v>27355.840535479994</v>
      </c>
      <c r="I16" s="322">
        <v>13751.575327350001</v>
      </c>
      <c r="J16" s="322">
        <v>16656.247232349997</v>
      </c>
      <c r="K16" s="322">
        <v>11517.446198520003</v>
      </c>
    </row>
    <row r="17" spans="1:11" ht="15" customHeight="1" x14ac:dyDescent="0.25">
      <c r="A17" s="235" t="s">
        <v>414</v>
      </c>
      <c r="B17" s="260">
        <v>10598.664193000001</v>
      </c>
      <c r="C17" s="260">
        <v>12540.425424000001</v>
      </c>
      <c r="D17" s="260">
        <v>14422.092688000001</v>
      </c>
      <c r="E17" s="260">
        <v>17731.706086999999</v>
      </c>
      <c r="F17" s="260">
        <v>16171.801303000002</v>
      </c>
      <c r="G17" s="260">
        <v>16142.736983999999</v>
      </c>
      <c r="H17" s="322">
        <v>16931.570754</v>
      </c>
      <c r="I17" s="322">
        <v>10473.864357</v>
      </c>
      <c r="J17" s="322">
        <v>8932.4030619999994</v>
      </c>
      <c r="K17" s="322">
        <v>11452.363375999999</v>
      </c>
    </row>
    <row r="18" spans="1:11" ht="15" customHeight="1" x14ac:dyDescent="0.25">
      <c r="A18" s="235" t="s">
        <v>105</v>
      </c>
      <c r="B18" s="260">
        <v>9345.9210660799999</v>
      </c>
      <c r="C18" s="260">
        <v>6410.6594115339012</v>
      </c>
      <c r="D18" s="260">
        <v>5242.8237615657999</v>
      </c>
      <c r="E18" s="260">
        <v>973.40388470999994</v>
      </c>
      <c r="F18" s="260">
        <v>3824.48141545</v>
      </c>
      <c r="G18" s="260">
        <v>4522.7000905899995</v>
      </c>
      <c r="H18" s="322">
        <v>7400.0957601</v>
      </c>
      <c r="I18" s="322">
        <v>6063.8414129199991</v>
      </c>
      <c r="J18" s="322">
        <v>8570.4516427086</v>
      </c>
      <c r="K18" s="322">
        <v>10795.408550491002</v>
      </c>
    </row>
    <row r="19" spans="1:11" ht="15" customHeight="1" x14ac:dyDescent="0.25">
      <c r="A19" s="235" t="s">
        <v>415</v>
      </c>
      <c r="B19" s="260">
        <v>4682.7952814000009</v>
      </c>
      <c r="C19" s="260">
        <v>6310.8016867000006</v>
      </c>
      <c r="D19" s="260">
        <v>6032.9960596999999</v>
      </c>
      <c r="E19" s="260">
        <v>7843.6274146999995</v>
      </c>
      <c r="F19" s="260">
        <v>6424.5390357999995</v>
      </c>
      <c r="G19" s="260">
        <v>7143.4817721999998</v>
      </c>
      <c r="H19" s="322">
        <v>5267.1138188000014</v>
      </c>
      <c r="I19" s="322">
        <v>5466.8315455299999</v>
      </c>
      <c r="J19" s="322">
        <v>8595.7312117000001</v>
      </c>
      <c r="K19" s="322">
        <v>10048.7677282</v>
      </c>
    </row>
    <row r="20" spans="1:11" ht="15" customHeight="1" x14ac:dyDescent="0.25">
      <c r="A20" s="235" t="s">
        <v>70</v>
      </c>
      <c r="B20" s="260">
        <v>10801.016900000001</v>
      </c>
      <c r="C20" s="260">
        <v>2695.1340999999998</v>
      </c>
      <c r="D20" s="260">
        <v>23036.473400000003</v>
      </c>
      <c r="E20" s="260">
        <v>15929.561399999999</v>
      </c>
      <c r="F20" s="260">
        <v>23926.716604000001</v>
      </c>
      <c r="G20" s="260">
        <v>24096.155634599996</v>
      </c>
      <c r="H20" s="322">
        <v>27054.476992000004</v>
      </c>
      <c r="I20" s="322">
        <v>27425.789097000004</v>
      </c>
      <c r="J20" s="322">
        <v>14382.335696999999</v>
      </c>
      <c r="K20" s="322">
        <v>10038.001474999999</v>
      </c>
    </row>
    <row r="21" spans="1:11" ht="15" customHeight="1" x14ac:dyDescent="0.25">
      <c r="A21" s="301" t="s">
        <v>73</v>
      </c>
      <c r="B21" s="260">
        <v>13275.870699999999</v>
      </c>
      <c r="C21" s="260">
        <v>15259.119314</v>
      </c>
      <c r="D21" s="260">
        <v>15121.356264965101</v>
      </c>
      <c r="E21" s="260">
        <v>8985.9713000000011</v>
      </c>
      <c r="F21" s="260">
        <v>8318.3711000000003</v>
      </c>
      <c r="G21" s="260">
        <v>7941.3188</v>
      </c>
      <c r="H21" s="322">
        <v>8817.6456466000018</v>
      </c>
      <c r="I21" s="322">
        <v>13504.457060000001</v>
      </c>
      <c r="J21" s="322">
        <v>13030.435100000001</v>
      </c>
      <c r="K21" s="322">
        <v>8012.5982514999996</v>
      </c>
    </row>
    <row r="22" spans="1:11" ht="15" customHeight="1" x14ac:dyDescent="0.25">
      <c r="A22" s="235" t="s">
        <v>72</v>
      </c>
      <c r="B22" s="260">
        <v>17449.081897299999</v>
      </c>
      <c r="C22" s="260">
        <v>21998.697174399997</v>
      </c>
      <c r="D22" s="260">
        <v>18373.681547</v>
      </c>
      <c r="E22" s="260">
        <v>17191.034301899999</v>
      </c>
      <c r="F22" s="260">
        <v>13822.731565399999</v>
      </c>
      <c r="G22" s="260">
        <v>13322.794996999999</v>
      </c>
      <c r="H22" s="322">
        <v>16590.933844299998</v>
      </c>
      <c r="I22" s="322">
        <v>15335.7419644</v>
      </c>
      <c r="J22" s="322">
        <v>14013.164362</v>
      </c>
      <c r="K22" s="322">
        <v>6169.8244130999992</v>
      </c>
    </row>
    <row r="23" spans="1:11" ht="15" customHeight="1" x14ac:dyDescent="0.25">
      <c r="A23" s="235" t="s">
        <v>188</v>
      </c>
      <c r="B23" s="260">
        <v>8597.3853999999992</v>
      </c>
      <c r="C23" s="260">
        <v>8521.8780000000006</v>
      </c>
      <c r="D23" s="260">
        <v>6992.5135999999993</v>
      </c>
      <c r="E23" s="260">
        <v>5905.0241999999998</v>
      </c>
      <c r="F23" s="260">
        <v>8220.8909000000021</v>
      </c>
      <c r="G23" s="260">
        <v>7941.5685000000003</v>
      </c>
      <c r="H23" s="322">
        <v>7633.735319999997</v>
      </c>
      <c r="I23" s="322">
        <v>3840.7139000000006</v>
      </c>
      <c r="J23" s="322">
        <v>4264.5171</v>
      </c>
      <c r="K23" s="322">
        <v>4673.4362000000001</v>
      </c>
    </row>
    <row r="24" spans="1:11" ht="15" customHeight="1" x14ac:dyDescent="0.25">
      <c r="A24" s="235" t="s">
        <v>103</v>
      </c>
      <c r="B24" s="260">
        <v>8868.2304054100005</v>
      </c>
      <c r="C24" s="260">
        <v>11346.466189500001</v>
      </c>
      <c r="D24" s="260">
        <v>10417.734227440002</v>
      </c>
      <c r="E24" s="260">
        <v>7884.2697058200001</v>
      </c>
      <c r="F24" s="260">
        <v>4313.9764954400007</v>
      </c>
      <c r="G24" s="260">
        <v>1459.5986437499998</v>
      </c>
      <c r="H24" s="322">
        <v>5117.4294135</v>
      </c>
      <c r="I24" s="322">
        <v>3834.6639741100003</v>
      </c>
      <c r="J24" s="322">
        <v>3138.5997062899996</v>
      </c>
      <c r="K24" s="322">
        <v>4379.7926391500005</v>
      </c>
    </row>
    <row r="25" spans="1:11" ht="15" customHeight="1" x14ac:dyDescent="0.25">
      <c r="A25" s="235" t="s">
        <v>75</v>
      </c>
      <c r="B25" s="260">
        <v>3584.0776460000002</v>
      </c>
      <c r="C25" s="260">
        <v>4323.7787122</v>
      </c>
      <c r="D25" s="260">
        <v>5250.1896359999992</v>
      </c>
      <c r="E25" s="260">
        <v>4966.0465973999999</v>
      </c>
      <c r="F25" s="260">
        <v>3576.1922857</v>
      </c>
      <c r="G25" s="260">
        <v>4228.5061631000008</v>
      </c>
      <c r="H25" s="322">
        <v>3038.0687270899998</v>
      </c>
      <c r="I25" s="322">
        <v>2818.1424051200001</v>
      </c>
      <c r="J25" s="322">
        <v>3326.09072492</v>
      </c>
      <c r="K25" s="322">
        <v>3739.2365060500006</v>
      </c>
    </row>
    <row r="26" spans="1:11" ht="15" customHeight="1" x14ac:dyDescent="0.25">
      <c r="A26" s="235" t="s">
        <v>365</v>
      </c>
      <c r="B26" s="254">
        <v>11033.69461</v>
      </c>
      <c r="C26" s="254">
        <v>12188.170300600001</v>
      </c>
      <c r="D26" s="254">
        <v>21477.263710000003</v>
      </c>
      <c r="E26" s="254">
        <v>24130.063150000002</v>
      </c>
      <c r="F26" s="254">
        <v>21387.093599999997</v>
      </c>
      <c r="G26" s="254">
        <v>19680.250359999998</v>
      </c>
      <c r="H26" s="254">
        <v>16677.648740000001</v>
      </c>
      <c r="I26" s="322">
        <v>3634.4461382</v>
      </c>
      <c r="J26" s="322">
        <v>0</v>
      </c>
      <c r="K26" s="322">
        <v>3038.3644549999999</v>
      </c>
    </row>
    <row r="27" spans="1:11" ht="15" customHeight="1" x14ac:dyDescent="0.25">
      <c r="A27" s="235" t="s">
        <v>416</v>
      </c>
      <c r="B27" s="260">
        <v>1568.3132917000003</v>
      </c>
      <c r="C27" s="260">
        <v>1531.7018774999999</v>
      </c>
      <c r="D27" s="260">
        <v>2715.1902637000003</v>
      </c>
      <c r="E27" s="260">
        <v>1332.8200101999998</v>
      </c>
      <c r="F27" s="260">
        <v>1647.9851930000002</v>
      </c>
      <c r="G27" s="260">
        <v>428.39688540000003</v>
      </c>
      <c r="H27" s="322">
        <v>859.15736979999997</v>
      </c>
      <c r="I27" s="322">
        <v>181.9071434</v>
      </c>
      <c r="J27" s="322">
        <v>1459.5684987</v>
      </c>
      <c r="K27" s="322">
        <v>2757.9147454000004</v>
      </c>
    </row>
    <row r="28" spans="1:11" ht="15" customHeight="1" x14ac:dyDescent="0.25">
      <c r="A28" s="235" t="s">
        <v>77</v>
      </c>
      <c r="B28" s="254">
        <v>66074.873078569988</v>
      </c>
      <c r="C28" s="254">
        <v>79333.467176580001</v>
      </c>
      <c r="D28" s="254">
        <v>71864.128276859978</v>
      </c>
      <c r="E28" s="254">
        <v>56076.563634329992</v>
      </c>
      <c r="F28" s="254">
        <v>44476.141869480009</v>
      </c>
      <c r="G28" s="254">
        <v>34820.964017017999</v>
      </c>
      <c r="H28" s="254">
        <v>36149.530354643997</v>
      </c>
      <c r="I28" s="254">
        <v>28220.209355429997</v>
      </c>
      <c r="J28" s="254">
        <v>31753.020663950014</v>
      </c>
      <c r="K28" s="254">
        <v>18679.368675359994</v>
      </c>
    </row>
    <row r="29" spans="1:11" x14ac:dyDescent="0.25">
      <c r="A29" s="235"/>
      <c r="B29" s="254"/>
      <c r="C29" s="254"/>
      <c r="D29" s="254"/>
      <c r="E29" s="254"/>
      <c r="F29" s="254"/>
      <c r="G29" s="254"/>
      <c r="H29" s="254"/>
      <c r="I29" s="322"/>
      <c r="J29" s="322"/>
      <c r="K29" s="235"/>
    </row>
    <row r="30" spans="1:11" x14ac:dyDescent="0.25">
      <c r="A30" s="235"/>
      <c r="B30" s="254"/>
      <c r="C30" s="254"/>
      <c r="D30" s="254"/>
      <c r="E30" s="254"/>
      <c r="F30" s="254"/>
      <c r="G30" s="254"/>
      <c r="H30" s="254"/>
      <c r="I30" s="322"/>
      <c r="J30" s="322"/>
      <c r="K30" s="235"/>
    </row>
    <row r="31" spans="1:11" x14ac:dyDescent="0.25">
      <c r="A31" s="265" t="s">
        <v>78</v>
      </c>
      <c r="B31" s="266"/>
      <c r="C31" s="266"/>
      <c r="D31" s="266"/>
      <c r="E31" s="266"/>
      <c r="F31" s="266"/>
      <c r="G31" s="266"/>
      <c r="H31" s="267"/>
      <c r="I31" s="267"/>
      <c r="J31" s="266"/>
      <c r="K31" s="266"/>
    </row>
    <row r="32" spans="1:11" x14ac:dyDescent="0.25">
      <c r="A32" s="235" t="s">
        <v>350</v>
      </c>
      <c r="B32" s="268"/>
      <c r="C32" s="268"/>
      <c r="D32" s="268"/>
      <c r="E32" s="268"/>
      <c r="F32" s="268"/>
      <c r="G32" s="268"/>
      <c r="H32" s="269"/>
      <c r="I32" s="269"/>
      <c r="J32" s="268"/>
      <c r="K32" s="268"/>
    </row>
    <row r="33" spans="1:11" x14ac:dyDescent="0.25">
      <c r="A33" s="235" t="s">
        <v>351</v>
      </c>
      <c r="B33" s="268"/>
      <c r="C33" s="268"/>
      <c r="D33" s="268"/>
      <c r="E33" s="268"/>
      <c r="F33" s="268"/>
      <c r="G33" s="268"/>
      <c r="H33" s="269"/>
      <c r="I33" s="269"/>
      <c r="J33" s="268"/>
      <c r="K33" s="268"/>
    </row>
    <row r="34" spans="1:11" x14ac:dyDescent="0.25">
      <c r="A34" s="235" t="s">
        <v>111</v>
      </c>
      <c r="B34" s="268"/>
      <c r="C34" s="268"/>
      <c r="D34" s="268"/>
      <c r="E34" s="268"/>
      <c r="F34" s="268"/>
      <c r="G34" s="268"/>
      <c r="H34" s="269"/>
      <c r="I34" s="269"/>
      <c r="J34" s="268"/>
      <c r="K34" s="268"/>
    </row>
    <row r="35" spans="1:11" x14ac:dyDescent="0.25">
      <c r="A35" s="235" t="s">
        <v>112</v>
      </c>
      <c r="B35" s="268"/>
      <c r="C35" s="268"/>
      <c r="D35" s="268"/>
      <c r="E35" s="268"/>
      <c r="F35" s="268"/>
      <c r="G35" s="268"/>
      <c r="H35" s="269"/>
      <c r="I35" s="269"/>
      <c r="J35" s="268"/>
      <c r="K35" s="268"/>
    </row>
    <row r="36" spans="1:11" x14ac:dyDescent="0.25">
      <c r="A36" s="11" t="s">
        <v>258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</row>
    <row r="37" spans="1:11" x14ac:dyDescent="0.25">
      <c r="A37" s="235"/>
      <c r="B37" s="268"/>
      <c r="C37" s="268"/>
      <c r="D37" s="268"/>
      <c r="E37" s="268"/>
      <c r="F37" s="268"/>
      <c r="G37" s="268"/>
      <c r="H37" s="268"/>
      <c r="I37" s="268"/>
      <c r="J37" s="268"/>
      <c r="K37" s="254"/>
    </row>
  </sheetData>
  <pageMargins left="0.7" right="0.7" top="0.75" bottom="0.75" header="0" footer="0"/>
  <pageSetup orientation="landscape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4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24.7109375" style="175" customWidth="1"/>
    <col min="2" max="11" width="10.85546875" style="175" customWidth="1"/>
    <col min="12" max="16384" width="14.42578125" style="175"/>
  </cols>
  <sheetData>
    <row r="1" spans="1:13" ht="15" customHeight="1" x14ac:dyDescent="0.25">
      <c r="A1" s="227" t="s">
        <v>417</v>
      </c>
      <c r="B1" s="318"/>
      <c r="C1" s="318"/>
      <c r="D1" s="318"/>
      <c r="E1" s="318"/>
      <c r="F1" s="318"/>
      <c r="G1" s="318"/>
      <c r="H1" s="318"/>
      <c r="I1" s="318"/>
      <c r="J1" s="318"/>
      <c r="K1" s="262"/>
    </row>
    <row r="2" spans="1:13" ht="15" customHeight="1" x14ac:dyDescent="0.25">
      <c r="A2" s="255" t="s">
        <v>418</v>
      </c>
      <c r="B2" s="268"/>
      <c r="C2" s="268"/>
      <c r="D2" s="268"/>
      <c r="E2" s="268"/>
      <c r="F2" s="268"/>
      <c r="G2" s="268"/>
      <c r="H2" s="268"/>
      <c r="I2" s="268"/>
      <c r="J2" s="268"/>
      <c r="K2" s="235"/>
    </row>
    <row r="3" spans="1:13" ht="15" customHeight="1" x14ac:dyDescent="0.25">
      <c r="A3" s="235"/>
      <c r="B3" s="268"/>
      <c r="C3" s="268"/>
      <c r="D3" s="268"/>
      <c r="E3" s="268"/>
      <c r="F3" s="268"/>
      <c r="G3" s="268"/>
      <c r="H3" s="268"/>
      <c r="I3" s="268"/>
      <c r="J3" s="268"/>
      <c r="K3" s="235"/>
    </row>
    <row r="4" spans="1:13" ht="15" customHeight="1" x14ac:dyDescent="0.25">
      <c r="A4" s="235"/>
      <c r="B4" s="268"/>
      <c r="C4" s="268"/>
      <c r="D4" s="268"/>
      <c r="E4" s="268"/>
      <c r="F4" s="268"/>
      <c r="G4" s="268"/>
      <c r="H4" s="268"/>
      <c r="I4" s="268"/>
      <c r="J4" s="268"/>
      <c r="K4" s="235"/>
    </row>
    <row r="5" spans="1:13" ht="15" customHeight="1" x14ac:dyDescent="0.25">
      <c r="A5" s="233" t="s">
        <v>594</v>
      </c>
      <c r="B5" s="281">
        <v>2013</v>
      </c>
      <c r="C5" s="281">
        <v>2014</v>
      </c>
      <c r="D5" s="281">
        <v>2015</v>
      </c>
      <c r="E5" s="281">
        <v>2016</v>
      </c>
      <c r="F5" s="281">
        <v>2017</v>
      </c>
      <c r="G5" s="281">
        <v>2018</v>
      </c>
      <c r="H5" s="281">
        <v>2019</v>
      </c>
      <c r="I5" s="281">
        <v>2020</v>
      </c>
      <c r="J5" s="281">
        <v>2021</v>
      </c>
      <c r="K5" s="281" t="s">
        <v>186</v>
      </c>
      <c r="L5" s="320"/>
      <c r="M5" s="321"/>
    </row>
    <row r="6" spans="1:13" ht="15" customHeight="1" x14ac:dyDescent="0.25">
      <c r="A6" s="252" t="s">
        <v>27</v>
      </c>
      <c r="B6" s="274">
        <f>SUM(B8:B19)</f>
        <v>266312.71547874995</v>
      </c>
      <c r="C6" s="274">
        <f t="shared" ref="C6:K6" si="0">SUM(C8:C19)</f>
        <v>277116.5271484438</v>
      </c>
      <c r="D6" s="274">
        <f t="shared" si="0"/>
        <v>314011.10750861233</v>
      </c>
      <c r="E6" s="274">
        <f t="shared" si="0"/>
        <v>312806.40109176998</v>
      </c>
      <c r="F6" s="274">
        <f t="shared" si="0"/>
        <v>305280.59941444005</v>
      </c>
      <c r="G6" s="274">
        <f t="shared" si="0"/>
        <v>288796.22529555799</v>
      </c>
      <c r="H6" s="274">
        <f t="shared" si="0"/>
        <v>307020.8831045439</v>
      </c>
      <c r="I6" s="274">
        <f t="shared" si="0"/>
        <v>241547.91303967001</v>
      </c>
      <c r="J6" s="274">
        <f t="shared" si="0"/>
        <v>264426.50705023139</v>
      </c>
      <c r="K6" s="274">
        <f t="shared" si="0"/>
        <v>255442.99715858503</v>
      </c>
      <c r="L6" s="291"/>
      <c r="M6" s="321"/>
    </row>
    <row r="7" spans="1:13" ht="15" customHeight="1" x14ac:dyDescent="0.25">
      <c r="A7" s="235"/>
      <c r="B7" s="269"/>
      <c r="C7" s="269"/>
      <c r="D7" s="269"/>
      <c r="E7" s="269"/>
      <c r="F7" s="269"/>
      <c r="G7" s="269"/>
      <c r="H7" s="269"/>
      <c r="I7" s="269"/>
      <c r="J7" s="269"/>
      <c r="K7" s="289"/>
      <c r="L7" s="320"/>
      <c r="M7" s="321"/>
    </row>
    <row r="8" spans="1:13" ht="15" customHeight="1" x14ac:dyDescent="0.25">
      <c r="A8" s="276" t="s">
        <v>50</v>
      </c>
      <c r="B8" s="133">
        <v>89988.658190690025</v>
      </c>
      <c r="C8" s="133">
        <v>73117.123320403887</v>
      </c>
      <c r="D8" s="133">
        <v>94528.180959285804</v>
      </c>
      <c r="E8" s="133">
        <v>87415.798745989974</v>
      </c>
      <c r="F8" s="133">
        <v>94886.454697210036</v>
      </c>
      <c r="G8" s="133">
        <v>92641.715714509992</v>
      </c>
      <c r="H8" s="133">
        <v>100487.16504576996</v>
      </c>
      <c r="I8" s="133">
        <v>78329.674026130015</v>
      </c>
      <c r="J8" s="133">
        <v>79966.943475336695</v>
      </c>
      <c r="K8" s="133">
        <v>90930.636450192018</v>
      </c>
      <c r="L8" s="294"/>
      <c r="M8" s="295"/>
    </row>
    <row r="9" spans="1:13" ht="15" customHeight="1" x14ac:dyDescent="0.25">
      <c r="A9" s="276" t="s">
        <v>58</v>
      </c>
      <c r="B9" s="133">
        <v>46705.892147830018</v>
      </c>
      <c r="C9" s="133">
        <v>43237.558247549998</v>
      </c>
      <c r="D9" s="133">
        <v>46675.827453641286</v>
      </c>
      <c r="E9" s="133">
        <v>51013.314502120018</v>
      </c>
      <c r="F9" s="133">
        <v>43078.505289399967</v>
      </c>
      <c r="G9" s="133">
        <v>45490.414177769999</v>
      </c>
      <c r="H9" s="133">
        <v>45444.57083514001</v>
      </c>
      <c r="I9" s="133">
        <v>28537.393424486003</v>
      </c>
      <c r="J9" s="133">
        <v>42190.500088904701</v>
      </c>
      <c r="K9" s="133">
        <v>33241.849896482992</v>
      </c>
      <c r="L9" s="291"/>
      <c r="M9" s="295"/>
    </row>
    <row r="10" spans="1:13" ht="15" customHeight="1" x14ac:dyDescent="0.25">
      <c r="A10" s="276" t="s">
        <v>51</v>
      </c>
      <c r="B10" s="133">
        <v>46736.87967396999</v>
      </c>
      <c r="C10" s="133">
        <v>69978.923850649968</v>
      </c>
      <c r="D10" s="133">
        <v>69402.922851065101</v>
      </c>
      <c r="E10" s="133">
        <v>58742.250843599992</v>
      </c>
      <c r="F10" s="133">
        <v>51918.239997370008</v>
      </c>
      <c r="G10" s="133">
        <v>50549.696707800023</v>
      </c>
      <c r="H10" s="133">
        <v>52201.701582289999</v>
      </c>
      <c r="I10" s="133">
        <v>46818.137692050004</v>
      </c>
      <c r="J10" s="133">
        <v>47777.155805619994</v>
      </c>
      <c r="K10" s="133">
        <v>28910.326961849998</v>
      </c>
      <c r="L10" s="291"/>
      <c r="M10" s="295"/>
    </row>
    <row r="11" spans="1:13" ht="15" customHeight="1" x14ac:dyDescent="0.25">
      <c r="A11" s="276" t="s">
        <v>45</v>
      </c>
      <c r="B11" s="133">
        <v>10782.912868399995</v>
      </c>
      <c r="C11" s="133">
        <v>8982.5428575000005</v>
      </c>
      <c r="D11" s="133">
        <v>13485.1617073</v>
      </c>
      <c r="E11" s="133">
        <v>18415.391414899994</v>
      </c>
      <c r="F11" s="133">
        <v>20090.016950400004</v>
      </c>
      <c r="G11" s="133">
        <v>21848.800953000002</v>
      </c>
      <c r="H11" s="131">
        <v>25737.0240595</v>
      </c>
      <c r="I11" s="131">
        <v>19733.730982699999</v>
      </c>
      <c r="J11" s="131">
        <v>25523.972694300002</v>
      </c>
      <c r="K11" s="133">
        <v>27152.095244599997</v>
      </c>
    </row>
    <row r="12" spans="1:13" ht="15" customHeight="1" x14ac:dyDescent="0.25">
      <c r="A12" s="276" t="s">
        <v>57</v>
      </c>
      <c r="B12" s="133">
        <v>21439.968383800002</v>
      </c>
      <c r="C12" s="133">
        <v>21328.010921109984</v>
      </c>
      <c r="D12" s="133">
        <v>20981.79680611</v>
      </c>
      <c r="E12" s="133">
        <v>29811.946072319999</v>
      </c>
      <c r="F12" s="133">
        <v>39367.680872890007</v>
      </c>
      <c r="G12" s="133">
        <v>26154.292013400012</v>
      </c>
      <c r="H12" s="131">
        <v>27464.763490869998</v>
      </c>
      <c r="I12" s="131">
        <v>25669.007616600004</v>
      </c>
      <c r="J12" s="131">
        <v>23549.146790399987</v>
      </c>
      <c r="K12" s="133">
        <v>21718.581306200002</v>
      </c>
    </row>
    <row r="13" spans="1:13" ht="15" customHeight="1" x14ac:dyDescent="0.25">
      <c r="A13" s="276" t="s">
        <v>48</v>
      </c>
      <c r="B13" s="133">
        <v>15258.743</v>
      </c>
      <c r="C13" s="133">
        <v>16684.838930000002</v>
      </c>
      <c r="D13" s="133">
        <v>17683.91231783</v>
      </c>
      <c r="E13" s="133">
        <v>18307.493381079999</v>
      </c>
      <c r="F13" s="133">
        <v>17058.486876899999</v>
      </c>
      <c r="G13" s="133">
        <v>14789.017825800003</v>
      </c>
      <c r="H13" s="131">
        <v>14445.678172</v>
      </c>
      <c r="I13" s="131">
        <v>14471.707782000001</v>
      </c>
      <c r="J13" s="131">
        <v>19535.934612850004</v>
      </c>
      <c r="K13" s="133">
        <v>20275.836626330005</v>
      </c>
    </row>
    <row r="14" spans="1:13" ht="15" customHeight="1" x14ac:dyDescent="0.25">
      <c r="A14" s="276" t="s">
        <v>49</v>
      </c>
      <c r="B14" s="133">
        <v>11765.565650350001</v>
      </c>
      <c r="C14" s="133">
        <v>17090.096866829997</v>
      </c>
      <c r="D14" s="133">
        <v>15489.300656840003</v>
      </c>
      <c r="E14" s="133">
        <v>14611.491464940005</v>
      </c>
      <c r="F14" s="133">
        <v>10772.446725429998</v>
      </c>
      <c r="G14" s="133">
        <v>12602.386597609999</v>
      </c>
      <c r="H14" s="131">
        <v>15221.189606609998</v>
      </c>
      <c r="I14" s="131">
        <v>14431.841633890001</v>
      </c>
      <c r="J14" s="131">
        <v>16322.166702129998</v>
      </c>
      <c r="K14" s="133">
        <v>18999.018539679997</v>
      </c>
    </row>
    <row r="15" spans="1:13" ht="15" customHeight="1" x14ac:dyDescent="0.25">
      <c r="A15" s="276" t="s">
        <v>55</v>
      </c>
      <c r="B15" s="133">
        <v>8868.2304054100005</v>
      </c>
      <c r="C15" s="133">
        <v>11346.466189500001</v>
      </c>
      <c r="D15" s="133">
        <v>10417.734227440002</v>
      </c>
      <c r="E15" s="133">
        <v>7884.2697058200001</v>
      </c>
      <c r="F15" s="133">
        <v>4478.9244954400001</v>
      </c>
      <c r="G15" s="133">
        <v>3018.5046097499999</v>
      </c>
      <c r="H15" s="131">
        <v>7223.7143055000006</v>
      </c>
      <c r="I15" s="131">
        <v>5437.5871915120015</v>
      </c>
      <c r="J15" s="131">
        <v>4706.8030562900003</v>
      </c>
      <c r="K15" s="133">
        <v>5664.8592391500006</v>
      </c>
    </row>
    <row r="16" spans="1:13" ht="15" customHeight="1" x14ac:dyDescent="0.25">
      <c r="A16" s="276" t="s">
        <v>60</v>
      </c>
      <c r="B16" s="133">
        <v>11033.69461</v>
      </c>
      <c r="C16" s="133">
        <v>12188.170300600001</v>
      </c>
      <c r="D16" s="133">
        <v>21477.263710000003</v>
      </c>
      <c r="E16" s="133">
        <v>24130.063150000002</v>
      </c>
      <c r="F16" s="133">
        <v>21387.093599999997</v>
      </c>
      <c r="G16" s="133">
        <v>20058.541389999999</v>
      </c>
      <c r="H16" s="131">
        <v>16852.162761399999</v>
      </c>
      <c r="I16" s="131">
        <v>3634.4461382</v>
      </c>
      <c r="J16" s="131">
        <v>0</v>
      </c>
      <c r="K16" s="133">
        <v>3038.3644549999999</v>
      </c>
    </row>
    <row r="17" spans="1:11" ht="15" customHeight="1" x14ac:dyDescent="0.25">
      <c r="A17" s="276" t="s">
        <v>54</v>
      </c>
      <c r="B17" s="133">
        <v>1568.3132917000003</v>
      </c>
      <c r="C17" s="133">
        <v>1531.7018774999999</v>
      </c>
      <c r="D17" s="133">
        <v>2715.1902637000003</v>
      </c>
      <c r="E17" s="133">
        <v>1332.8200101999998</v>
      </c>
      <c r="F17" s="133">
        <v>1647.9851930000002</v>
      </c>
      <c r="G17" s="133">
        <v>428.39688540000003</v>
      </c>
      <c r="H17" s="131">
        <v>859.15736979999997</v>
      </c>
      <c r="I17" s="131">
        <v>181.9071434</v>
      </c>
      <c r="J17" s="131">
        <v>1459.5684987</v>
      </c>
      <c r="K17" s="133">
        <v>2757.9147454000004</v>
      </c>
    </row>
    <row r="18" spans="1:11" ht="15" customHeight="1" x14ac:dyDescent="0.25">
      <c r="A18" s="276" t="s">
        <v>47</v>
      </c>
      <c r="B18" s="133">
        <v>40.484414200000003</v>
      </c>
      <c r="C18" s="133">
        <v>0</v>
      </c>
      <c r="D18" s="133">
        <v>6.5649030000000002</v>
      </c>
      <c r="E18" s="133">
        <v>8.1011480000000002</v>
      </c>
      <c r="F18" s="133">
        <v>12.127495</v>
      </c>
      <c r="G18" s="133">
        <v>1214.4584205179999</v>
      </c>
      <c r="H18" s="131">
        <v>1083.7558756640001</v>
      </c>
      <c r="I18" s="131">
        <v>4302.4794087020009</v>
      </c>
      <c r="J18" s="131">
        <v>3394.3153257000004</v>
      </c>
      <c r="K18" s="133">
        <v>2753.5136937000007</v>
      </c>
    </row>
    <row r="19" spans="1:11" ht="15" customHeight="1" x14ac:dyDescent="0.25">
      <c r="A19" s="276" t="s">
        <v>53</v>
      </c>
      <c r="B19" s="133">
        <v>2123.3728424000001</v>
      </c>
      <c r="C19" s="133">
        <v>1631.0937867999999</v>
      </c>
      <c r="D19" s="133">
        <v>1147.2516524</v>
      </c>
      <c r="E19" s="133">
        <v>1133.4606527999999</v>
      </c>
      <c r="F19" s="133">
        <v>582.63722140000004</v>
      </c>
      <c r="G19" s="133">
        <v>0</v>
      </c>
      <c r="H19" s="131">
        <v>0</v>
      </c>
      <c r="I19" s="131">
        <v>0</v>
      </c>
      <c r="J19" s="131">
        <v>0</v>
      </c>
      <c r="K19" s="133">
        <v>0</v>
      </c>
    </row>
    <row r="20" spans="1:11" ht="15" customHeight="1" x14ac:dyDescent="0.25">
      <c r="A20" s="235"/>
      <c r="B20" s="269"/>
      <c r="C20" s="269"/>
      <c r="D20" s="269"/>
      <c r="E20" s="269"/>
      <c r="F20" s="269"/>
      <c r="G20" s="269"/>
      <c r="H20" s="269"/>
      <c r="I20" s="269"/>
      <c r="J20" s="269"/>
      <c r="K20" s="235"/>
    </row>
    <row r="21" spans="1:11" ht="15" customHeight="1" x14ac:dyDescent="0.25">
      <c r="A21" s="235"/>
      <c r="B21" s="268"/>
      <c r="C21" s="268"/>
      <c r="D21" s="268"/>
      <c r="E21" s="268"/>
      <c r="F21" s="268"/>
      <c r="G21" s="268"/>
      <c r="H21" s="268"/>
      <c r="I21" s="268"/>
      <c r="J21" s="268"/>
      <c r="K21" s="268"/>
    </row>
    <row r="22" spans="1:11" ht="15" customHeight="1" x14ac:dyDescent="0.25">
      <c r="A22" s="265" t="s">
        <v>78</v>
      </c>
      <c r="B22" s="266"/>
      <c r="C22" s="266"/>
      <c r="D22" s="266"/>
      <c r="E22" s="266"/>
      <c r="F22" s="266"/>
      <c r="G22" s="266"/>
      <c r="H22" s="267"/>
      <c r="I22" s="267"/>
      <c r="J22" s="266"/>
      <c r="K22" s="266"/>
    </row>
    <row r="23" spans="1:11" ht="15" customHeight="1" x14ac:dyDescent="0.25">
      <c r="A23" s="11" t="s">
        <v>258</v>
      </c>
      <c r="B23" s="270"/>
      <c r="C23" s="270"/>
      <c r="D23" s="270"/>
      <c r="E23" s="270"/>
      <c r="F23" s="270"/>
      <c r="G23" s="270"/>
      <c r="H23" s="270"/>
      <c r="I23" s="270"/>
      <c r="J23" s="270"/>
      <c r="K23" s="270"/>
    </row>
    <row r="24" spans="1:11" ht="15" customHeight="1" x14ac:dyDescent="0.25">
      <c r="A24" s="235"/>
      <c r="B24" s="268"/>
      <c r="C24" s="268"/>
      <c r="D24" s="268"/>
      <c r="E24" s="268"/>
      <c r="F24" s="268"/>
      <c r="G24" s="268"/>
      <c r="H24" s="268"/>
      <c r="I24" s="268"/>
      <c r="J24" s="268"/>
      <c r="K24" s="235"/>
    </row>
  </sheetData>
  <pageMargins left="0.7" right="0.7" top="0.75" bottom="0.75" header="0" footer="0"/>
  <pageSetup orientation="landscape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3"/>
  <sheetViews>
    <sheetView showGridLines="0" workbookViewId="0"/>
  </sheetViews>
  <sheetFormatPr baseColWidth="10" defaultColWidth="14.42578125" defaultRowHeight="15" customHeight="1" x14ac:dyDescent="0.25"/>
  <cols>
    <col min="1" max="1" width="28.42578125" style="175" customWidth="1"/>
    <col min="2" max="10" width="8.5703125" style="175" customWidth="1"/>
    <col min="11" max="11" width="10.42578125" style="175" customWidth="1"/>
    <col min="12" max="16384" width="14.42578125" style="175"/>
  </cols>
  <sheetData>
    <row r="1" spans="1:11" x14ac:dyDescent="0.25">
      <c r="A1" s="252" t="s">
        <v>419</v>
      </c>
      <c r="B1" s="271"/>
      <c r="C1" s="271"/>
      <c r="D1" s="271"/>
      <c r="E1" s="271"/>
      <c r="F1" s="271"/>
      <c r="G1" s="271"/>
      <c r="H1" s="271"/>
      <c r="I1" s="235"/>
      <c r="J1" s="235"/>
    </row>
    <row r="2" spans="1:11" x14ac:dyDescent="0.25">
      <c r="A2" s="235"/>
      <c r="B2" s="268"/>
      <c r="C2" s="268"/>
      <c r="D2" s="268"/>
      <c r="E2" s="268"/>
      <c r="F2" s="268"/>
      <c r="G2" s="268"/>
      <c r="H2" s="268"/>
      <c r="I2" s="268"/>
      <c r="J2" s="268"/>
    </row>
    <row r="3" spans="1:11" x14ac:dyDescent="0.25">
      <c r="A3" s="233" t="s">
        <v>80</v>
      </c>
      <c r="B3" s="281">
        <v>2013</v>
      </c>
      <c r="C3" s="281">
        <v>2014</v>
      </c>
      <c r="D3" s="281">
        <v>2015</v>
      </c>
      <c r="E3" s="281">
        <v>2016</v>
      </c>
      <c r="F3" s="281">
        <v>2017</v>
      </c>
      <c r="G3" s="281">
        <v>2018</v>
      </c>
      <c r="H3" s="281">
        <v>2019</v>
      </c>
      <c r="I3" s="281">
        <v>2020</v>
      </c>
      <c r="J3" s="281">
        <v>2021</v>
      </c>
      <c r="K3" s="281" t="s">
        <v>186</v>
      </c>
    </row>
    <row r="4" spans="1:11" x14ac:dyDescent="0.25">
      <c r="A4" s="252" t="s">
        <v>27</v>
      </c>
      <c r="B4" s="274">
        <f t="shared" ref="B4:K4" si="0">SUM(B6:B8)</f>
        <v>266312.71547875024</v>
      </c>
      <c r="C4" s="274">
        <f t="shared" si="0"/>
        <v>277116.52714844391</v>
      </c>
      <c r="D4" s="274">
        <f t="shared" si="0"/>
        <v>314011.10750861204</v>
      </c>
      <c r="E4" s="274">
        <f t="shared" si="0"/>
        <v>312806.40109176998</v>
      </c>
      <c r="F4" s="274">
        <f t="shared" si="0"/>
        <v>305280.59941444016</v>
      </c>
      <c r="G4" s="274">
        <f t="shared" si="0"/>
        <v>288796.22529555799</v>
      </c>
      <c r="H4" s="274">
        <f t="shared" si="0"/>
        <v>307020.88310454407</v>
      </c>
      <c r="I4" s="274">
        <f t="shared" si="0"/>
        <v>241547.91303966992</v>
      </c>
      <c r="J4" s="274">
        <f t="shared" si="0"/>
        <v>264426.50705023145</v>
      </c>
      <c r="K4" s="274">
        <f t="shared" si="0"/>
        <v>255442.99715858517</v>
      </c>
    </row>
    <row r="5" spans="1:11" x14ac:dyDescent="0.25">
      <c r="A5" s="235"/>
      <c r="B5" s="269"/>
      <c r="C5" s="269"/>
      <c r="D5" s="269"/>
      <c r="E5" s="269"/>
      <c r="F5" s="269"/>
      <c r="G5" s="269"/>
      <c r="H5" s="269"/>
      <c r="I5" s="269"/>
      <c r="J5" s="269"/>
    </row>
    <row r="6" spans="1:11" x14ac:dyDescent="0.25">
      <c r="A6" s="235" t="s">
        <v>356</v>
      </c>
      <c r="B6" s="133">
        <v>258765.42564175025</v>
      </c>
      <c r="C6" s="133">
        <v>271650.08859684394</v>
      </c>
      <c r="D6" s="133">
        <v>309420.47654817207</v>
      </c>
      <c r="E6" s="133">
        <v>306266.10953317996</v>
      </c>
      <c r="F6" s="133">
        <v>297714.51706896018</v>
      </c>
      <c r="G6" s="133">
        <v>282819.21837303997</v>
      </c>
      <c r="H6" s="133">
        <v>301570.40506510012</v>
      </c>
      <c r="I6" s="133">
        <v>238135.32204316792</v>
      </c>
      <c r="J6" s="133">
        <v>260871.92938986144</v>
      </c>
      <c r="K6" s="133">
        <v>251965.57882878516</v>
      </c>
    </row>
    <row r="7" spans="1:11" x14ac:dyDescent="0.25">
      <c r="A7" s="235" t="s">
        <v>270</v>
      </c>
      <c r="B7" s="133">
        <v>7547.2898369999984</v>
      </c>
      <c r="C7" s="133">
        <v>5466.4385515999993</v>
      </c>
      <c r="D7" s="133">
        <v>4590.6309604400003</v>
      </c>
      <c r="E7" s="133">
        <v>6540.2915585900009</v>
      </c>
      <c r="F7" s="133">
        <v>7566.0823454800029</v>
      </c>
      <c r="G7" s="133">
        <v>5598.7158925179974</v>
      </c>
      <c r="H7" s="133">
        <v>5402.4074244439998</v>
      </c>
      <c r="I7" s="133">
        <v>3412.5909965020005</v>
      </c>
      <c r="J7" s="133">
        <v>3554.5776603699987</v>
      </c>
      <c r="K7" s="133">
        <v>3477.4183298000007</v>
      </c>
    </row>
    <row r="8" spans="1:11" x14ac:dyDescent="0.25">
      <c r="A8" s="235" t="s">
        <v>271</v>
      </c>
      <c r="B8" s="133">
        <v>0</v>
      </c>
      <c r="C8" s="133">
        <v>0</v>
      </c>
      <c r="D8" s="133">
        <v>0</v>
      </c>
      <c r="E8" s="133">
        <v>0</v>
      </c>
      <c r="F8" s="133">
        <v>0</v>
      </c>
      <c r="G8" s="133">
        <v>378.29103000000003</v>
      </c>
      <c r="H8" s="133">
        <v>48.070614999999997</v>
      </c>
      <c r="I8" s="142">
        <v>0</v>
      </c>
      <c r="J8" s="142">
        <v>0</v>
      </c>
      <c r="K8" s="142">
        <v>0</v>
      </c>
    </row>
    <row r="9" spans="1:11" x14ac:dyDescent="0.25">
      <c r="A9" s="235"/>
      <c r="B9" s="268"/>
      <c r="C9" s="269"/>
      <c r="D9" s="269"/>
      <c r="E9" s="268"/>
      <c r="F9" s="268"/>
      <c r="G9" s="268"/>
      <c r="H9" s="268"/>
      <c r="I9" s="268"/>
      <c r="J9" s="268"/>
      <c r="K9" s="268"/>
    </row>
    <row r="10" spans="1:11" x14ac:dyDescent="0.25">
      <c r="A10" s="265" t="s">
        <v>78</v>
      </c>
      <c r="B10" s="282"/>
      <c r="C10" s="282"/>
      <c r="D10" s="282"/>
      <c r="E10" s="282"/>
      <c r="F10" s="282"/>
      <c r="G10" s="282"/>
      <c r="H10" s="265"/>
      <c r="I10" s="265"/>
      <c r="J10" s="265"/>
      <c r="K10" s="265"/>
    </row>
    <row r="11" spans="1:11" x14ac:dyDescent="0.25">
      <c r="A11" s="11" t="s">
        <v>258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</row>
    <row r="12" spans="1:11" x14ac:dyDescent="0.25">
      <c r="A12" s="235"/>
      <c r="B12" s="271"/>
      <c r="C12" s="271"/>
      <c r="D12" s="271"/>
      <c r="E12" s="271"/>
      <c r="F12" s="271"/>
      <c r="G12" s="271"/>
      <c r="H12" s="271"/>
      <c r="I12" s="235"/>
      <c r="J12" s="235"/>
      <c r="K12" s="235"/>
    </row>
    <row r="13" spans="1:11" x14ac:dyDescent="0.25">
      <c r="A13" s="235"/>
      <c r="B13" s="271"/>
      <c r="C13" s="271"/>
      <c r="D13" s="271"/>
      <c r="E13" s="271"/>
      <c r="F13" s="271"/>
      <c r="G13" s="271"/>
      <c r="H13" s="271"/>
      <c r="I13" s="235"/>
      <c r="J13" s="235"/>
    </row>
    <row r="14" spans="1:11" x14ac:dyDescent="0.25">
      <c r="A14" s="252" t="s">
        <v>420</v>
      </c>
      <c r="B14" s="271"/>
      <c r="C14" s="271"/>
      <c r="D14" s="271"/>
      <c r="E14" s="271"/>
      <c r="F14" s="271"/>
      <c r="G14" s="271"/>
      <c r="H14" s="271"/>
      <c r="I14" s="235"/>
      <c r="J14" s="235"/>
    </row>
    <row r="15" spans="1:11" x14ac:dyDescent="0.25">
      <c r="A15" s="235"/>
      <c r="B15" s="268"/>
      <c r="C15" s="268"/>
      <c r="D15" s="268"/>
      <c r="E15" s="268"/>
      <c r="F15" s="268"/>
      <c r="G15" s="268"/>
      <c r="H15" s="268"/>
      <c r="I15" s="268"/>
      <c r="J15" s="268"/>
    </row>
    <row r="16" spans="1:11" x14ac:dyDescent="0.25">
      <c r="A16" s="233" t="s">
        <v>81</v>
      </c>
      <c r="B16" s="281">
        <v>2013</v>
      </c>
      <c r="C16" s="281">
        <v>2014</v>
      </c>
      <c r="D16" s="281">
        <v>2015</v>
      </c>
      <c r="E16" s="281">
        <v>2016</v>
      </c>
      <c r="F16" s="281">
        <v>2017</v>
      </c>
      <c r="G16" s="281">
        <v>2018</v>
      </c>
      <c r="H16" s="281">
        <v>2019</v>
      </c>
      <c r="I16" s="281">
        <v>2020</v>
      </c>
      <c r="J16" s="281">
        <v>2021</v>
      </c>
      <c r="K16" s="281" t="s">
        <v>186</v>
      </c>
    </row>
    <row r="17" spans="1:11" x14ac:dyDescent="0.25">
      <c r="A17" s="252" t="s">
        <v>27</v>
      </c>
      <c r="B17" s="305">
        <f t="shared" ref="B17:K17" si="1">SUM(B19:B21)</f>
        <v>266312.7154787503</v>
      </c>
      <c r="C17" s="305">
        <f t="shared" si="1"/>
        <v>277116.52714844403</v>
      </c>
      <c r="D17" s="305">
        <f t="shared" si="1"/>
        <v>314011.1075086121</v>
      </c>
      <c r="E17" s="305">
        <f t="shared" si="1"/>
        <v>312806.40109177009</v>
      </c>
      <c r="F17" s="305">
        <f t="shared" si="1"/>
        <v>305280.59941444005</v>
      </c>
      <c r="G17" s="305">
        <f t="shared" si="1"/>
        <v>288796.2252955577</v>
      </c>
      <c r="H17" s="305">
        <f t="shared" si="1"/>
        <v>307020.88310454425</v>
      </c>
      <c r="I17" s="305">
        <f t="shared" si="1"/>
        <v>241547.91303966992</v>
      </c>
      <c r="J17" s="305">
        <f t="shared" si="1"/>
        <v>264426.50705023145</v>
      </c>
      <c r="K17" s="305">
        <f t="shared" si="1"/>
        <v>255442.997158585</v>
      </c>
    </row>
    <row r="18" spans="1:11" x14ac:dyDescent="0.25">
      <c r="A18" s="235"/>
      <c r="B18" s="260"/>
      <c r="C18" s="260"/>
      <c r="D18" s="260"/>
      <c r="E18" s="260"/>
      <c r="F18" s="260"/>
      <c r="G18" s="260"/>
      <c r="H18" s="260"/>
      <c r="I18" s="260"/>
      <c r="J18" s="260"/>
    </row>
    <row r="19" spans="1:11" x14ac:dyDescent="0.25">
      <c r="A19" s="235" t="s">
        <v>273</v>
      </c>
      <c r="B19" s="260">
        <v>266103.84153602028</v>
      </c>
      <c r="C19" s="260">
        <v>276974.80581062014</v>
      </c>
      <c r="D19" s="260">
        <v>314011.08244723629</v>
      </c>
      <c r="E19" s="260">
        <v>312795.08503393008</v>
      </c>
      <c r="F19" s="260">
        <v>305280.59941444005</v>
      </c>
      <c r="G19" s="260">
        <v>288796.2252955577</v>
      </c>
      <c r="H19" s="260">
        <v>307020.88310454425</v>
      </c>
      <c r="I19" s="260">
        <v>241387.48714116792</v>
      </c>
      <c r="J19" s="260">
        <v>264150.46394453145</v>
      </c>
      <c r="K19" s="260">
        <v>255153.93427028501</v>
      </c>
    </row>
    <row r="20" spans="1:11" x14ac:dyDescent="0.25">
      <c r="A20" s="235" t="s">
        <v>275</v>
      </c>
      <c r="B20" s="260">
        <v>0</v>
      </c>
      <c r="C20" s="260">
        <v>0</v>
      </c>
      <c r="D20" s="260">
        <v>0</v>
      </c>
      <c r="E20" s="260">
        <v>0</v>
      </c>
      <c r="F20" s="260">
        <v>0</v>
      </c>
      <c r="G20" s="260">
        <v>0</v>
      </c>
      <c r="H20" s="260">
        <v>0</v>
      </c>
      <c r="I20" s="260">
        <v>160.425898502</v>
      </c>
      <c r="J20" s="260">
        <v>276.00383850000003</v>
      </c>
      <c r="K20" s="260">
        <v>289.03178160000004</v>
      </c>
    </row>
    <row r="21" spans="1:11" x14ac:dyDescent="0.25">
      <c r="A21" s="235" t="s">
        <v>274</v>
      </c>
      <c r="B21" s="260">
        <v>208.87394273000001</v>
      </c>
      <c r="C21" s="260">
        <v>141.7213378239</v>
      </c>
      <c r="D21" s="285">
        <v>2.5061375800000001E-2</v>
      </c>
      <c r="E21" s="260">
        <v>11.316057840000001</v>
      </c>
      <c r="F21" s="312">
        <v>0</v>
      </c>
      <c r="G21" s="312">
        <v>0</v>
      </c>
      <c r="H21" s="260">
        <v>0</v>
      </c>
      <c r="I21" s="260">
        <v>0</v>
      </c>
      <c r="J21" s="285">
        <v>3.9267199999999995E-2</v>
      </c>
      <c r="K21" s="285">
        <v>3.1106700000000001E-2</v>
      </c>
    </row>
    <row r="22" spans="1:11" x14ac:dyDescent="0.25">
      <c r="A22" s="235"/>
      <c r="B22" s="260"/>
      <c r="C22" s="260"/>
      <c r="D22" s="260"/>
      <c r="E22" s="260"/>
      <c r="F22" s="260"/>
      <c r="G22" s="260"/>
      <c r="H22" s="260"/>
      <c r="I22" s="260"/>
      <c r="J22" s="260"/>
    </row>
    <row r="23" spans="1:11" x14ac:dyDescent="0.25">
      <c r="A23" s="235"/>
      <c r="B23" s="260"/>
      <c r="C23" s="260"/>
      <c r="D23" s="260"/>
      <c r="E23" s="260"/>
      <c r="F23" s="260"/>
      <c r="G23" s="260"/>
      <c r="H23" s="260"/>
      <c r="I23" s="260"/>
      <c r="J23" s="260"/>
      <c r="K23" s="268"/>
    </row>
    <row r="24" spans="1:11" x14ac:dyDescent="0.25">
      <c r="A24" s="265" t="s">
        <v>78</v>
      </c>
      <c r="B24" s="282"/>
      <c r="C24" s="282"/>
      <c r="D24" s="282"/>
      <c r="E24" s="282"/>
      <c r="F24" s="282"/>
      <c r="G24" s="282"/>
      <c r="H24" s="265"/>
      <c r="I24" s="265"/>
      <c r="J24" s="265"/>
      <c r="K24" s="265"/>
    </row>
    <row r="25" spans="1:11" x14ac:dyDescent="0.25">
      <c r="A25" s="11" t="s">
        <v>258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</row>
    <row r="26" spans="1:11" x14ac:dyDescent="0.25">
      <c r="A26" s="235"/>
      <c r="B26" s="268"/>
      <c r="C26" s="268"/>
      <c r="D26" s="268"/>
      <c r="E26" s="268"/>
      <c r="F26" s="268"/>
      <c r="G26" s="268"/>
      <c r="H26" s="268"/>
      <c r="I26" s="268"/>
      <c r="J26" s="268"/>
      <c r="K26" s="235"/>
    </row>
    <row r="27" spans="1:11" ht="12" customHeight="1" x14ac:dyDescent="0.25">
      <c r="A27" s="235"/>
      <c r="B27" s="268"/>
      <c r="C27" s="268"/>
      <c r="D27" s="268"/>
      <c r="E27" s="268"/>
      <c r="F27" s="268"/>
      <c r="G27" s="268"/>
      <c r="H27" s="268"/>
      <c r="I27" s="268"/>
      <c r="J27" s="268"/>
    </row>
    <row r="28" spans="1:11" ht="12" customHeight="1" x14ac:dyDescent="0.25">
      <c r="A28" s="235"/>
      <c r="B28" s="268"/>
      <c r="C28" s="268"/>
      <c r="D28" s="268"/>
      <c r="E28" s="268"/>
      <c r="F28" s="268"/>
      <c r="G28" s="268"/>
      <c r="H28" s="268"/>
      <c r="I28" s="268"/>
      <c r="J28" s="268"/>
    </row>
    <row r="29" spans="1:11" ht="12" customHeight="1" x14ac:dyDescent="0.25">
      <c r="A29" s="235"/>
      <c r="B29" s="268"/>
      <c r="C29" s="268"/>
      <c r="D29" s="268"/>
      <c r="E29" s="268"/>
      <c r="F29" s="268"/>
      <c r="G29" s="268"/>
      <c r="H29" s="268"/>
      <c r="I29" s="268"/>
      <c r="J29" s="268"/>
    </row>
    <row r="30" spans="1:11" ht="12" customHeight="1" x14ac:dyDescent="0.25">
      <c r="A30" s="235"/>
      <c r="B30" s="268"/>
      <c r="C30" s="268"/>
      <c r="D30" s="268"/>
      <c r="E30" s="268"/>
      <c r="F30" s="268"/>
      <c r="G30" s="268"/>
      <c r="H30" s="268"/>
      <c r="I30" s="268"/>
      <c r="J30" s="268"/>
    </row>
    <row r="31" spans="1:11" ht="12" customHeight="1" x14ac:dyDescent="0.25">
      <c r="A31" s="235"/>
      <c r="B31" s="268"/>
      <c r="C31" s="268"/>
      <c r="D31" s="268"/>
      <c r="E31" s="268"/>
      <c r="F31" s="268"/>
      <c r="G31" s="268"/>
      <c r="H31" s="268"/>
      <c r="I31" s="268"/>
      <c r="J31" s="268"/>
    </row>
    <row r="32" spans="1:11" ht="12" customHeight="1" x14ac:dyDescent="0.25">
      <c r="A32" s="235"/>
      <c r="B32" s="268"/>
      <c r="C32" s="268"/>
      <c r="D32" s="268"/>
      <c r="E32" s="268"/>
      <c r="F32" s="268"/>
      <c r="G32" s="268"/>
      <c r="H32" s="268"/>
      <c r="I32" s="268"/>
      <c r="J32" s="268"/>
    </row>
    <row r="33" spans="1:10" ht="12" customHeight="1" x14ac:dyDescent="0.25">
      <c r="A33" s="235"/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2" customHeight="1" x14ac:dyDescent="0.25">
      <c r="A34" s="235"/>
      <c r="B34" s="268"/>
      <c r="C34" s="268"/>
      <c r="D34" s="268"/>
      <c r="E34" s="268"/>
      <c r="F34" s="268"/>
      <c r="G34" s="268"/>
      <c r="H34" s="268"/>
      <c r="I34" s="268"/>
      <c r="J34" s="268"/>
    </row>
    <row r="35" spans="1:10" ht="12" customHeight="1" x14ac:dyDescent="0.25">
      <c r="A35" s="235"/>
      <c r="B35" s="268"/>
      <c r="C35" s="268"/>
      <c r="D35" s="268"/>
      <c r="E35" s="268"/>
      <c r="F35" s="268"/>
      <c r="G35" s="268"/>
      <c r="H35" s="268"/>
      <c r="I35" s="268"/>
      <c r="J35" s="268"/>
    </row>
    <row r="36" spans="1:10" ht="12" customHeight="1" x14ac:dyDescent="0.25">
      <c r="A36" s="235"/>
      <c r="B36" s="268"/>
      <c r="C36" s="268"/>
      <c r="D36" s="268"/>
      <c r="E36" s="268"/>
      <c r="F36" s="268"/>
      <c r="G36" s="268"/>
      <c r="H36" s="268"/>
      <c r="I36" s="268"/>
      <c r="J36" s="268"/>
    </row>
    <row r="37" spans="1:10" ht="12" customHeight="1" x14ac:dyDescent="0.25">
      <c r="A37" s="235"/>
      <c r="B37" s="268"/>
      <c r="C37" s="268"/>
      <c r="D37" s="268"/>
      <c r="E37" s="268"/>
      <c r="F37" s="268"/>
      <c r="G37" s="268"/>
      <c r="H37" s="268"/>
      <c r="I37" s="268"/>
      <c r="J37" s="268"/>
    </row>
    <row r="38" spans="1:10" ht="12" customHeight="1" x14ac:dyDescent="0.25">
      <c r="A38" s="235"/>
      <c r="B38" s="268"/>
      <c r="C38" s="268"/>
      <c r="D38" s="268"/>
      <c r="E38" s="268"/>
      <c r="F38" s="268"/>
      <c r="G38" s="268"/>
      <c r="H38" s="268"/>
      <c r="I38" s="268"/>
      <c r="J38" s="268"/>
    </row>
    <row r="39" spans="1:10" ht="12" customHeight="1" x14ac:dyDescent="0.25">
      <c r="A39" s="235"/>
      <c r="B39" s="268"/>
      <c r="C39" s="268"/>
      <c r="D39" s="268"/>
      <c r="E39" s="268"/>
      <c r="F39" s="268"/>
      <c r="G39" s="268"/>
      <c r="H39" s="268"/>
      <c r="I39" s="268"/>
      <c r="J39" s="268"/>
    </row>
    <row r="40" spans="1:10" ht="12" customHeight="1" x14ac:dyDescent="0.25">
      <c r="A40" s="235"/>
      <c r="B40" s="268"/>
      <c r="C40" s="268"/>
      <c r="D40" s="268"/>
      <c r="E40" s="268"/>
      <c r="F40" s="268"/>
      <c r="G40" s="268"/>
      <c r="H40" s="268"/>
      <c r="I40" s="268"/>
      <c r="J40" s="268"/>
    </row>
    <row r="41" spans="1:10" ht="12" customHeight="1" x14ac:dyDescent="0.25">
      <c r="A41" s="235"/>
      <c r="B41" s="268"/>
      <c r="C41" s="268"/>
      <c r="D41" s="268"/>
      <c r="E41" s="268"/>
      <c r="F41" s="268"/>
      <c r="G41" s="268"/>
      <c r="H41" s="268"/>
      <c r="I41" s="268"/>
      <c r="J41" s="268"/>
    </row>
    <row r="42" spans="1:10" ht="12" customHeight="1" x14ac:dyDescent="0.25">
      <c r="A42" s="235"/>
      <c r="B42" s="268"/>
      <c r="C42" s="268"/>
      <c r="D42" s="268"/>
      <c r="E42" s="268"/>
      <c r="F42" s="268"/>
      <c r="G42" s="268"/>
      <c r="H42" s="268"/>
      <c r="I42" s="268"/>
      <c r="J42" s="268"/>
    </row>
    <row r="43" spans="1:10" ht="12" customHeight="1" x14ac:dyDescent="0.25">
      <c r="A43" s="235"/>
      <c r="B43" s="268"/>
      <c r="C43" s="268"/>
      <c r="D43" s="268"/>
      <c r="E43" s="268"/>
      <c r="F43" s="268"/>
      <c r="G43" s="268"/>
      <c r="H43" s="268"/>
      <c r="I43" s="268"/>
      <c r="J43" s="268"/>
    </row>
    <row r="44" spans="1:10" ht="12" customHeight="1" x14ac:dyDescent="0.25">
      <c r="A44" s="235"/>
      <c r="B44" s="268"/>
      <c r="C44" s="268"/>
      <c r="D44" s="268"/>
      <c r="E44" s="268"/>
      <c r="F44" s="268"/>
      <c r="G44" s="268"/>
      <c r="H44" s="268"/>
      <c r="I44" s="268"/>
      <c r="J44" s="268"/>
    </row>
    <row r="45" spans="1:10" ht="12" customHeight="1" x14ac:dyDescent="0.25">
      <c r="A45" s="235"/>
      <c r="B45" s="268"/>
      <c r="C45" s="268"/>
      <c r="D45" s="268"/>
      <c r="E45" s="268"/>
      <c r="F45" s="268"/>
      <c r="G45" s="268"/>
      <c r="H45" s="268"/>
      <c r="I45" s="268"/>
      <c r="J45" s="268"/>
    </row>
    <row r="46" spans="1:10" ht="12" customHeight="1" x14ac:dyDescent="0.25">
      <c r="A46" s="235"/>
      <c r="B46" s="268"/>
      <c r="C46" s="268"/>
      <c r="D46" s="268"/>
      <c r="E46" s="268"/>
      <c r="F46" s="268"/>
      <c r="G46" s="268"/>
      <c r="H46" s="268"/>
      <c r="I46" s="268"/>
      <c r="J46" s="268"/>
    </row>
    <row r="47" spans="1:10" ht="12" customHeight="1" x14ac:dyDescent="0.25">
      <c r="A47" s="235"/>
      <c r="B47" s="268"/>
      <c r="C47" s="268"/>
      <c r="D47" s="268"/>
      <c r="E47" s="268"/>
      <c r="F47" s="268"/>
      <c r="G47" s="268"/>
      <c r="H47" s="268"/>
      <c r="I47" s="268"/>
      <c r="J47" s="268"/>
    </row>
    <row r="48" spans="1:10" ht="12" customHeight="1" x14ac:dyDescent="0.25">
      <c r="A48" s="235"/>
      <c r="B48" s="268"/>
      <c r="C48" s="268"/>
      <c r="D48" s="268"/>
      <c r="E48" s="268"/>
      <c r="F48" s="268"/>
      <c r="G48" s="268"/>
      <c r="H48" s="268"/>
      <c r="I48" s="268"/>
      <c r="J48" s="268"/>
    </row>
    <row r="49" spans="1:10" ht="12" customHeight="1" x14ac:dyDescent="0.25">
      <c r="A49" s="235"/>
      <c r="B49" s="268"/>
      <c r="C49" s="268"/>
      <c r="D49" s="268"/>
      <c r="E49" s="268"/>
      <c r="F49" s="268"/>
      <c r="G49" s="268"/>
      <c r="H49" s="268"/>
      <c r="I49" s="268"/>
      <c r="J49" s="268"/>
    </row>
    <row r="50" spans="1:10" ht="12" customHeight="1" x14ac:dyDescent="0.25">
      <c r="A50" s="235"/>
      <c r="B50" s="268"/>
      <c r="C50" s="268"/>
      <c r="D50" s="268"/>
      <c r="E50" s="268"/>
      <c r="F50" s="268"/>
      <c r="G50" s="268"/>
      <c r="H50" s="268"/>
      <c r="I50" s="268"/>
      <c r="J50" s="268"/>
    </row>
    <row r="51" spans="1:10" ht="12" customHeight="1" x14ac:dyDescent="0.25">
      <c r="A51" s="235"/>
      <c r="B51" s="268"/>
      <c r="C51" s="268"/>
      <c r="D51" s="268"/>
      <c r="E51" s="268"/>
      <c r="F51" s="268"/>
      <c r="G51" s="268"/>
      <c r="H51" s="268"/>
      <c r="I51" s="268"/>
      <c r="J51" s="268"/>
    </row>
    <row r="52" spans="1:10" ht="12" customHeight="1" x14ac:dyDescent="0.25">
      <c r="A52" s="235"/>
      <c r="B52" s="268"/>
      <c r="C52" s="268"/>
      <c r="D52" s="268"/>
      <c r="E52" s="268"/>
      <c r="F52" s="268"/>
      <c r="G52" s="268"/>
      <c r="H52" s="268"/>
      <c r="I52" s="268"/>
      <c r="J52" s="268"/>
    </row>
    <row r="53" spans="1:10" ht="12" customHeight="1" x14ac:dyDescent="0.25">
      <c r="A53" s="235"/>
      <c r="B53" s="268"/>
      <c r="C53" s="268"/>
      <c r="D53" s="268"/>
      <c r="E53" s="268"/>
      <c r="F53" s="268"/>
      <c r="G53" s="268"/>
      <c r="H53" s="268"/>
      <c r="I53" s="268"/>
      <c r="J53" s="268"/>
    </row>
    <row r="54" spans="1:10" ht="12" customHeight="1" x14ac:dyDescent="0.25">
      <c r="A54" s="235"/>
      <c r="B54" s="268"/>
      <c r="C54" s="268"/>
      <c r="D54" s="268"/>
      <c r="E54" s="268"/>
      <c r="F54" s="268"/>
      <c r="G54" s="268"/>
      <c r="H54" s="268"/>
      <c r="I54" s="268"/>
      <c r="J54" s="268"/>
    </row>
    <row r="55" spans="1:10" ht="12" customHeight="1" x14ac:dyDescent="0.25">
      <c r="A55" s="235"/>
      <c r="B55" s="268"/>
      <c r="C55" s="268"/>
      <c r="D55" s="268"/>
      <c r="E55" s="268"/>
      <c r="F55" s="268"/>
      <c r="G55" s="268"/>
      <c r="H55" s="268"/>
      <c r="I55" s="268"/>
      <c r="J55" s="268"/>
    </row>
    <row r="56" spans="1:10" ht="12" customHeight="1" x14ac:dyDescent="0.25">
      <c r="A56" s="235"/>
      <c r="B56" s="268"/>
      <c r="C56" s="268"/>
      <c r="D56" s="268"/>
      <c r="E56" s="268"/>
      <c r="F56" s="268"/>
      <c r="G56" s="268"/>
      <c r="H56" s="268"/>
      <c r="I56" s="268"/>
      <c r="J56" s="268"/>
    </row>
    <row r="57" spans="1:10" ht="12" customHeight="1" x14ac:dyDescent="0.25">
      <c r="A57" s="235"/>
      <c r="B57" s="268"/>
      <c r="C57" s="268"/>
      <c r="D57" s="268"/>
      <c r="E57" s="268"/>
      <c r="F57" s="268"/>
      <c r="G57" s="268"/>
      <c r="H57" s="268"/>
      <c r="I57" s="268"/>
      <c r="J57" s="268"/>
    </row>
    <row r="58" spans="1:10" ht="12" customHeight="1" x14ac:dyDescent="0.25">
      <c r="A58" s="235"/>
      <c r="B58" s="268"/>
      <c r="C58" s="268"/>
      <c r="D58" s="268"/>
      <c r="E58" s="268"/>
      <c r="F58" s="268"/>
      <c r="G58" s="268"/>
      <c r="H58" s="268"/>
      <c r="I58" s="268"/>
      <c r="J58" s="268"/>
    </row>
    <row r="59" spans="1:10" ht="12" customHeight="1" x14ac:dyDescent="0.25">
      <c r="A59" s="235"/>
      <c r="B59" s="268"/>
      <c r="C59" s="268"/>
      <c r="D59" s="268"/>
      <c r="E59" s="268"/>
      <c r="F59" s="268"/>
      <c r="G59" s="268"/>
      <c r="H59" s="268"/>
      <c r="I59" s="268"/>
      <c r="J59" s="268"/>
    </row>
    <row r="60" spans="1:10" ht="12" customHeight="1" x14ac:dyDescent="0.25">
      <c r="A60" s="235"/>
      <c r="B60" s="268"/>
      <c r="C60" s="268"/>
      <c r="D60" s="268"/>
      <c r="E60" s="268"/>
      <c r="F60" s="268"/>
      <c r="G60" s="268"/>
      <c r="H60" s="268"/>
      <c r="I60" s="268"/>
      <c r="J60" s="268"/>
    </row>
    <row r="61" spans="1:10" ht="12" customHeight="1" x14ac:dyDescent="0.25">
      <c r="A61" s="235"/>
      <c r="B61" s="268"/>
      <c r="C61" s="268"/>
      <c r="D61" s="268"/>
      <c r="E61" s="268"/>
      <c r="F61" s="268"/>
      <c r="G61" s="268"/>
      <c r="H61" s="268"/>
      <c r="I61" s="268"/>
      <c r="J61" s="268"/>
    </row>
    <row r="62" spans="1:10" ht="12" customHeight="1" x14ac:dyDescent="0.25">
      <c r="A62" s="235"/>
      <c r="B62" s="268"/>
      <c r="C62" s="268"/>
      <c r="D62" s="268"/>
      <c r="E62" s="268"/>
      <c r="F62" s="268"/>
      <c r="G62" s="268"/>
      <c r="H62" s="268"/>
      <c r="I62" s="268"/>
      <c r="J62" s="268"/>
    </row>
    <row r="63" spans="1:10" ht="12" customHeight="1" x14ac:dyDescent="0.25">
      <c r="A63" s="235"/>
      <c r="B63" s="268"/>
      <c r="C63" s="268"/>
      <c r="D63" s="268"/>
      <c r="E63" s="268"/>
      <c r="F63" s="268"/>
      <c r="G63" s="268"/>
      <c r="H63" s="268"/>
      <c r="I63" s="268"/>
      <c r="J63" s="268"/>
    </row>
    <row r="64" spans="1:10" ht="12" customHeight="1" x14ac:dyDescent="0.25">
      <c r="A64" s="235"/>
      <c r="B64" s="268"/>
      <c r="C64" s="268"/>
      <c r="D64" s="268"/>
      <c r="E64" s="268"/>
      <c r="F64" s="268"/>
      <c r="G64" s="268"/>
      <c r="H64" s="268"/>
      <c r="I64" s="268"/>
      <c r="J64" s="268"/>
    </row>
    <row r="65" spans="1:10" ht="12" customHeight="1" x14ac:dyDescent="0.25">
      <c r="A65" s="235"/>
      <c r="B65" s="268"/>
      <c r="C65" s="268"/>
      <c r="D65" s="268"/>
      <c r="E65" s="268"/>
      <c r="F65" s="268"/>
      <c r="G65" s="268"/>
      <c r="H65" s="268"/>
      <c r="I65" s="268"/>
      <c r="J65" s="268"/>
    </row>
    <row r="66" spans="1:10" ht="12" customHeight="1" x14ac:dyDescent="0.25">
      <c r="A66" s="235"/>
      <c r="B66" s="268"/>
      <c r="C66" s="268"/>
      <c r="D66" s="268"/>
      <c r="E66" s="268"/>
      <c r="F66" s="268"/>
      <c r="G66" s="268"/>
      <c r="H66" s="268"/>
      <c r="I66" s="268"/>
      <c r="J66" s="268"/>
    </row>
    <row r="67" spans="1:10" ht="12" customHeight="1" x14ac:dyDescent="0.25">
      <c r="A67" s="235"/>
      <c r="B67" s="268"/>
      <c r="C67" s="268"/>
      <c r="D67" s="268"/>
      <c r="E67" s="268"/>
      <c r="F67" s="268"/>
      <c r="G67" s="268"/>
      <c r="H67" s="268"/>
      <c r="I67" s="268"/>
      <c r="J67" s="268"/>
    </row>
    <row r="68" spans="1:10" ht="12" customHeight="1" x14ac:dyDescent="0.25">
      <c r="A68" s="235"/>
      <c r="B68" s="268"/>
      <c r="C68" s="268"/>
      <c r="D68" s="268"/>
      <c r="E68" s="268"/>
      <c r="F68" s="268"/>
      <c r="G68" s="268"/>
      <c r="H68" s="268"/>
      <c r="I68" s="268"/>
      <c r="J68" s="268"/>
    </row>
    <row r="69" spans="1:10" ht="12" customHeight="1" x14ac:dyDescent="0.25">
      <c r="A69" s="235"/>
      <c r="B69" s="268"/>
      <c r="C69" s="268"/>
      <c r="D69" s="268"/>
      <c r="E69" s="268"/>
      <c r="F69" s="268"/>
      <c r="G69" s="268"/>
      <c r="H69" s="268"/>
      <c r="I69" s="268"/>
      <c r="J69" s="268"/>
    </row>
    <row r="70" spans="1:10" ht="12" customHeight="1" x14ac:dyDescent="0.25">
      <c r="A70" s="235"/>
      <c r="B70" s="268"/>
      <c r="C70" s="268"/>
      <c r="D70" s="268"/>
      <c r="E70" s="268"/>
      <c r="F70" s="268"/>
      <c r="G70" s="268"/>
      <c r="H70" s="268"/>
      <c r="I70" s="268"/>
      <c r="J70" s="268"/>
    </row>
    <row r="71" spans="1:10" ht="12" customHeight="1" x14ac:dyDescent="0.25">
      <c r="A71" s="235"/>
      <c r="B71" s="268"/>
      <c r="C71" s="268"/>
      <c r="D71" s="268"/>
      <c r="E71" s="268"/>
      <c r="F71" s="268"/>
      <c r="G71" s="268"/>
      <c r="H71" s="268"/>
      <c r="I71" s="268"/>
      <c r="J71" s="268"/>
    </row>
    <row r="72" spans="1:10" ht="12" customHeight="1" x14ac:dyDescent="0.25">
      <c r="A72" s="235"/>
      <c r="B72" s="268"/>
      <c r="C72" s="268"/>
      <c r="D72" s="268"/>
      <c r="E72" s="268"/>
      <c r="F72" s="268"/>
      <c r="G72" s="268"/>
      <c r="H72" s="268"/>
      <c r="I72" s="268"/>
      <c r="J72" s="268"/>
    </row>
    <row r="73" spans="1:10" ht="12" customHeight="1" x14ac:dyDescent="0.25">
      <c r="A73" s="235"/>
      <c r="B73" s="268"/>
      <c r="C73" s="268"/>
      <c r="D73" s="268"/>
      <c r="E73" s="268"/>
      <c r="F73" s="268"/>
      <c r="G73" s="268"/>
      <c r="H73" s="268"/>
      <c r="I73" s="268"/>
      <c r="J73" s="268"/>
    </row>
  </sheetData>
  <pageMargins left="0.7" right="0.7" top="0.75" bottom="0.75" header="0" footer="0"/>
  <pageSetup orientation="landscape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0"/>
  <sheetViews>
    <sheetView showGridLines="0" workbookViewId="0"/>
  </sheetViews>
  <sheetFormatPr baseColWidth="10" defaultColWidth="14.42578125" defaultRowHeight="15" x14ac:dyDescent="0.25"/>
  <cols>
    <col min="1" max="1" width="21" style="321" customWidth="1"/>
    <col min="2" max="2" width="12.140625" style="321" customWidth="1"/>
    <col min="3" max="13" width="8.7109375" style="321" customWidth="1"/>
    <col min="14" max="16384" width="14.42578125" style="321"/>
  </cols>
  <sheetData>
    <row r="1" spans="1:12" x14ac:dyDescent="0.25">
      <c r="A1" s="328" t="s">
        <v>421</v>
      </c>
      <c r="B1" s="329"/>
      <c r="C1" s="329"/>
      <c r="D1" s="329"/>
      <c r="E1" s="329"/>
      <c r="F1" s="329"/>
      <c r="G1" s="329"/>
      <c r="H1" s="320"/>
      <c r="I1" s="320"/>
      <c r="J1" s="320"/>
      <c r="K1" s="329"/>
      <c r="L1" s="320"/>
    </row>
    <row r="2" spans="1:12" x14ac:dyDescent="0.25">
      <c r="A2" s="330" t="s">
        <v>113</v>
      </c>
      <c r="B2" s="329"/>
      <c r="C2" s="329"/>
      <c r="D2" s="329"/>
      <c r="E2" s="329"/>
      <c r="F2" s="329"/>
      <c r="G2" s="329"/>
      <c r="H2" s="320"/>
      <c r="I2" s="320"/>
      <c r="J2" s="320"/>
      <c r="K2" s="329"/>
      <c r="L2" s="320"/>
    </row>
    <row r="3" spans="1:12" x14ac:dyDescent="0.25">
      <c r="A3" s="320"/>
      <c r="B3" s="329"/>
      <c r="C3" s="329"/>
      <c r="D3" s="329"/>
      <c r="E3" s="329"/>
      <c r="F3" s="329"/>
      <c r="G3" s="329"/>
      <c r="H3" s="320"/>
      <c r="I3" s="320"/>
      <c r="J3" s="320"/>
      <c r="K3" s="329"/>
      <c r="L3" s="320"/>
    </row>
    <row r="4" spans="1:12" x14ac:dyDescent="0.25">
      <c r="A4" s="320"/>
      <c r="B4" s="329"/>
      <c r="C4" s="329"/>
      <c r="D4" s="329"/>
      <c r="E4" s="329"/>
      <c r="F4" s="329"/>
      <c r="G4" s="329"/>
      <c r="H4" s="320"/>
      <c r="I4" s="320"/>
      <c r="J4" s="320"/>
      <c r="K4" s="329"/>
      <c r="L4" s="320"/>
    </row>
    <row r="5" spans="1:12" x14ac:dyDescent="0.25">
      <c r="A5" s="331" t="s">
        <v>114</v>
      </c>
      <c r="B5" s="332"/>
      <c r="C5" s="333">
        <v>2013</v>
      </c>
      <c r="D5" s="333">
        <v>2014</v>
      </c>
      <c r="E5" s="333">
        <v>2015</v>
      </c>
      <c r="F5" s="333">
        <v>2016</v>
      </c>
      <c r="G5" s="333">
        <v>2017</v>
      </c>
      <c r="H5" s="333">
        <v>2018</v>
      </c>
      <c r="I5" s="333">
        <v>2019</v>
      </c>
      <c r="J5" s="333">
        <v>2020</v>
      </c>
      <c r="K5" s="333">
        <v>2021</v>
      </c>
      <c r="L5" s="333" t="s">
        <v>328</v>
      </c>
    </row>
    <row r="6" spans="1:12" x14ac:dyDescent="0.25">
      <c r="A6" s="334" t="s">
        <v>277</v>
      </c>
      <c r="B6" s="329" t="s">
        <v>161</v>
      </c>
      <c r="C6" s="335">
        <v>1776.0595258877431</v>
      </c>
      <c r="D6" s="335">
        <v>1522.513521119711</v>
      </c>
      <c r="E6" s="335">
        <v>1548.2696011111263</v>
      </c>
      <c r="F6" s="335">
        <v>1657.8096258474304</v>
      </c>
      <c r="G6" s="335">
        <v>1726.1331451614039</v>
      </c>
      <c r="H6" s="335">
        <v>1545.468800568307</v>
      </c>
      <c r="I6" s="335">
        <v>1566.9742659553435</v>
      </c>
      <c r="J6" s="335">
        <v>1460.5637443000023</v>
      </c>
      <c r="K6" s="335">
        <v>1939.5658402154379</v>
      </c>
      <c r="L6" s="335">
        <v>1671.4472610031009</v>
      </c>
    </row>
    <row r="7" spans="1:12" x14ac:dyDescent="0.25">
      <c r="A7" s="334" t="s">
        <v>313</v>
      </c>
      <c r="B7" s="329" t="s">
        <v>314</v>
      </c>
      <c r="C7" s="336">
        <v>855.15530999999999</v>
      </c>
      <c r="D7" s="336">
        <v>771.45482600000003</v>
      </c>
      <c r="E7" s="336">
        <v>938.35960200000011</v>
      </c>
      <c r="F7" s="336">
        <v>942.29859900000008</v>
      </c>
      <c r="G7" s="336">
        <v>865.54154800000003</v>
      </c>
      <c r="H7" s="336">
        <v>793.74422600000003</v>
      </c>
      <c r="I7" s="336">
        <v>835.96116070666892</v>
      </c>
      <c r="J7" s="336">
        <v>745.74746157161803</v>
      </c>
      <c r="K7" s="336">
        <v>824.88457067200704</v>
      </c>
      <c r="L7" s="336">
        <v>738.39613927194</v>
      </c>
    </row>
    <row r="8" spans="1:12" x14ac:dyDescent="0.25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</row>
    <row r="9" spans="1:12" x14ac:dyDescent="0.25">
      <c r="A9" s="320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37"/>
    </row>
    <row r="10" spans="1:12" x14ac:dyDescent="0.25">
      <c r="A10" s="338" t="s">
        <v>78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20"/>
    </row>
    <row r="11" spans="1:12" x14ac:dyDescent="0.25">
      <c r="A11" s="320" t="s">
        <v>162</v>
      </c>
      <c r="B11" s="334"/>
      <c r="C11" s="329"/>
      <c r="D11" s="329"/>
      <c r="E11" s="329"/>
      <c r="F11" s="329"/>
      <c r="G11" s="329"/>
      <c r="H11" s="320"/>
      <c r="I11" s="320"/>
      <c r="J11" s="320"/>
      <c r="K11" s="334"/>
      <c r="L11" s="320"/>
    </row>
    <row r="12" spans="1:12" x14ac:dyDescent="0.25">
      <c r="A12" s="339" t="s">
        <v>163</v>
      </c>
      <c r="B12" s="337"/>
      <c r="C12" s="340"/>
      <c r="D12" s="340"/>
      <c r="E12" s="340"/>
      <c r="F12" s="340"/>
      <c r="G12" s="340"/>
      <c r="H12" s="339"/>
      <c r="I12" s="339"/>
      <c r="J12" s="339"/>
      <c r="K12" s="337"/>
      <c r="L12" s="337"/>
    </row>
    <row r="13" spans="1:12" x14ac:dyDescent="0.25">
      <c r="A13" s="320"/>
      <c r="B13" s="329"/>
      <c r="C13" s="329"/>
      <c r="D13" s="329"/>
      <c r="E13" s="329"/>
      <c r="F13" s="329"/>
      <c r="G13" s="329"/>
      <c r="H13" s="320"/>
      <c r="I13" s="320"/>
      <c r="J13" s="320"/>
      <c r="K13" s="329"/>
      <c r="L13" s="320"/>
    </row>
    <row r="14" spans="1:12" x14ac:dyDescent="0.25">
      <c r="A14" s="320"/>
      <c r="B14" s="329"/>
      <c r="C14" s="329"/>
      <c r="D14" s="329"/>
      <c r="E14" s="329"/>
      <c r="F14" s="329"/>
      <c r="G14" s="329"/>
      <c r="H14" s="320"/>
      <c r="I14" s="320"/>
      <c r="J14" s="320"/>
      <c r="K14" s="329"/>
      <c r="L14" s="320"/>
    </row>
    <row r="15" spans="1:12" x14ac:dyDescent="0.25">
      <c r="A15" s="320"/>
      <c r="B15" s="329"/>
      <c r="C15" s="329"/>
      <c r="D15" s="329"/>
      <c r="E15" s="329"/>
      <c r="F15" s="329"/>
      <c r="G15" s="329"/>
      <c r="H15" s="320"/>
      <c r="I15" s="320"/>
    </row>
    <row r="16" spans="1:12" x14ac:dyDescent="0.25">
      <c r="A16" s="320"/>
      <c r="B16" s="329"/>
      <c r="C16" s="329"/>
      <c r="D16" s="329"/>
      <c r="E16" s="329"/>
      <c r="F16" s="329"/>
      <c r="G16" s="329"/>
      <c r="H16" s="320"/>
      <c r="I16" s="320"/>
    </row>
    <row r="17" spans="1:12" x14ac:dyDescent="0.25">
      <c r="A17" s="320"/>
      <c r="B17" s="329"/>
      <c r="C17" s="329"/>
      <c r="D17" s="329"/>
      <c r="E17" s="329"/>
      <c r="F17" s="329"/>
      <c r="G17" s="329"/>
      <c r="H17" s="320"/>
      <c r="I17" s="320"/>
    </row>
    <row r="18" spans="1:12" x14ac:dyDescent="0.25">
      <c r="A18" s="320"/>
      <c r="B18" s="329"/>
      <c r="C18" s="329"/>
      <c r="D18" s="329"/>
      <c r="E18" s="329"/>
      <c r="F18" s="329"/>
      <c r="G18" s="329"/>
      <c r="H18" s="320"/>
      <c r="I18" s="320"/>
    </row>
    <row r="19" spans="1:12" x14ac:dyDescent="0.25">
      <c r="A19" s="320"/>
      <c r="B19" s="329"/>
      <c r="C19" s="329"/>
      <c r="D19" s="329"/>
      <c r="E19" s="329"/>
      <c r="F19" s="329"/>
      <c r="G19" s="329"/>
      <c r="H19" s="320"/>
      <c r="I19" s="320"/>
    </row>
    <row r="20" spans="1:12" x14ac:dyDescent="0.25">
      <c r="A20" s="320"/>
      <c r="B20" s="329"/>
      <c r="C20" s="329"/>
      <c r="D20" s="329"/>
      <c r="E20" s="329"/>
      <c r="F20" s="329"/>
      <c r="G20" s="329"/>
      <c r="H20" s="320"/>
      <c r="I20" s="320"/>
      <c r="J20" s="320"/>
      <c r="K20" s="329"/>
      <c r="L20" s="320"/>
    </row>
    <row r="21" spans="1:12" x14ac:dyDescent="0.25">
      <c r="A21" s="320"/>
      <c r="B21" s="329"/>
      <c r="C21" s="329"/>
      <c r="D21" s="329"/>
      <c r="E21" s="329"/>
      <c r="F21" s="329"/>
      <c r="G21" s="329"/>
      <c r="H21" s="320"/>
      <c r="I21" s="320"/>
      <c r="J21" s="320"/>
      <c r="K21" s="329"/>
      <c r="L21" s="320"/>
    </row>
    <row r="22" spans="1:12" x14ac:dyDescent="0.25">
      <c r="A22" s="320"/>
      <c r="B22" s="329"/>
      <c r="C22" s="329"/>
      <c r="D22" s="329"/>
      <c r="E22" s="329"/>
      <c r="F22" s="329"/>
      <c r="G22" s="329"/>
      <c r="H22" s="320"/>
      <c r="I22" s="320"/>
      <c r="J22" s="320"/>
      <c r="K22" s="329"/>
      <c r="L22" s="320"/>
    </row>
    <row r="23" spans="1:12" x14ac:dyDescent="0.25">
      <c r="A23" s="320"/>
      <c r="B23" s="329"/>
      <c r="C23" s="329"/>
      <c r="D23" s="329"/>
      <c r="E23" s="329"/>
      <c r="F23" s="329"/>
      <c r="G23" s="329"/>
      <c r="H23" s="320"/>
      <c r="I23" s="320"/>
      <c r="J23" s="320"/>
      <c r="K23" s="329"/>
      <c r="L23" s="320"/>
    </row>
    <row r="24" spans="1:12" x14ac:dyDescent="0.25">
      <c r="A24" s="320"/>
      <c r="B24" s="329"/>
      <c r="C24" s="329"/>
      <c r="D24" s="329"/>
      <c r="E24" s="329"/>
      <c r="F24" s="329"/>
      <c r="G24" s="329"/>
      <c r="H24" s="320"/>
      <c r="I24" s="320"/>
      <c r="J24" s="320"/>
      <c r="K24" s="329"/>
      <c r="L24" s="320"/>
    </row>
    <row r="25" spans="1:12" x14ac:dyDescent="0.25">
      <c r="A25" s="320"/>
      <c r="B25" s="329"/>
      <c r="C25" s="329"/>
      <c r="D25" s="329"/>
      <c r="E25" s="329"/>
      <c r="F25" s="329"/>
      <c r="G25" s="329"/>
      <c r="H25" s="320"/>
      <c r="I25" s="320"/>
      <c r="J25" s="320"/>
      <c r="K25" s="329"/>
      <c r="L25" s="320"/>
    </row>
    <row r="26" spans="1:12" x14ac:dyDescent="0.25">
      <c r="A26" s="320"/>
      <c r="B26" s="329"/>
      <c r="C26" s="329"/>
      <c r="D26" s="329"/>
      <c r="E26" s="329"/>
      <c r="F26" s="329"/>
      <c r="G26" s="329"/>
      <c r="H26" s="320"/>
      <c r="I26" s="320"/>
      <c r="J26" s="320"/>
      <c r="K26" s="329"/>
      <c r="L26" s="320"/>
    </row>
    <row r="27" spans="1:12" x14ac:dyDescent="0.25">
      <c r="A27" s="320"/>
      <c r="B27" s="329"/>
      <c r="C27" s="329"/>
      <c r="D27" s="329"/>
      <c r="E27" s="329"/>
      <c r="F27" s="329"/>
      <c r="G27" s="329"/>
      <c r="H27" s="320"/>
      <c r="I27" s="320"/>
      <c r="J27" s="320"/>
      <c r="K27" s="329"/>
      <c r="L27" s="320"/>
    </row>
    <row r="28" spans="1:12" x14ac:dyDescent="0.25">
      <c r="A28" s="320"/>
      <c r="B28" s="329"/>
      <c r="C28" s="329"/>
      <c r="D28" s="329"/>
      <c r="E28" s="329"/>
      <c r="F28" s="329"/>
      <c r="G28" s="329"/>
      <c r="H28" s="320"/>
      <c r="I28" s="320"/>
      <c r="J28" s="320"/>
      <c r="K28" s="329"/>
      <c r="L28" s="320"/>
    </row>
    <row r="29" spans="1:12" x14ac:dyDescent="0.25">
      <c r="A29" s="320"/>
      <c r="B29" s="329"/>
      <c r="C29" s="329"/>
      <c r="D29" s="329"/>
      <c r="E29" s="329"/>
      <c r="F29" s="329"/>
      <c r="G29" s="329"/>
      <c r="H29" s="320"/>
      <c r="I29" s="320"/>
      <c r="J29" s="320"/>
      <c r="K29" s="329"/>
      <c r="L29" s="320"/>
    </row>
    <row r="30" spans="1:12" x14ac:dyDescent="0.25">
      <c r="A30" s="320"/>
      <c r="B30" s="329"/>
      <c r="C30" s="329"/>
      <c r="D30" s="329"/>
      <c r="E30" s="329"/>
      <c r="F30" s="329"/>
      <c r="G30" s="329"/>
      <c r="H30" s="320"/>
      <c r="I30" s="320"/>
      <c r="J30" s="320"/>
      <c r="K30" s="329"/>
      <c r="L30" s="320"/>
    </row>
    <row r="31" spans="1:12" x14ac:dyDescent="0.25">
      <c r="A31" s="320"/>
      <c r="B31" s="329"/>
      <c r="C31" s="329"/>
      <c r="D31" s="329"/>
      <c r="E31" s="329"/>
      <c r="F31" s="329"/>
      <c r="G31" s="329"/>
      <c r="H31" s="320"/>
      <c r="I31" s="320"/>
      <c r="J31" s="320"/>
      <c r="K31" s="329"/>
      <c r="L31" s="320"/>
    </row>
    <row r="32" spans="1:12" x14ac:dyDescent="0.25">
      <c r="A32" s="320"/>
      <c r="B32" s="329"/>
      <c r="C32" s="329"/>
      <c r="D32" s="329"/>
      <c r="E32" s="329"/>
      <c r="F32" s="329"/>
      <c r="G32" s="329"/>
      <c r="H32" s="320"/>
      <c r="I32" s="320"/>
      <c r="J32" s="320"/>
      <c r="K32" s="329"/>
      <c r="L32" s="320"/>
    </row>
    <row r="33" spans="1:12" x14ac:dyDescent="0.25">
      <c r="A33" s="320"/>
      <c r="B33" s="329"/>
      <c r="C33" s="329"/>
      <c r="D33" s="329"/>
      <c r="E33" s="329"/>
      <c r="F33" s="329"/>
      <c r="G33" s="329"/>
      <c r="H33" s="320"/>
      <c r="I33" s="320"/>
      <c r="J33" s="320"/>
      <c r="K33" s="329"/>
      <c r="L33" s="320"/>
    </row>
    <row r="34" spans="1:12" x14ac:dyDescent="0.25">
      <c r="A34" s="320"/>
      <c r="B34" s="329"/>
      <c r="C34" s="329"/>
      <c r="D34" s="329"/>
      <c r="E34" s="329"/>
      <c r="F34" s="329"/>
      <c r="G34" s="329"/>
      <c r="H34" s="320"/>
      <c r="I34" s="320"/>
      <c r="J34" s="320"/>
      <c r="K34" s="329"/>
      <c r="L34" s="320"/>
    </row>
    <row r="35" spans="1:12" x14ac:dyDescent="0.25">
      <c r="A35" s="320"/>
      <c r="B35" s="329"/>
      <c r="C35" s="329"/>
      <c r="D35" s="329"/>
      <c r="E35" s="329"/>
      <c r="F35" s="329"/>
      <c r="G35" s="329"/>
      <c r="H35" s="320"/>
      <c r="I35" s="320"/>
      <c r="J35" s="320"/>
      <c r="K35" s="329"/>
      <c r="L35" s="320"/>
    </row>
    <row r="36" spans="1:12" x14ac:dyDescent="0.25">
      <c r="A36" s="320"/>
      <c r="B36" s="329"/>
      <c r="C36" s="329"/>
      <c r="D36" s="329"/>
      <c r="E36" s="329"/>
      <c r="F36" s="329"/>
      <c r="G36" s="329"/>
      <c r="H36" s="320"/>
      <c r="I36" s="320"/>
      <c r="J36" s="320"/>
      <c r="K36" s="329"/>
      <c r="L36" s="320"/>
    </row>
    <row r="37" spans="1:12" x14ac:dyDescent="0.25">
      <c r="A37" s="320"/>
      <c r="B37" s="329"/>
      <c r="C37" s="329"/>
      <c r="D37" s="329"/>
      <c r="E37" s="329"/>
      <c r="F37" s="329"/>
      <c r="G37" s="329"/>
      <c r="H37" s="320"/>
      <c r="I37" s="320"/>
      <c r="J37" s="320"/>
      <c r="K37" s="329"/>
      <c r="L37" s="320"/>
    </row>
    <row r="38" spans="1:12" x14ac:dyDescent="0.25">
      <c r="A38" s="320"/>
      <c r="B38" s="329"/>
      <c r="C38" s="329"/>
      <c r="D38" s="329"/>
      <c r="E38" s="329"/>
      <c r="F38" s="329"/>
      <c r="G38" s="329"/>
      <c r="H38" s="320"/>
      <c r="I38" s="320"/>
      <c r="J38" s="320"/>
      <c r="K38" s="329"/>
      <c r="L38" s="320"/>
    </row>
    <row r="39" spans="1:12" x14ac:dyDescent="0.25">
      <c r="A39" s="320"/>
      <c r="B39" s="329"/>
      <c r="C39" s="329"/>
      <c r="D39" s="329"/>
      <c r="E39" s="329"/>
      <c r="F39" s="329"/>
      <c r="G39" s="329"/>
      <c r="H39" s="320"/>
      <c r="I39" s="320"/>
      <c r="J39" s="320"/>
      <c r="K39" s="329"/>
      <c r="L39" s="320"/>
    </row>
    <row r="40" spans="1:12" x14ac:dyDescent="0.25">
      <c r="A40" s="320"/>
      <c r="B40" s="329"/>
      <c r="C40" s="329"/>
      <c r="D40" s="329"/>
      <c r="E40" s="329"/>
      <c r="F40" s="329"/>
      <c r="G40" s="329"/>
      <c r="H40" s="320"/>
      <c r="I40" s="320"/>
      <c r="J40" s="320"/>
      <c r="K40" s="329"/>
      <c r="L40" s="320"/>
    </row>
    <row r="41" spans="1:12" x14ac:dyDescent="0.25">
      <c r="A41" s="320"/>
      <c r="B41" s="329"/>
      <c r="C41" s="329"/>
      <c r="D41" s="329"/>
      <c r="E41" s="329"/>
      <c r="F41" s="329"/>
      <c r="G41" s="329"/>
      <c r="H41" s="320"/>
      <c r="I41" s="320"/>
      <c r="J41" s="320"/>
      <c r="K41" s="329"/>
      <c r="L41" s="320"/>
    </row>
    <row r="42" spans="1:12" x14ac:dyDescent="0.25">
      <c r="A42" s="320"/>
      <c r="B42" s="329"/>
      <c r="C42" s="329"/>
      <c r="D42" s="329"/>
      <c r="E42" s="329"/>
      <c r="F42" s="329"/>
      <c r="G42" s="329"/>
      <c r="H42" s="320"/>
      <c r="I42" s="320"/>
      <c r="J42" s="320"/>
      <c r="K42" s="329"/>
      <c r="L42" s="320"/>
    </row>
    <row r="43" spans="1:12" x14ac:dyDescent="0.25">
      <c r="A43" s="320"/>
      <c r="B43" s="329"/>
      <c r="C43" s="329"/>
      <c r="D43" s="329"/>
      <c r="E43" s="329"/>
      <c r="F43" s="329"/>
      <c r="G43" s="329"/>
      <c r="H43" s="320"/>
      <c r="I43" s="320"/>
      <c r="J43" s="320"/>
      <c r="K43" s="329"/>
      <c r="L43" s="320"/>
    </row>
    <row r="44" spans="1:12" x14ac:dyDescent="0.25">
      <c r="A44" s="320"/>
      <c r="B44" s="329"/>
      <c r="C44" s="329"/>
      <c r="D44" s="329"/>
      <c r="E44" s="329"/>
      <c r="F44" s="329"/>
      <c r="G44" s="329"/>
      <c r="H44" s="320"/>
      <c r="I44" s="320"/>
      <c r="J44" s="320"/>
      <c r="K44" s="329"/>
      <c r="L44" s="320"/>
    </row>
    <row r="45" spans="1:12" x14ac:dyDescent="0.25">
      <c r="A45" s="320"/>
      <c r="B45" s="329"/>
      <c r="C45" s="329"/>
      <c r="D45" s="329"/>
      <c r="E45" s="329"/>
      <c r="F45" s="329"/>
      <c r="G45" s="329"/>
      <c r="H45" s="320"/>
      <c r="I45" s="320"/>
      <c r="J45" s="320"/>
      <c r="K45" s="329"/>
      <c r="L45" s="320"/>
    </row>
    <row r="46" spans="1:12" x14ac:dyDescent="0.25">
      <c r="A46" s="320"/>
      <c r="B46" s="329"/>
      <c r="C46" s="329"/>
      <c r="D46" s="329"/>
      <c r="E46" s="329"/>
      <c r="F46" s="329"/>
      <c r="G46" s="329"/>
      <c r="H46" s="320"/>
      <c r="I46" s="320"/>
      <c r="J46" s="320"/>
      <c r="K46" s="329"/>
      <c r="L46" s="320"/>
    </row>
    <row r="47" spans="1:12" x14ac:dyDescent="0.25">
      <c r="A47" s="320"/>
      <c r="B47" s="329"/>
      <c r="C47" s="329"/>
      <c r="D47" s="329"/>
      <c r="E47" s="329"/>
      <c r="F47" s="329"/>
      <c r="G47" s="329"/>
      <c r="H47" s="320"/>
      <c r="I47" s="320"/>
      <c r="J47" s="320"/>
      <c r="K47" s="329"/>
      <c r="L47" s="320"/>
    </row>
    <row r="48" spans="1:12" x14ac:dyDescent="0.25">
      <c r="A48" s="320"/>
      <c r="B48" s="329"/>
      <c r="C48" s="329"/>
      <c r="D48" s="329"/>
      <c r="E48" s="329"/>
      <c r="F48" s="329"/>
      <c r="G48" s="329"/>
      <c r="H48" s="320"/>
      <c r="I48" s="320"/>
      <c r="J48" s="320"/>
      <c r="K48" s="329"/>
      <c r="L48" s="320"/>
    </row>
    <row r="49" spans="1:12" x14ac:dyDescent="0.25">
      <c r="A49" s="320"/>
      <c r="B49" s="329"/>
      <c r="C49" s="329"/>
      <c r="D49" s="329"/>
      <c r="E49" s="329"/>
      <c r="F49" s="329"/>
      <c r="G49" s="329"/>
      <c r="H49" s="320"/>
      <c r="I49" s="320"/>
      <c r="J49" s="320"/>
      <c r="K49" s="329"/>
      <c r="L49" s="320"/>
    </row>
    <row r="50" spans="1:12" x14ac:dyDescent="0.25">
      <c r="A50" s="320"/>
      <c r="B50" s="329"/>
      <c r="C50" s="329"/>
      <c r="D50" s="329"/>
      <c r="E50" s="329"/>
      <c r="F50" s="329"/>
      <c r="G50" s="329"/>
      <c r="H50" s="320"/>
      <c r="I50" s="320"/>
      <c r="J50" s="320"/>
      <c r="K50" s="329"/>
      <c r="L50" s="320"/>
    </row>
    <row r="51" spans="1:12" x14ac:dyDescent="0.25">
      <c r="A51" s="320"/>
      <c r="B51" s="329"/>
      <c r="C51" s="329"/>
      <c r="D51" s="329"/>
      <c r="E51" s="329"/>
      <c r="F51" s="329"/>
      <c r="G51" s="329"/>
      <c r="H51" s="320"/>
      <c r="I51" s="320"/>
      <c r="J51" s="320"/>
      <c r="K51" s="329"/>
      <c r="L51" s="320"/>
    </row>
    <row r="52" spans="1:12" x14ac:dyDescent="0.25">
      <c r="A52" s="320"/>
      <c r="B52" s="329"/>
      <c r="C52" s="329"/>
      <c r="D52" s="329"/>
      <c r="E52" s="329"/>
      <c r="F52" s="329"/>
      <c r="G52" s="329"/>
      <c r="H52" s="320"/>
      <c r="I52" s="320"/>
      <c r="J52" s="320"/>
      <c r="K52" s="329"/>
      <c r="L52" s="320"/>
    </row>
    <row r="53" spans="1:12" x14ac:dyDescent="0.25">
      <c r="A53" s="320"/>
      <c r="B53" s="329"/>
      <c r="C53" s="329"/>
      <c r="D53" s="329"/>
      <c r="E53" s="329"/>
      <c r="F53" s="329"/>
      <c r="G53" s="329"/>
      <c r="H53" s="320"/>
      <c r="I53" s="320"/>
      <c r="J53" s="320"/>
      <c r="K53" s="329"/>
      <c r="L53" s="320"/>
    </row>
    <row r="54" spans="1:12" x14ac:dyDescent="0.25">
      <c r="A54" s="320"/>
      <c r="B54" s="329"/>
      <c r="C54" s="329"/>
      <c r="D54" s="329"/>
      <c r="E54" s="329"/>
      <c r="F54" s="329"/>
      <c r="G54" s="329"/>
      <c r="H54" s="320"/>
      <c r="I54" s="320"/>
      <c r="J54" s="320"/>
      <c r="K54" s="329"/>
      <c r="L54" s="320"/>
    </row>
    <row r="55" spans="1:12" x14ac:dyDescent="0.25">
      <c r="A55" s="320"/>
      <c r="B55" s="329"/>
      <c r="C55" s="329"/>
      <c r="D55" s="329"/>
      <c r="E55" s="329"/>
      <c r="F55" s="329"/>
      <c r="G55" s="329"/>
      <c r="H55" s="320"/>
      <c r="I55" s="320"/>
      <c r="J55" s="320"/>
      <c r="K55" s="329"/>
      <c r="L55" s="320"/>
    </row>
    <row r="56" spans="1:12" x14ac:dyDescent="0.25">
      <c r="A56" s="320"/>
      <c r="B56" s="329"/>
      <c r="C56" s="329"/>
      <c r="D56" s="329"/>
      <c r="E56" s="329"/>
      <c r="F56" s="329"/>
      <c r="G56" s="329"/>
      <c r="H56" s="320"/>
      <c r="I56" s="320"/>
      <c r="J56" s="320"/>
      <c r="K56" s="329"/>
      <c r="L56" s="320"/>
    </row>
    <row r="57" spans="1:12" x14ac:dyDescent="0.25">
      <c r="A57" s="320"/>
      <c r="B57" s="329"/>
      <c r="C57" s="329"/>
      <c r="D57" s="329"/>
      <c r="E57" s="329"/>
      <c r="F57" s="329"/>
      <c r="G57" s="329"/>
      <c r="H57" s="320"/>
      <c r="I57" s="320"/>
      <c r="J57" s="320"/>
      <c r="K57" s="329"/>
      <c r="L57" s="320"/>
    </row>
    <row r="58" spans="1:12" x14ac:dyDescent="0.25">
      <c r="A58" s="320"/>
      <c r="B58" s="329"/>
      <c r="C58" s="329"/>
      <c r="D58" s="329"/>
      <c r="E58" s="329"/>
      <c r="F58" s="329"/>
      <c r="G58" s="329"/>
      <c r="H58" s="320"/>
      <c r="I58" s="320"/>
      <c r="J58" s="320"/>
      <c r="K58" s="329"/>
      <c r="L58" s="320"/>
    </row>
    <row r="59" spans="1:12" x14ac:dyDescent="0.25">
      <c r="A59" s="320"/>
      <c r="B59" s="329"/>
      <c r="C59" s="329"/>
      <c r="D59" s="329"/>
      <c r="E59" s="329"/>
      <c r="F59" s="329"/>
      <c r="G59" s="329"/>
      <c r="H59" s="320"/>
      <c r="I59" s="320"/>
      <c r="J59" s="320"/>
      <c r="K59" s="329"/>
      <c r="L59" s="320"/>
    </row>
    <row r="60" spans="1:12" x14ac:dyDescent="0.25">
      <c r="A60" s="320"/>
      <c r="B60" s="329"/>
      <c r="C60" s="329"/>
      <c r="D60" s="329"/>
      <c r="E60" s="329"/>
      <c r="F60" s="329"/>
      <c r="G60" s="329"/>
      <c r="H60" s="320"/>
      <c r="I60" s="320"/>
      <c r="J60" s="320"/>
      <c r="K60" s="329"/>
      <c r="L60" s="320"/>
    </row>
    <row r="61" spans="1:12" x14ac:dyDescent="0.25">
      <c r="A61" s="320"/>
      <c r="B61" s="329"/>
      <c r="C61" s="329"/>
      <c r="D61" s="329"/>
      <c r="E61" s="329"/>
      <c r="F61" s="329"/>
      <c r="G61" s="329"/>
      <c r="H61" s="320"/>
      <c r="I61" s="320"/>
      <c r="J61" s="320"/>
      <c r="K61" s="329"/>
      <c r="L61" s="320"/>
    </row>
    <row r="62" spans="1:12" x14ac:dyDescent="0.25">
      <c r="A62" s="320"/>
      <c r="B62" s="329"/>
      <c r="C62" s="329"/>
      <c r="D62" s="329"/>
      <c r="E62" s="329"/>
      <c r="F62" s="329"/>
      <c r="G62" s="329"/>
      <c r="H62" s="320"/>
      <c r="I62" s="320"/>
      <c r="J62" s="320"/>
      <c r="K62" s="329"/>
      <c r="L62" s="320"/>
    </row>
    <row r="63" spans="1:12" x14ac:dyDescent="0.25">
      <c r="A63" s="320"/>
      <c r="B63" s="329"/>
      <c r="C63" s="329"/>
      <c r="D63" s="329"/>
      <c r="E63" s="329"/>
      <c r="F63" s="329"/>
      <c r="G63" s="329"/>
      <c r="H63" s="320"/>
      <c r="I63" s="320"/>
      <c r="J63" s="320"/>
      <c r="K63" s="329"/>
      <c r="L63" s="320"/>
    </row>
    <row r="64" spans="1:12" x14ac:dyDescent="0.25">
      <c r="A64" s="320"/>
      <c r="B64" s="329"/>
      <c r="C64" s="329"/>
      <c r="D64" s="329"/>
      <c r="E64" s="329"/>
      <c r="F64" s="329"/>
      <c r="G64" s="329"/>
      <c r="H64" s="320"/>
      <c r="I64" s="320"/>
      <c r="J64" s="320"/>
      <c r="K64" s="329"/>
      <c r="L64" s="320"/>
    </row>
    <row r="65" spans="1:12" x14ac:dyDescent="0.25">
      <c r="A65" s="320"/>
      <c r="B65" s="329"/>
      <c r="C65" s="329"/>
      <c r="D65" s="329"/>
      <c r="E65" s="329"/>
      <c r="F65" s="329"/>
      <c r="G65" s="329"/>
      <c r="H65" s="320"/>
      <c r="I65" s="320"/>
      <c r="J65" s="320"/>
      <c r="K65" s="329"/>
      <c r="L65" s="320"/>
    </row>
    <row r="66" spans="1:12" x14ac:dyDescent="0.25">
      <c r="A66" s="320"/>
      <c r="B66" s="329"/>
      <c r="C66" s="329"/>
      <c r="D66" s="329"/>
      <c r="E66" s="329"/>
      <c r="F66" s="329"/>
      <c r="G66" s="329"/>
      <c r="H66" s="320"/>
      <c r="I66" s="320"/>
      <c r="J66" s="320"/>
      <c r="K66" s="329"/>
      <c r="L66" s="320"/>
    </row>
    <row r="67" spans="1:12" x14ac:dyDescent="0.25">
      <c r="A67" s="320"/>
      <c r="B67" s="329"/>
      <c r="C67" s="329"/>
      <c r="D67" s="329"/>
      <c r="E67" s="329"/>
      <c r="F67" s="329"/>
      <c r="G67" s="329"/>
      <c r="H67" s="320"/>
      <c r="I67" s="320"/>
      <c r="J67" s="320"/>
      <c r="K67" s="329"/>
      <c r="L67" s="320"/>
    </row>
    <row r="68" spans="1:12" x14ac:dyDescent="0.25">
      <c r="A68" s="320"/>
      <c r="B68" s="329"/>
      <c r="C68" s="329"/>
      <c r="D68" s="329"/>
      <c r="E68" s="329"/>
      <c r="F68" s="329"/>
      <c r="G68" s="329"/>
      <c r="H68" s="320"/>
      <c r="I68" s="320"/>
      <c r="J68" s="320"/>
      <c r="K68" s="329"/>
      <c r="L68" s="320"/>
    </row>
    <row r="69" spans="1:12" x14ac:dyDescent="0.25">
      <c r="A69" s="320"/>
      <c r="B69" s="329"/>
      <c r="C69" s="329"/>
      <c r="D69" s="329"/>
      <c r="E69" s="329"/>
      <c r="F69" s="329"/>
      <c r="G69" s="329"/>
      <c r="H69" s="320"/>
      <c r="I69" s="320"/>
      <c r="J69" s="320"/>
      <c r="K69" s="329"/>
      <c r="L69" s="320"/>
    </row>
    <row r="70" spans="1:12" x14ac:dyDescent="0.25">
      <c r="A70" s="320"/>
      <c r="B70" s="329"/>
      <c r="C70" s="329"/>
      <c r="D70" s="329"/>
      <c r="E70" s="329"/>
      <c r="F70" s="329"/>
      <c r="G70" s="329"/>
      <c r="H70" s="320"/>
      <c r="I70" s="320"/>
      <c r="J70" s="320"/>
      <c r="K70" s="329"/>
      <c r="L70" s="320"/>
    </row>
    <row r="71" spans="1:12" x14ac:dyDescent="0.25">
      <c r="A71" s="320"/>
      <c r="B71" s="329"/>
      <c r="C71" s="329"/>
      <c r="D71" s="329"/>
      <c r="E71" s="329"/>
      <c r="F71" s="329"/>
      <c r="G71" s="329"/>
      <c r="H71" s="320"/>
      <c r="I71" s="320"/>
      <c r="J71" s="320"/>
      <c r="K71" s="329"/>
      <c r="L71" s="320"/>
    </row>
    <row r="72" spans="1:12" x14ac:dyDescent="0.25">
      <c r="A72" s="320"/>
      <c r="B72" s="329"/>
      <c r="C72" s="329"/>
      <c r="D72" s="329"/>
      <c r="E72" s="329"/>
      <c r="F72" s="329"/>
      <c r="G72" s="329"/>
      <c r="H72" s="320"/>
      <c r="I72" s="320"/>
      <c r="J72" s="320"/>
      <c r="K72" s="329"/>
      <c r="L72" s="320"/>
    </row>
    <row r="73" spans="1:12" x14ac:dyDescent="0.25">
      <c r="A73" s="320"/>
      <c r="B73" s="329"/>
      <c r="C73" s="329"/>
      <c r="D73" s="329"/>
      <c r="E73" s="329"/>
      <c r="F73" s="329"/>
      <c r="G73" s="329"/>
      <c r="H73" s="320"/>
      <c r="I73" s="320"/>
      <c r="J73" s="320"/>
      <c r="K73" s="329"/>
      <c r="L73" s="320"/>
    </row>
    <row r="74" spans="1:12" x14ac:dyDescent="0.25">
      <c r="A74" s="320"/>
      <c r="B74" s="329"/>
      <c r="C74" s="329"/>
      <c r="D74" s="329"/>
      <c r="E74" s="329"/>
      <c r="F74" s="329"/>
      <c r="G74" s="329"/>
      <c r="H74" s="320"/>
      <c r="I74" s="320"/>
      <c r="J74" s="320"/>
      <c r="K74" s="329"/>
      <c r="L74" s="320"/>
    </row>
    <row r="75" spans="1:12" x14ac:dyDescent="0.25">
      <c r="A75" s="320"/>
      <c r="B75" s="329"/>
      <c r="C75" s="329"/>
      <c r="D75" s="329"/>
      <c r="E75" s="329"/>
      <c r="F75" s="329"/>
      <c r="G75" s="329"/>
      <c r="H75" s="320"/>
      <c r="I75" s="320"/>
      <c r="J75" s="320"/>
      <c r="K75" s="329"/>
      <c r="L75" s="320"/>
    </row>
    <row r="76" spans="1:12" x14ac:dyDescent="0.25">
      <c r="A76" s="320"/>
      <c r="B76" s="329"/>
      <c r="C76" s="329"/>
      <c r="D76" s="329"/>
      <c r="E76" s="329"/>
      <c r="F76" s="329"/>
      <c r="G76" s="329"/>
      <c r="H76" s="320"/>
      <c r="I76" s="320"/>
      <c r="J76" s="320"/>
      <c r="K76" s="329"/>
      <c r="L76" s="320"/>
    </row>
    <row r="77" spans="1:12" x14ac:dyDescent="0.25">
      <c r="A77" s="320"/>
      <c r="B77" s="329"/>
      <c r="C77" s="329"/>
      <c r="D77" s="329"/>
      <c r="E77" s="329"/>
      <c r="F77" s="329"/>
      <c r="G77" s="329"/>
      <c r="H77" s="320"/>
      <c r="I77" s="320"/>
      <c r="J77" s="320"/>
      <c r="K77" s="329"/>
      <c r="L77" s="320"/>
    </row>
    <row r="78" spans="1:12" x14ac:dyDescent="0.25">
      <c r="A78" s="320"/>
      <c r="B78" s="329"/>
      <c r="C78" s="329"/>
      <c r="D78" s="329"/>
      <c r="E78" s="329"/>
      <c r="F78" s="329"/>
      <c r="G78" s="329"/>
      <c r="H78" s="320"/>
      <c r="I78" s="320"/>
      <c r="J78" s="320"/>
      <c r="K78" s="329"/>
      <c r="L78" s="320"/>
    </row>
    <row r="79" spans="1:12" x14ac:dyDescent="0.25">
      <c r="A79" s="320"/>
      <c r="B79" s="329"/>
      <c r="C79" s="329"/>
      <c r="D79" s="329"/>
      <c r="E79" s="329"/>
      <c r="F79" s="329"/>
      <c r="G79" s="329"/>
      <c r="H79" s="320"/>
      <c r="I79" s="320"/>
      <c r="J79" s="320"/>
      <c r="K79" s="329"/>
      <c r="L79" s="320"/>
    </row>
    <row r="80" spans="1:12" x14ac:dyDescent="0.25">
      <c r="A80" s="320"/>
      <c r="B80" s="329"/>
      <c r="C80" s="329"/>
      <c r="D80" s="329"/>
      <c r="E80" s="329"/>
      <c r="F80" s="329"/>
      <c r="G80" s="329"/>
      <c r="H80" s="320"/>
      <c r="I80" s="320"/>
      <c r="J80" s="320"/>
      <c r="K80" s="329"/>
      <c r="L80" s="320"/>
    </row>
    <row r="81" spans="1:12" x14ac:dyDescent="0.25">
      <c r="A81" s="320"/>
      <c r="B81" s="329"/>
      <c r="C81" s="329"/>
      <c r="D81" s="329"/>
      <c r="E81" s="329"/>
      <c r="F81" s="329"/>
      <c r="G81" s="329"/>
      <c r="H81" s="320"/>
      <c r="I81" s="320"/>
      <c r="J81" s="320"/>
      <c r="K81" s="329"/>
      <c r="L81" s="320"/>
    </row>
    <row r="82" spans="1:12" x14ac:dyDescent="0.25">
      <c r="A82" s="320"/>
      <c r="B82" s="329"/>
      <c r="C82" s="329"/>
      <c r="D82" s="329"/>
      <c r="E82" s="329"/>
      <c r="F82" s="329"/>
      <c r="G82" s="329"/>
      <c r="H82" s="320"/>
      <c r="I82" s="320"/>
      <c r="J82" s="320"/>
      <c r="K82" s="329"/>
      <c r="L82" s="320"/>
    </row>
    <row r="83" spans="1:12" x14ac:dyDescent="0.25">
      <c r="A83" s="320"/>
      <c r="B83" s="329"/>
      <c r="C83" s="329"/>
      <c r="D83" s="329"/>
      <c r="E83" s="329"/>
      <c r="F83" s="329"/>
      <c r="G83" s="329"/>
      <c r="H83" s="320"/>
      <c r="I83" s="320"/>
      <c r="J83" s="320"/>
      <c r="K83" s="329"/>
      <c r="L83" s="320"/>
    </row>
    <row r="84" spans="1:12" x14ac:dyDescent="0.25">
      <c r="A84" s="320"/>
      <c r="B84" s="329"/>
      <c r="C84" s="329"/>
      <c r="D84" s="329"/>
      <c r="E84" s="329"/>
      <c r="F84" s="329"/>
      <c r="G84" s="329"/>
      <c r="H84" s="320"/>
      <c r="I84" s="320"/>
      <c r="J84" s="320"/>
      <c r="K84" s="329"/>
      <c r="L84" s="320"/>
    </row>
    <row r="85" spans="1:12" x14ac:dyDescent="0.25">
      <c r="A85" s="320"/>
      <c r="B85" s="329"/>
      <c r="C85" s="329"/>
      <c r="D85" s="329"/>
      <c r="E85" s="329"/>
      <c r="F85" s="329"/>
      <c r="G85" s="329"/>
      <c r="H85" s="320"/>
      <c r="I85" s="320"/>
      <c r="J85" s="320"/>
      <c r="K85" s="329"/>
      <c r="L85" s="320"/>
    </row>
    <row r="86" spans="1:12" x14ac:dyDescent="0.25">
      <c r="A86" s="320"/>
      <c r="B86" s="329"/>
      <c r="C86" s="329"/>
      <c r="D86" s="329"/>
      <c r="E86" s="329"/>
      <c r="F86" s="329"/>
      <c r="G86" s="329"/>
      <c r="H86" s="320"/>
      <c r="I86" s="320"/>
      <c r="J86" s="320"/>
      <c r="K86" s="329"/>
      <c r="L86" s="320"/>
    </row>
    <row r="87" spans="1:12" x14ac:dyDescent="0.25">
      <c r="A87" s="320"/>
      <c r="B87" s="329"/>
      <c r="C87" s="329"/>
      <c r="D87" s="329"/>
      <c r="E87" s="329"/>
      <c r="F87" s="329"/>
      <c r="G87" s="329"/>
      <c r="H87" s="320"/>
      <c r="I87" s="320"/>
      <c r="J87" s="320"/>
      <c r="K87" s="329"/>
      <c r="L87" s="320"/>
    </row>
    <row r="88" spans="1:12" x14ac:dyDescent="0.25">
      <c r="A88" s="320"/>
      <c r="B88" s="329"/>
      <c r="C88" s="329"/>
      <c r="D88" s="329"/>
      <c r="E88" s="329"/>
      <c r="F88" s="329"/>
      <c r="G88" s="329"/>
      <c r="H88" s="320"/>
      <c r="I88" s="320"/>
      <c r="J88" s="320"/>
      <c r="K88" s="329"/>
      <c r="L88" s="320"/>
    </row>
    <row r="89" spans="1:12" x14ac:dyDescent="0.25">
      <c r="A89" s="320"/>
      <c r="B89" s="329"/>
      <c r="C89" s="329"/>
      <c r="D89" s="329"/>
      <c r="E89" s="329"/>
      <c r="F89" s="329"/>
      <c r="G89" s="329"/>
      <c r="H89" s="320"/>
      <c r="I89" s="320"/>
      <c r="J89" s="320"/>
      <c r="K89" s="329"/>
      <c r="L89" s="320"/>
    </row>
    <row r="90" spans="1:12" x14ac:dyDescent="0.25">
      <c r="A90" s="320"/>
      <c r="B90" s="329"/>
      <c r="C90" s="329"/>
      <c r="D90" s="329"/>
      <c r="E90" s="329"/>
      <c r="F90" s="329"/>
      <c r="G90" s="329"/>
      <c r="H90" s="320"/>
      <c r="I90" s="320"/>
      <c r="J90" s="320"/>
      <c r="K90" s="329"/>
      <c r="L90" s="320"/>
    </row>
    <row r="91" spans="1:12" x14ac:dyDescent="0.25">
      <c r="A91" s="320"/>
      <c r="B91" s="329"/>
      <c r="C91" s="329"/>
      <c r="D91" s="329"/>
      <c r="E91" s="329"/>
      <c r="F91" s="329"/>
      <c r="G91" s="329"/>
      <c r="H91" s="320"/>
      <c r="I91" s="320"/>
      <c r="J91" s="320"/>
      <c r="K91" s="329"/>
      <c r="L91" s="320"/>
    </row>
    <row r="92" spans="1:12" x14ac:dyDescent="0.25">
      <c r="A92" s="320"/>
      <c r="B92" s="329"/>
      <c r="C92" s="329"/>
      <c r="D92" s="329"/>
      <c r="E92" s="329"/>
      <c r="F92" s="329"/>
      <c r="G92" s="329"/>
      <c r="H92" s="320"/>
      <c r="I92" s="320"/>
      <c r="J92" s="320"/>
      <c r="K92" s="329"/>
      <c r="L92" s="320"/>
    </row>
    <row r="93" spans="1:12" x14ac:dyDescent="0.25">
      <c r="A93" s="320"/>
      <c r="B93" s="329"/>
      <c r="C93" s="329"/>
      <c r="D93" s="329"/>
      <c r="E93" s="329"/>
      <c r="F93" s="329"/>
      <c r="G93" s="329"/>
      <c r="H93" s="320"/>
      <c r="I93" s="320"/>
      <c r="J93" s="320"/>
      <c r="K93" s="329"/>
      <c r="L93" s="320"/>
    </row>
    <row r="94" spans="1:12" x14ac:dyDescent="0.25">
      <c r="A94" s="320"/>
      <c r="B94" s="329"/>
      <c r="C94" s="329"/>
      <c r="D94" s="329"/>
      <c r="E94" s="329"/>
      <c r="F94" s="329"/>
      <c r="G94" s="329"/>
      <c r="H94" s="320"/>
      <c r="I94" s="320"/>
      <c r="J94" s="320"/>
      <c r="K94" s="329"/>
      <c r="L94" s="320"/>
    </row>
    <row r="95" spans="1:12" x14ac:dyDescent="0.25">
      <c r="A95" s="320"/>
      <c r="B95" s="329"/>
      <c r="C95" s="329"/>
      <c r="D95" s="329"/>
      <c r="E95" s="329"/>
      <c r="F95" s="329"/>
      <c r="G95" s="329"/>
      <c r="H95" s="320"/>
      <c r="I95" s="320"/>
      <c r="J95" s="320"/>
      <c r="K95" s="329"/>
      <c r="L95" s="320"/>
    </row>
    <row r="96" spans="1:12" x14ac:dyDescent="0.25">
      <c r="A96" s="320"/>
      <c r="B96" s="329"/>
      <c r="C96" s="329"/>
      <c r="D96" s="329"/>
      <c r="E96" s="329"/>
      <c r="F96" s="329"/>
      <c r="G96" s="329"/>
      <c r="H96" s="320"/>
      <c r="I96" s="320"/>
      <c r="J96" s="320"/>
      <c r="K96" s="329"/>
      <c r="L96" s="320"/>
    </row>
    <row r="97" spans="1:12" x14ac:dyDescent="0.25">
      <c r="A97" s="320"/>
      <c r="B97" s="329"/>
      <c r="C97" s="329"/>
      <c r="D97" s="329"/>
      <c r="E97" s="329"/>
      <c r="F97" s="329"/>
      <c r="G97" s="329"/>
      <c r="H97" s="320"/>
      <c r="I97" s="320"/>
      <c r="J97" s="320"/>
      <c r="K97" s="329"/>
      <c r="L97" s="320"/>
    </row>
    <row r="98" spans="1:12" x14ac:dyDescent="0.25">
      <c r="A98" s="320"/>
      <c r="B98" s="329"/>
      <c r="C98" s="329"/>
      <c r="D98" s="329"/>
      <c r="E98" s="329"/>
      <c r="F98" s="329"/>
      <c r="G98" s="329"/>
      <c r="H98" s="320"/>
      <c r="I98" s="320"/>
      <c r="J98" s="320"/>
      <c r="K98" s="329"/>
      <c r="L98" s="320"/>
    </row>
    <row r="99" spans="1:12" x14ac:dyDescent="0.25">
      <c r="A99" s="320"/>
      <c r="B99" s="329"/>
      <c r="C99" s="329"/>
      <c r="D99" s="329"/>
      <c r="E99" s="329"/>
      <c r="F99" s="329"/>
      <c r="G99" s="329"/>
      <c r="H99" s="320"/>
      <c r="I99" s="320"/>
      <c r="J99" s="320"/>
      <c r="K99" s="329"/>
      <c r="L99" s="320"/>
    </row>
    <row r="100" spans="1:12" x14ac:dyDescent="0.25">
      <c r="A100" s="320"/>
      <c r="B100" s="329"/>
      <c r="C100" s="329"/>
      <c r="D100" s="329"/>
      <c r="E100" s="329"/>
      <c r="F100" s="329"/>
      <c r="G100" s="329"/>
      <c r="H100" s="320"/>
      <c r="I100" s="320"/>
      <c r="J100" s="320"/>
      <c r="K100" s="329"/>
      <c r="L100" s="320"/>
    </row>
  </sheetData>
  <pageMargins left="0.7" right="0.7" top="0.75" bottom="0.75" header="0" footer="0"/>
  <pageSetup orientation="landscape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3"/>
  <sheetViews>
    <sheetView showGridLines="0" workbookViewId="0"/>
  </sheetViews>
  <sheetFormatPr baseColWidth="10" defaultColWidth="14.42578125" defaultRowHeight="15" customHeight="1" x14ac:dyDescent="0.25"/>
  <cols>
    <col min="1" max="1" width="41.42578125" style="175" customWidth="1"/>
    <col min="2" max="3" width="26.28515625" style="175" customWidth="1"/>
    <col min="4" max="4" width="11.5703125" style="175" customWidth="1"/>
    <col min="5" max="5" width="28.85546875" style="175" customWidth="1"/>
    <col min="6" max="6" width="25" style="175" customWidth="1"/>
    <col min="7" max="7" width="19.140625" style="175" customWidth="1"/>
    <col min="8" max="8" width="16" style="175" customWidth="1"/>
    <col min="9" max="9" width="11.5703125" style="175" customWidth="1"/>
    <col min="10" max="16384" width="14.42578125" style="175"/>
  </cols>
  <sheetData>
    <row r="1" spans="1:9" ht="15" customHeight="1" x14ac:dyDescent="0.25">
      <c r="A1" s="227" t="s">
        <v>422</v>
      </c>
      <c r="B1" s="201"/>
      <c r="C1" s="201"/>
      <c r="D1" s="202"/>
      <c r="E1" s="202"/>
      <c r="F1" s="202"/>
      <c r="G1" s="202"/>
      <c r="H1" s="202"/>
      <c r="I1" s="202"/>
    </row>
    <row r="2" spans="1:9" ht="15" customHeight="1" x14ac:dyDescent="0.25">
      <c r="A2" s="203" t="s">
        <v>115</v>
      </c>
      <c r="B2" s="201"/>
      <c r="C2" s="201"/>
      <c r="D2" s="202"/>
      <c r="E2" s="202"/>
      <c r="F2" s="202"/>
      <c r="G2" s="202"/>
      <c r="H2" s="202"/>
      <c r="I2" s="202"/>
    </row>
    <row r="3" spans="1:9" ht="15" customHeight="1" x14ac:dyDescent="0.25">
      <c r="A3" s="202"/>
      <c r="B3" s="201"/>
      <c r="C3" s="201"/>
      <c r="D3" s="202"/>
      <c r="E3" s="202"/>
      <c r="F3" s="202"/>
      <c r="G3" s="202"/>
      <c r="H3" s="202"/>
      <c r="I3" s="202"/>
    </row>
    <row r="4" spans="1:9" ht="15" customHeight="1" x14ac:dyDescent="0.25">
      <c r="A4" s="202"/>
      <c r="B4" s="201"/>
      <c r="C4" s="201"/>
      <c r="D4" s="202"/>
      <c r="E4" s="202"/>
      <c r="F4" s="202"/>
      <c r="G4" s="202"/>
      <c r="H4" s="202"/>
      <c r="I4" s="202"/>
    </row>
    <row r="5" spans="1:9" ht="15" customHeight="1" x14ac:dyDescent="0.25">
      <c r="A5" s="204" t="s">
        <v>87</v>
      </c>
      <c r="B5" s="205" t="s">
        <v>88</v>
      </c>
      <c r="C5" s="205" t="s">
        <v>24</v>
      </c>
      <c r="D5" s="202"/>
      <c r="I5" s="202"/>
    </row>
    <row r="6" spans="1:9" ht="15" customHeight="1" x14ac:dyDescent="0.25">
      <c r="A6" s="203" t="s">
        <v>281</v>
      </c>
      <c r="B6" s="245" t="s">
        <v>316</v>
      </c>
      <c r="C6" s="245" t="s">
        <v>24</v>
      </c>
      <c r="D6" s="202"/>
      <c r="E6" s="202"/>
      <c r="I6" s="202"/>
    </row>
    <row r="7" spans="1:9" ht="15" customHeight="1" x14ac:dyDescent="0.25">
      <c r="A7" s="202" t="s">
        <v>282</v>
      </c>
      <c r="B7" s="206"/>
      <c r="C7" s="206"/>
      <c r="D7" s="202"/>
      <c r="E7" s="202"/>
      <c r="I7" s="202"/>
    </row>
    <row r="8" spans="1:9" ht="15" customHeight="1" x14ac:dyDescent="0.25">
      <c r="A8" s="202" t="s">
        <v>232</v>
      </c>
      <c r="B8" s="210">
        <v>1303.57046324</v>
      </c>
      <c r="C8" s="208">
        <f t="shared" ref="C8:C14" si="0">B8/$B$16</f>
        <v>0.7281298304163758</v>
      </c>
      <c r="D8" s="202"/>
      <c r="E8" s="202"/>
      <c r="I8" s="202"/>
    </row>
    <row r="9" spans="1:9" ht="15" customHeight="1" x14ac:dyDescent="0.25">
      <c r="A9" s="202" t="s">
        <v>284</v>
      </c>
      <c r="B9" s="210">
        <v>298.64152538000002</v>
      </c>
      <c r="C9" s="208">
        <f t="shared" si="0"/>
        <v>0.16681093148563661</v>
      </c>
      <c r="D9" s="202"/>
      <c r="E9" s="202"/>
      <c r="I9" s="202"/>
    </row>
    <row r="10" spans="1:9" ht="15" customHeight="1" x14ac:dyDescent="0.25">
      <c r="A10" s="202" t="s">
        <v>289</v>
      </c>
      <c r="B10" s="210">
        <v>62.701363919999999</v>
      </c>
      <c r="C10" s="208">
        <f t="shared" si="0"/>
        <v>3.5022835178752883E-2</v>
      </c>
      <c r="D10" s="202"/>
      <c r="E10" s="202"/>
      <c r="I10" s="202"/>
    </row>
    <row r="11" spans="1:9" ht="15" customHeight="1" x14ac:dyDescent="0.25">
      <c r="A11" s="202" t="s">
        <v>283</v>
      </c>
      <c r="B11" s="210">
        <v>26.930642649999999</v>
      </c>
      <c r="C11" s="208">
        <f t="shared" si="0"/>
        <v>1.5042534959721857E-2</v>
      </c>
      <c r="D11" s="202"/>
      <c r="E11" s="202"/>
      <c r="I11" s="202"/>
    </row>
    <row r="12" spans="1:9" ht="15" customHeight="1" x14ac:dyDescent="0.25">
      <c r="A12" s="202" t="s">
        <v>423</v>
      </c>
      <c r="B12" s="210">
        <v>26.229971320000001</v>
      </c>
      <c r="C12" s="208">
        <f t="shared" si="0"/>
        <v>1.4651163943672236E-2</v>
      </c>
      <c r="D12" s="202"/>
      <c r="E12" s="202"/>
      <c r="I12" s="202"/>
    </row>
    <row r="13" spans="1:9" ht="15" customHeight="1" x14ac:dyDescent="0.25">
      <c r="A13" s="202" t="s">
        <v>372</v>
      </c>
      <c r="B13" s="210">
        <v>25.714539780000003</v>
      </c>
      <c r="C13" s="208">
        <f t="shared" si="0"/>
        <v>1.4363261532260852E-2</v>
      </c>
      <c r="D13" s="202"/>
      <c r="E13" s="202"/>
      <c r="I13" s="202"/>
    </row>
    <row r="14" spans="1:9" ht="15" customHeight="1" x14ac:dyDescent="0.25">
      <c r="A14" s="202" t="s">
        <v>77</v>
      </c>
      <c r="B14" s="210">
        <v>46.510982599999998</v>
      </c>
      <c r="C14" s="208">
        <f t="shared" si="0"/>
        <v>2.5979442483579761E-2</v>
      </c>
      <c r="D14" s="202"/>
      <c r="E14" s="202"/>
      <c r="I14" s="202"/>
    </row>
    <row r="15" spans="1:9" ht="15" customHeight="1" x14ac:dyDescent="0.25">
      <c r="A15" s="202" t="s">
        <v>282</v>
      </c>
      <c r="B15" s="229"/>
      <c r="C15" s="218"/>
      <c r="D15" s="202"/>
      <c r="E15" s="202"/>
      <c r="I15" s="202"/>
    </row>
    <row r="16" spans="1:9" ht="15" customHeight="1" x14ac:dyDescent="0.25">
      <c r="A16" s="215" t="s">
        <v>27</v>
      </c>
      <c r="B16" s="230">
        <f>SUM(B8:B14)</f>
        <v>1790.29948889</v>
      </c>
      <c r="C16" s="341">
        <f>SUM(C8:C14)</f>
        <v>1.0000000000000002</v>
      </c>
      <c r="D16" s="202"/>
      <c r="E16" s="202"/>
      <c r="I16" s="202"/>
    </row>
    <row r="17" spans="1:9" ht="15" customHeight="1" x14ac:dyDescent="0.25">
      <c r="A17" s="202"/>
      <c r="B17" s="219"/>
      <c r="C17" s="218"/>
      <c r="D17" s="202"/>
      <c r="E17" s="202"/>
      <c r="F17" s="202"/>
      <c r="G17" s="202"/>
      <c r="H17" s="202"/>
      <c r="I17" s="202"/>
    </row>
    <row r="18" spans="1:9" ht="15" customHeight="1" x14ac:dyDescent="0.25">
      <c r="A18" s="202"/>
      <c r="B18" s="201"/>
      <c r="C18" s="201"/>
      <c r="D18" s="202"/>
      <c r="E18" s="202"/>
      <c r="F18" s="202"/>
      <c r="G18" s="202"/>
      <c r="H18" s="202"/>
      <c r="I18" s="202"/>
    </row>
    <row r="19" spans="1:9" ht="15" customHeight="1" x14ac:dyDescent="0.25">
      <c r="A19" s="221" t="s">
        <v>61</v>
      </c>
      <c r="B19" s="222"/>
      <c r="C19" s="222"/>
      <c r="D19" s="202"/>
      <c r="E19" s="202"/>
      <c r="F19" s="202"/>
      <c r="G19" s="202"/>
      <c r="H19" s="202"/>
      <c r="I19" s="202"/>
    </row>
    <row r="20" spans="1:9" ht="15" customHeight="1" x14ac:dyDescent="0.25">
      <c r="A20" s="202" t="s">
        <v>64</v>
      </c>
      <c r="B20" s="201"/>
      <c r="C20" s="201"/>
      <c r="D20" s="202"/>
      <c r="E20" s="202"/>
      <c r="F20" s="202"/>
      <c r="G20" s="202"/>
      <c r="H20" s="202"/>
      <c r="I20" s="202"/>
    </row>
    <row r="21" spans="1:9" ht="15" customHeight="1" x14ac:dyDescent="0.25">
      <c r="A21" s="224" t="s">
        <v>62</v>
      </c>
      <c r="B21" s="225"/>
      <c r="C21" s="225"/>
      <c r="D21" s="202"/>
      <c r="E21" s="202"/>
      <c r="F21" s="202"/>
      <c r="G21" s="202"/>
      <c r="H21" s="202"/>
      <c r="I21" s="202"/>
    </row>
    <row r="22" spans="1:9" ht="15" customHeight="1" x14ac:dyDescent="0.25">
      <c r="A22" s="202"/>
      <c r="B22" s="201"/>
      <c r="C22" s="201"/>
      <c r="D22" s="202"/>
      <c r="E22" s="202"/>
      <c r="F22" s="202"/>
      <c r="G22" s="202"/>
      <c r="H22" s="202"/>
      <c r="I22" s="202"/>
    </row>
    <row r="23" spans="1:9" ht="15" customHeight="1" x14ac:dyDescent="0.25">
      <c r="A23" s="202"/>
      <c r="B23" s="201"/>
      <c r="C23" s="201"/>
      <c r="D23" s="202"/>
      <c r="E23" s="202"/>
      <c r="F23" s="202"/>
      <c r="G23" s="202"/>
      <c r="H23" s="202"/>
      <c r="I23" s="202"/>
    </row>
  </sheetData>
  <pageMargins left="0.7" right="0.7" top="0.75" bottom="0.75" header="0" footer="0"/>
  <pageSetup orientation="landscape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4"/>
  <sheetViews>
    <sheetView showGridLines="0" workbookViewId="0"/>
  </sheetViews>
  <sheetFormatPr baseColWidth="10" defaultColWidth="14.42578125" defaultRowHeight="15" customHeight="1" x14ac:dyDescent="0.25"/>
  <cols>
    <col min="1" max="1" width="25.42578125" style="4" customWidth="1"/>
    <col min="2" max="11" width="9.5703125" style="4" customWidth="1"/>
    <col min="12" max="12" width="9.140625" style="4" customWidth="1"/>
    <col min="13" max="16384" width="14.42578125" style="4"/>
  </cols>
  <sheetData>
    <row r="1" spans="1:13" ht="13.9" customHeight="1" x14ac:dyDescent="0.25">
      <c r="A1" s="1" t="s">
        <v>321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3" ht="13.9" customHeight="1" x14ac:dyDescent="0.25">
      <c r="A2" s="5" t="s">
        <v>116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3" ht="13.9" customHeight="1" x14ac:dyDescent="0.25">
      <c r="A3" s="3"/>
      <c r="B3" s="2"/>
      <c r="C3" s="2"/>
      <c r="D3" s="2"/>
      <c r="E3" s="2"/>
      <c r="F3" s="2"/>
      <c r="G3" s="2"/>
      <c r="H3" s="2"/>
      <c r="I3" s="2"/>
      <c r="J3" s="3"/>
      <c r="K3" s="3"/>
      <c r="L3" s="3"/>
    </row>
    <row r="4" spans="1:13" ht="13.9" customHeight="1" x14ac:dyDescent="0.25">
      <c r="A4" s="3"/>
      <c r="B4" s="110"/>
      <c r="C4" s="110"/>
      <c r="D4" s="110"/>
      <c r="E4" s="110"/>
      <c r="F4" s="110"/>
      <c r="G4" s="110"/>
      <c r="H4" s="110"/>
      <c r="I4" s="110"/>
      <c r="J4" s="110"/>
      <c r="K4" s="3"/>
      <c r="L4" s="54"/>
    </row>
    <row r="5" spans="1:13" ht="13.9" customHeight="1" x14ac:dyDescent="0.25">
      <c r="A5" s="6" t="s">
        <v>68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7" t="s">
        <v>186</v>
      </c>
      <c r="L5" s="3"/>
    </row>
    <row r="6" spans="1:13" ht="13.9" customHeight="1" x14ac:dyDescent="0.25">
      <c r="A6" s="1" t="s">
        <v>322</v>
      </c>
      <c r="B6" s="137">
        <f t="shared" ref="B6:K6" si="0">SUM(B8:B9)</f>
        <v>6680658.79</v>
      </c>
      <c r="C6" s="137">
        <f t="shared" si="0"/>
        <v>7192591.9307999983</v>
      </c>
      <c r="D6" s="137">
        <f t="shared" si="0"/>
        <v>7320806.8476999998</v>
      </c>
      <c r="E6" s="137">
        <f t="shared" si="0"/>
        <v>7663123.9877000004</v>
      </c>
      <c r="F6" s="137">
        <f t="shared" si="0"/>
        <v>8668091.618999999</v>
      </c>
      <c r="G6" s="137">
        <f t="shared" si="0"/>
        <v>9096993.8719999995</v>
      </c>
      <c r="H6" s="137">
        <f t="shared" si="0"/>
        <v>9666411.8718999978</v>
      </c>
      <c r="I6" s="137">
        <f t="shared" si="0"/>
        <v>8893971.5276180003</v>
      </c>
      <c r="J6" s="137">
        <f t="shared" si="0"/>
        <v>12149273.526027</v>
      </c>
      <c r="K6" s="137">
        <f t="shared" si="0"/>
        <v>12936826.381839</v>
      </c>
      <c r="L6" s="226"/>
      <c r="M6" s="175"/>
    </row>
    <row r="7" spans="1:13" ht="13.9" customHeight="1" x14ac:dyDescent="0.25">
      <c r="A7" s="3"/>
      <c r="B7" s="56"/>
      <c r="C7" s="56"/>
      <c r="D7" s="56"/>
      <c r="E7" s="56"/>
      <c r="F7" s="56"/>
      <c r="G7" s="56"/>
      <c r="H7" s="56"/>
      <c r="I7" s="9"/>
      <c r="J7" s="9"/>
      <c r="K7" s="3"/>
      <c r="L7" s="226"/>
      <c r="M7" s="175"/>
    </row>
    <row r="8" spans="1:13" ht="13.9" customHeight="1" x14ac:dyDescent="0.25">
      <c r="A8" s="3" t="s">
        <v>323</v>
      </c>
      <c r="B8" s="133">
        <v>6680658.79</v>
      </c>
      <c r="C8" s="133">
        <v>7192591.9307999983</v>
      </c>
      <c r="D8" s="133">
        <v>7320806.8476999998</v>
      </c>
      <c r="E8" s="133">
        <v>7663123.9877000004</v>
      </c>
      <c r="F8" s="133">
        <v>8668091.618999999</v>
      </c>
      <c r="G8" s="133">
        <v>9096993.8719999995</v>
      </c>
      <c r="H8" s="133">
        <v>9666411.8718999978</v>
      </c>
      <c r="I8" s="133">
        <v>8637232.9288999997</v>
      </c>
      <c r="J8" s="133">
        <v>11952306.5495</v>
      </c>
      <c r="K8" s="132">
        <v>12783080.929084999</v>
      </c>
      <c r="L8" s="226"/>
      <c r="M8" s="226"/>
    </row>
    <row r="9" spans="1:13" ht="13.9" customHeight="1" x14ac:dyDescent="0.25">
      <c r="A9" s="3" t="s">
        <v>190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256738.59871799996</v>
      </c>
      <c r="J9" s="133">
        <v>196966.97652700002</v>
      </c>
      <c r="K9" s="132">
        <v>153745.452754</v>
      </c>
      <c r="L9" s="226"/>
      <c r="M9" s="226"/>
    </row>
    <row r="10" spans="1:13" ht="13.9" customHeight="1" x14ac:dyDescent="0.25">
      <c r="A10" s="3"/>
      <c r="B10" s="2"/>
      <c r="C10" s="2"/>
      <c r="D10" s="2"/>
      <c r="E10" s="2"/>
      <c r="F10" s="2"/>
      <c r="G10" s="2"/>
      <c r="H10" s="2"/>
      <c r="I10" s="2"/>
      <c r="J10" s="3"/>
      <c r="K10" s="34"/>
      <c r="L10" s="226"/>
      <c r="M10" s="226"/>
    </row>
    <row r="11" spans="1:13" ht="13.9" customHeight="1" x14ac:dyDescent="0.25">
      <c r="A11" s="12" t="s">
        <v>78</v>
      </c>
      <c r="B11" s="118"/>
      <c r="C11" s="118"/>
      <c r="D11" s="118"/>
      <c r="E11" s="118"/>
      <c r="F11" s="118"/>
      <c r="G11" s="118"/>
      <c r="H11" s="79"/>
      <c r="I11" s="118"/>
      <c r="J11" s="118"/>
      <c r="K11" s="3"/>
      <c r="L11" s="226"/>
      <c r="M11" s="226"/>
    </row>
    <row r="12" spans="1:13" ht="13.9" customHeight="1" x14ac:dyDescent="0.25">
      <c r="A12" s="3" t="s">
        <v>324</v>
      </c>
      <c r="B12" s="32"/>
      <c r="C12" s="32"/>
      <c r="D12" s="32"/>
      <c r="E12" s="32"/>
      <c r="F12" s="32"/>
      <c r="G12" s="32"/>
      <c r="H12" s="56"/>
      <c r="I12" s="32"/>
      <c r="J12" s="32"/>
      <c r="K12" s="3"/>
      <c r="L12" s="3"/>
    </row>
    <row r="13" spans="1:13" ht="13.9" customHeight="1" x14ac:dyDescent="0.25">
      <c r="A13" s="11" t="s">
        <v>325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"/>
    </row>
    <row r="14" spans="1:13" ht="13.9" customHeight="1" x14ac:dyDescent="0.25"/>
  </sheetData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00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6.7109375" style="19" customWidth="1"/>
    <col min="2" max="2" width="41" style="19" customWidth="1"/>
    <col min="3" max="3" width="11.28515625" style="19" customWidth="1"/>
    <col min="4" max="4" width="4.5703125" style="19" customWidth="1"/>
    <col min="5" max="5" width="15.140625" style="19" customWidth="1"/>
    <col min="6" max="11" width="11.5703125" style="19" customWidth="1"/>
    <col min="12" max="16384" width="14.42578125" style="19"/>
  </cols>
  <sheetData>
    <row r="1" spans="1:11" x14ac:dyDescent="0.25">
      <c r="A1" s="15" t="s">
        <v>195</v>
      </c>
      <c r="B1" s="17"/>
      <c r="C1" s="17"/>
      <c r="D1" s="17"/>
      <c r="E1" s="17"/>
      <c r="F1" s="18"/>
      <c r="G1" s="18"/>
      <c r="H1" s="18"/>
      <c r="I1" s="18"/>
      <c r="J1" s="18"/>
      <c r="K1" s="18"/>
    </row>
    <row r="2" spans="1:11" x14ac:dyDescent="0.25">
      <c r="A2" s="20" t="s">
        <v>1</v>
      </c>
      <c r="B2" s="17"/>
      <c r="C2" s="17"/>
      <c r="D2" s="17"/>
      <c r="E2" s="161"/>
      <c r="F2" s="18"/>
      <c r="G2" s="18"/>
      <c r="H2" s="18"/>
      <c r="I2" s="18"/>
      <c r="J2" s="18"/>
      <c r="K2" s="18"/>
    </row>
    <row r="3" spans="1:11" x14ac:dyDescent="0.25">
      <c r="A3" s="18"/>
      <c r="B3" s="17"/>
      <c r="C3" s="17"/>
      <c r="D3" s="17"/>
      <c r="E3" s="17"/>
      <c r="F3" s="18"/>
      <c r="G3" s="18"/>
      <c r="H3" s="18"/>
      <c r="I3" s="18"/>
      <c r="J3" s="18"/>
      <c r="K3" s="18"/>
    </row>
    <row r="4" spans="1:11" x14ac:dyDescent="0.25">
      <c r="A4" s="22" t="s">
        <v>2</v>
      </c>
      <c r="B4" s="22" t="s">
        <v>3</v>
      </c>
      <c r="C4" s="22" t="s">
        <v>4</v>
      </c>
      <c r="D4" s="22"/>
      <c r="E4" s="22" t="s">
        <v>5</v>
      </c>
      <c r="F4" s="17"/>
      <c r="G4" s="17"/>
      <c r="H4" s="17"/>
      <c r="I4" s="17"/>
      <c r="J4" s="17"/>
      <c r="K4" s="17"/>
    </row>
    <row r="5" spans="1:11" x14ac:dyDescent="0.25">
      <c r="A5" s="162"/>
      <c r="B5" s="159"/>
      <c r="C5" s="159"/>
      <c r="D5" s="159"/>
      <c r="E5" s="159"/>
      <c r="F5" s="18"/>
      <c r="G5" s="18"/>
      <c r="H5" s="18"/>
      <c r="I5" s="18"/>
      <c r="J5" s="18"/>
      <c r="K5" s="18"/>
    </row>
    <row r="6" spans="1:11" x14ac:dyDescent="0.25">
      <c r="A6" s="18">
        <v>730</v>
      </c>
      <c r="B6" s="17" t="s">
        <v>6</v>
      </c>
      <c r="C6" s="152">
        <v>1533898.2874999994</v>
      </c>
      <c r="D6" s="17" t="s">
        <v>7</v>
      </c>
      <c r="E6" s="82">
        <f>C6/128521560</f>
        <v>1.193494918284527E-2</v>
      </c>
      <c r="F6" s="151"/>
      <c r="G6" s="18"/>
      <c r="H6" s="18"/>
      <c r="I6" s="18"/>
      <c r="J6" s="18"/>
      <c r="K6" s="18"/>
    </row>
    <row r="7" spans="1:11" x14ac:dyDescent="0.25">
      <c r="A7" s="18">
        <v>343</v>
      </c>
      <c r="B7" s="17" t="s">
        <v>8</v>
      </c>
      <c r="C7" s="152">
        <v>347602.67850000015</v>
      </c>
      <c r="D7" s="17" t="s">
        <v>7</v>
      </c>
      <c r="E7" s="82">
        <f t="shared" ref="E7:E12" si="0">C7/128521560</f>
        <v>2.7046254223804952E-3</v>
      </c>
      <c r="F7" s="151"/>
      <c r="G7" s="18"/>
      <c r="H7" s="18"/>
      <c r="I7" s="18"/>
      <c r="J7" s="18"/>
      <c r="K7" s="18"/>
    </row>
    <row r="8" spans="1:11" x14ac:dyDescent="0.25">
      <c r="A8" s="83">
        <v>129</v>
      </c>
      <c r="B8" s="17" t="s">
        <v>9</v>
      </c>
      <c r="C8" s="152">
        <v>94624.269600000014</v>
      </c>
      <c r="D8" s="17" t="s">
        <v>7</v>
      </c>
      <c r="E8" s="82">
        <f t="shared" si="0"/>
        <v>7.3625210898467161E-4</v>
      </c>
      <c r="F8" s="151"/>
      <c r="G8" s="18"/>
      <c r="H8" s="18"/>
      <c r="I8" s="18"/>
      <c r="J8" s="18"/>
      <c r="K8" s="18"/>
    </row>
    <row r="9" spans="1:11" x14ac:dyDescent="0.25">
      <c r="A9" s="18">
        <v>21</v>
      </c>
      <c r="B9" s="17" t="s">
        <v>168</v>
      </c>
      <c r="C9" s="152">
        <v>40088.476599999995</v>
      </c>
      <c r="D9" s="17" t="s">
        <v>7</v>
      </c>
      <c r="E9" s="82">
        <f t="shared" si="0"/>
        <v>3.1192024591049155E-4</v>
      </c>
      <c r="F9" s="151"/>
      <c r="G9" s="18"/>
      <c r="H9" s="18"/>
      <c r="I9" s="18"/>
      <c r="J9" s="18"/>
      <c r="K9" s="18"/>
    </row>
    <row r="10" spans="1:11" x14ac:dyDescent="0.25">
      <c r="A10" s="18">
        <v>9</v>
      </c>
      <c r="B10" s="17" t="s">
        <v>167</v>
      </c>
      <c r="C10" s="152">
        <v>21695.608500000002</v>
      </c>
      <c r="D10" s="17" t="s">
        <v>7</v>
      </c>
      <c r="E10" s="82">
        <f t="shared" si="0"/>
        <v>1.6880909708845738E-4</v>
      </c>
      <c r="F10" s="151"/>
      <c r="G10" s="18"/>
      <c r="H10" s="18"/>
      <c r="I10" s="18"/>
      <c r="J10" s="18"/>
      <c r="K10" s="18"/>
    </row>
    <row r="11" spans="1:11" x14ac:dyDescent="0.25">
      <c r="A11" s="18">
        <v>24</v>
      </c>
      <c r="B11" s="17" t="s">
        <v>166</v>
      </c>
      <c r="C11" s="152">
        <v>17602.455000000002</v>
      </c>
      <c r="D11" s="17" t="s">
        <v>7</v>
      </c>
      <c r="E11" s="82">
        <f t="shared" si="0"/>
        <v>1.3696110598097316E-4</v>
      </c>
      <c r="F11" s="151"/>
      <c r="G11" s="18"/>
      <c r="H11" s="18"/>
      <c r="I11" s="18"/>
      <c r="J11" s="18"/>
      <c r="K11" s="18"/>
    </row>
    <row r="12" spans="1:11" x14ac:dyDescent="0.25">
      <c r="A12" s="18">
        <v>5</v>
      </c>
      <c r="B12" s="17" t="s">
        <v>165</v>
      </c>
      <c r="C12" s="152">
        <v>93073.572700000004</v>
      </c>
      <c r="D12" s="17" t="s">
        <v>7</v>
      </c>
      <c r="E12" s="82">
        <f t="shared" si="0"/>
        <v>7.2418645323010398E-4</v>
      </c>
      <c r="F12" s="151"/>
      <c r="G12" s="18"/>
      <c r="H12" s="18"/>
      <c r="I12" s="18"/>
      <c r="J12" s="18"/>
      <c r="K12" s="18"/>
    </row>
    <row r="13" spans="1:11" x14ac:dyDescent="0.25">
      <c r="A13" s="18">
        <v>130</v>
      </c>
      <c r="B13" s="17" t="s">
        <v>10</v>
      </c>
      <c r="C13" s="152">
        <v>61178.172799999971</v>
      </c>
      <c r="D13" s="17" t="s">
        <v>7</v>
      </c>
      <c r="E13" s="82">
        <f>C13/128521560</f>
        <v>4.7601486318715687E-4</v>
      </c>
      <c r="F13" s="151"/>
      <c r="G13" s="18"/>
      <c r="H13" s="18"/>
      <c r="I13" s="18"/>
      <c r="J13" s="18"/>
      <c r="K13" s="18"/>
    </row>
    <row r="14" spans="1:11" x14ac:dyDescent="0.25">
      <c r="A14" s="18"/>
      <c r="B14" s="17"/>
      <c r="C14" s="17"/>
      <c r="D14" s="17"/>
      <c r="E14" s="17"/>
      <c r="F14" s="18"/>
      <c r="G14" s="18"/>
      <c r="H14" s="18"/>
      <c r="I14" s="18"/>
      <c r="J14" s="18"/>
      <c r="K14" s="18"/>
    </row>
    <row r="15" spans="1:11" x14ac:dyDescent="0.25">
      <c r="A15" s="22" t="s">
        <v>2</v>
      </c>
      <c r="B15" s="22" t="s">
        <v>3</v>
      </c>
      <c r="C15" s="22" t="s">
        <v>4</v>
      </c>
      <c r="D15" s="22"/>
      <c r="E15" s="22" t="s">
        <v>5</v>
      </c>
      <c r="F15" s="17"/>
      <c r="G15" s="17"/>
      <c r="H15" s="17"/>
      <c r="I15" s="17"/>
      <c r="J15" s="17"/>
      <c r="K15" s="17"/>
    </row>
    <row r="16" spans="1:11" x14ac:dyDescent="0.25">
      <c r="A16" s="21"/>
      <c r="B16" s="163" t="s">
        <v>11</v>
      </c>
      <c r="C16" s="163" t="s">
        <v>12</v>
      </c>
      <c r="D16" s="163"/>
      <c r="E16" s="163" t="s">
        <v>13</v>
      </c>
      <c r="F16" s="18"/>
      <c r="G16" s="18"/>
      <c r="H16" s="18"/>
      <c r="I16" s="18"/>
      <c r="J16" s="18"/>
      <c r="K16" s="18"/>
    </row>
    <row r="17" spans="1:11" x14ac:dyDescent="0.25">
      <c r="A17" s="94"/>
      <c r="B17" s="93"/>
      <c r="C17" s="93"/>
      <c r="D17" s="93"/>
      <c r="E17" s="93"/>
      <c r="F17" s="92"/>
      <c r="G17" s="92"/>
      <c r="H17" s="92"/>
      <c r="I17" s="92"/>
      <c r="J17" s="92"/>
      <c r="K17" s="92"/>
    </row>
    <row r="18" spans="1:11" x14ac:dyDescent="0.25">
      <c r="A18" s="18">
        <f>A6</f>
        <v>730</v>
      </c>
      <c r="B18" s="17" t="s">
        <v>14</v>
      </c>
      <c r="C18" s="23">
        <f>C6</f>
        <v>1533898.2874999994</v>
      </c>
      <c r="D18" s="17" t="s">
        <v>7</v>
      </c>
      <c r="E18" s="82">
        <f>E6</f>
        <v>1.193494918284527E-2</v>
      </c>
      <c r="F18" s="18"/>
      <c r="G18" s="18"/>
      <c r="H18" s="18"/>
      <c r="I18" s="18"/>
      <c r="J18" s="18"/>
      <c r="K18" s="18"/>
    </row>
    <row r="19" spans="1:11" x14ac:dyDescent="0.25">
      <c r="A19" s="18"/>
      <c r="B19" s="164" t="s">
        <v>15</v>
      </c>
      <c r="C19" s="17" t="s">
        <v>0</v>
      </c>
      <c r="D19" s="17"/>
      <c r="E19" s="17"/>
      <c r="F19" s="18"/>
      <c r="G19" s="18"/>
      <c r="H19" s="18"/>
      <c r="I19" s="18"/>
      <c r="J19" s="18"/>
      <c r="K19" s="18"/>
    </row>
    <row r="20" spans="1:11" x14ac:dyDescent="0.25">
      <c r="A20" s="18">
        <f>A7</f>
        <v>343</v>
      </c>
      <c r="B20" s="17" t="s">
        <v>16</v>
      </c>
      <c r="C20" s="23">
        <f>C7</f>
        <v>347602.67850000015</v>
      </c>
      <c r="D20" s="17" t="s">
        <v>7</v>
      </c>
      <c r="E20" s="82">
        <f>E7</f>
        <v>2.7046254223804952E-3</v>
      </c>
      <c r="F20" s="18"/>
      <c r="G20" s="18"/>
      <c r="H20" s="18"/>
      <c r="I20" s="18"/>
      <c r="J20" s="18"/>
      <c r="K20" s="18"/>
    </row>
    <row r="21" spans="1:11" ht="15.75" thickBot="1" x14ac:dyDescent="0.3">
      <c r="A21" s="18"/>
      <c r="B21" s="164" t="s">
        <v>17</v>
      </c>
      <c r="C21" s="17"/>
      <c r="D21" s="17"/>
      <c r="E21" s="17"/>
      <c r="F21" s="18"/>
      <c r="G21" s="18"/>
      <c r="H21" s="18"/>
      <c r="I21" s="18"/>
      <c r="J21" s="18"/>
      <c r="K21" s="18"/>
    </row>
    <row r="22" spans="1:11" x14ac:dyDescent="0.25">
      <c r="A22" s="91">
        <f>SUM(A18:A20)</f>
        <v>1073</v>
      </c>
      <c r="B22" s="89" t="s">
        <v>18</v>
      </c>
      <c r="C22" s="90">
        <f>SUM(C18:C20)</f>
        <v>1881500.9659999995</v>
      </c>
      <c r="D22" s="89" t="s">
        <v>7</v>
      </c>
      <c r="E22" s="88">
        <f>SUM(E18:E20)</f>
        <v>1.4639574605225766E-2</v>
      </c>
      <c r="F22" s="18"/>
      <c r="G22" s="18"/>
      <c r="H22" s="18"/>
      <c r="I22" s="18"/>
      <c r="J22" s="18"/>
      <c r="K22" s="18"/>
    </row>
    <row r="23" spans="1:11" ht="15.75" thickBot="1" x14ac:dyDescent="0.3">
      <c r="A23" s="87"/>
      <c r="B23" s="86" t="s">
        <v>19</v>
      </c>
      <c r="C23" s="85"/>
      <c r="D23" s="85"/>
      <c r="E23" s="84"/>
      <c r="F23" s="18"/>
      <c r="G23" s="18"/>
      <c r="H23" s="18"/>
      <c r="I23" s="18"/>
      <c r="J23" s="18"/>
      <c r="K23" s="18"/>
    </row>
    <row r="24" spans="1:11" x14ac:dyDescent="0.25">
      <c r="A24" s="18"/>
      <c r="B24" s="17"/>
      <c r="C24" s="17"/>
      <c r="D24" s="17"/>
      <c r="E24" s="17"/>
      <c r="F24" s="18"/>
      <c r="G24" s="18"/>
      <c r="H24" s="18"/>
      <c r="I24" s="18"/>
      <c r="J24" s="18"/>
      <c r="K24" s="18"/>
    </row>
    <row r="25" spans="1:11" x14ac:dyDescent="0.25">
      <c r="A25" s="18"/>
      <c r="B25" s="17"/>
      <c r="C25" s="17"/>
      <c r="D25" s="17"/>
      <c r="E25" s="17"/>
      <c r="F25" s="18"/>
      <c r="G25" s="18"/>
      <c r="H25" s="18"/>
      <c r="I25" s="18"/>
      <c r="J25" s="18"/>
      <c r="K25" s="18"/>
    </row>
    <row r="26" spans="1:11" ht="75.599999999999994" customHeight="1" x14ac:dyDescent="0.25">
      <c r="A26" s="717" t="s">
        <v>196</v>
      </c>
      <c r="B26" s="718"/>
      <c r="C26" s="718"/>
      <c r="D26" s="718"/>
      <c r="E26" s="718"/>
      <c r="F26" s="18"/>
      <c r="G26" s="18"/>
      <c r="H26" s="18"/>
      <c r="I26" s="18"/>
      <c r="J26" s="18"/>
      <c r="K26" s="18"/>
    </row>
    <row r="27" spans="1:11" ht="12" customHeight="1" x14ac:dyDescent="0.25">
      <c r="A27" s="18"/>
      <c r="B27" s="17"/>
      <c r="C27" s="17"/>
      <c r="D27" s="17"/>
      <c r="E27" s="17"/>
      <c r="F27" s="18"/>
      <c r="G27" s="18"/>
      <c r="H27" s="18"/>
      <c r="I27" s="18"/>
      <c r="J27" s="18"/>
      <c r="K27" s="18"/>
    </row>
    <row r="28" spans="1:11" ht="12" customHeight="1" x14ac:dyDescent="0.25">
      <c r="A28" s="18"/>
      <c r="B28" s="17"/>
      <c r="C28" s="17"/>
      <c r="D28" s="17"/>
      <c r="E28" s="17"/>
      <c r="F28" s="18"/>
      <c r="G28" s="18"/>
      <c r="H28" s="18"/>
      <c r="I28" s="18"/>
      <c r="J28" s="18"/>
      <c r="K28" s="18"/>
    </row>
    <row r="29" spans="1:11" ht="12" customHeight="1" x14ac:dyDescent="0.25">
      <c r="A29" s="18"/>
      <c r="B29" s="17"/>
      <c r="C29" s="17"/>
      <c r="D29" s="17"/>
      <c r="E29" s="17"/>
      <c r="F29" s="18"/>
      <c r="G29" s="18"/>
      <c r="H29" s="18"/>
      <c r="I29" s="18"/>
      <c r="J29" s="18"/>
      <c r="K29" s="18"/>
    </row>
    <row r="30" spans="1:11" ht="12" customHeight="1" x14ac:dyDescent="0.25">
      <c r="A30" s="18"/>
      <c r="B30" s="17"/>
      <c r="C30" s="17"/>
      <c r="D30" s="17"/>
      <c r="E30" s="17"/>
      <c r="F30" s="18"/>
      <c r="G30" s="18"/>
      <c r="H30" s="18"/>
      <c r="I30" s="18"/>
      <c r="J30" s="18"/>
      <c r="K30" s="18"/>
    </row>
    <row r="31" spans="1:11" ht="12" customHeight="1" x14ac:dyDescent="0.25">
      <c r="A31" s="18"/>
      <c r="B31" s="17"/>
      <c r="C31" s="17"/>
      <c r="D31" s="17"/>
      <c r="E31" s="17"/>
      <c r="F31" s="18"/>
      <c r="G31" s="18"/>
      <c r="H31" s="18"/>
      <c r="I31" s="18"/>
      <c r="J31" s="18"/>
      <c r="K31" s="18"/>
    </row>
    <row r="32" spans="1:11" ht="12" customHeight="1" x14ac:dyDescent="0.25">
      <c r="A32" s="18"/>
      <c r="B32" s="17"/>
      <c r="C32" s="17"/>
      <c r="D32" s="17"/>
      <c r="E32" s="17"/>
      <c r="F32" s="18"/>
      <c r="G32" s="18"/>
      <c r="H32" s="18"/>
      <c r="I32" s="18"/>
      <c r="J32" s="18"/>
      <c r="K32" s="18"/>
    </row>
    <row r="33" spans="1:11" ht="12" customHeight="1" x14ac:dyDescent="0.25">
      <c r="A33" s="18"/>
      <c r="B33" s="17"/>
      <c r="C33" s="17"/>
      <c r="D33" s="17"/>
      <c r="E33" s="17"/>
      <c r="F33" s="18"/>
      <c r="G33" s="18"/>
      <c r="H33" s="18"/>
      <c r="I33" s="18"/>
      <c r="J33" s="18"/>
      <c r="K33" s="18"/>
    </row>
    <row r="34" spans="1:11" ht="12" customHeight="1" x14ac:dyDescent="0.25">
      <c r="A34" s="18"/>
      <c r="B34" s="17"/>
      <c r="C34" s="17"/>
      <c r="D34" s="17"/>
      <c r="E34" s="17"/>
      <c r="F34" s="18"/>
      <c r="G34" s="18"/>
      <c r="H34" s="18"/>
      <c r="I34" s="18"/>
      <c r="J34" s="18"/>
      <c r="K34" s="18"/>
    </row>
    <row r="35" spans="1:11" ht="12" customHeight="1" x14ac:dyDescent="0.25">
      <c r="A35" s="18"/>
      <c r="B35" s="17"/>
      <c r="C35" s="17"/>
      <c r="D35" s="17"/>
      <c r="E35" s="17"/>
      <c r="F35" s="18"/>
      <c r="G35" s="18"/>
      <c r="H35" s="18"/>
      <c r="I35" s="18"/>
      <c r="J35" s="18"/>
      <c r="K35" s="18"/>
    </row>
    <row r="36" spans="1:11" ht="12" customHeight="1" x14ac:dyDescent="0.25">
      <c r="A36" s="18"/>
      <c r="B36" s="17"/>
      <c r="C36" s="17"/>
      <c r="D36" s="17"/>
      <c r="E36" s="17"/>
      <c r="F36" s="18"/>
      <c r="G36" s="18"/>
      <c r="H36" s="18"/>
      <c r="I36" s="18"/>
      <c r="J36" s="18"/>
      <c r="K36" s="18"/>
    </row>
    <row r="37" spans="1:11" ht="12" customHeight="1" x14ac:dyDescent="0.25">
      <c r="A37" s="18"/>
      <c r="B37" s="17"/>
      <c r="C37" s="17"/>
      <c r="D37" s="17"/>
      <c r="E37" s="17"/>
      <c r="F37" s="18"/>
      <c r="G37" s="18"/>
      <c r="H37" s="18"/>
      <c r="I37" s="18"/>
      <c r="J37" s="18"/>
      <c r="K37" s="18"/>
    </row>
    <row r="38" spans="1:11" ht="12" customHeight="1" x14ac:dyDescent="0.25">
      <c r="A38" s="18"/>
      <c r="B38" s="17"/>
      <c r="C38" s="17"/>
      <c r="D38" s="17"/>
      <c r="E38" s="17"/>
      <c r="F38" s="18"/>
      <c r="G38" s="18"/>
      <c r="H38" s="18"/>
      <c r="I38" s="18"/>
      <c r="J38" s="18"/>
      <c r="K38" s="18"/>
    </row>
    <row r="39" spans="1:11" ht="12" customHeight="1" x14ac:dyDescent="0.25">
      <c r="A39" s="18"/>
      <c r="B39" s="17"/>
      <c r="C39" s="17"/>
      <c r="D39" s="17"/>
      <c r="E39" s="17"/>
      <c r="F39" s="18"/>
      <c r="G39" s="18"/>
      <c r="H39" s="18"/>
      <c r="I39" s="18"/>
      <c r="J39" s="18"/>
      <c r="K39" s="18"/>
    </row>
    <row r="40" spans="1:11" ht="12" customHeight="1" x14ac:dyDescent="0.25">
      <c r="A40" s="18"/>
      <c r="B40" s="17"/>
      <c r="C40" s="17"/>
      <c r="D40" s="17"/>
      <c r="E40" s="17"/>
      <c r="F40" s="18"/>
      <c r="G40" s="18"/>
      <c r="H40" s="18"/>
      <c r="I40" s="18"/>
      <c r="J40" s="18"/>
      <c r="K40" s="18"/>
    </row>
    <row r="41" spans="1:11" ht="12" customHeight="1" x14ac:dyDescent="0.25">
      <c r="A41" s="18"/>
      <c r="B41" s="17"/>
      <c r="C41" s="17"/>
      <c r="D41" s="17"/>
      <c r="E41" s="17"/>
      <c r="F41" s="18"/>
      <c r="G41" s="18"/>
      <c r="H41" s="18"/>
      <c r="I41" s="18"/>
      <c r="J41" s="18"/>
      <c r="K41" s="18"/>
    </row>
    <row r="42" spans="1:11" ht="12" customHeight="1" x14ac:dyDescent="0.25">
      <c r="A42" s="18"/>
      <c r="B42" s="17"/>
      <c r="C42" s="17"/>
      <c r="D42" s="17"/>
      <c r="E42" s="17"/>
      <c r="F42" s="18"/>
      <c r="G42" s="18"/>
      <c r="H42" s="18"/>
      <c r="I42" s="18"/>
      <c r="J42" s="18"/>
      <c r="K42" s="18"/>
    </row>
    <row r="43" spans="1:11" ht="12" customHeight="1" x14ac:dyDescent="0.25">
      <c r="A43" s="18"/>
      <c r="B43" s="17"/>
      <c r="C43" s="17"/>
      <c r="D43" s="17"/>
      <c r="E43" s="17"/>
      <c r="F43" s="18"/>
      <c r="G43" s="18"/>
      <c r="H43" s="18"/>
      <c r="I43" s="18"/>
      <c r="J43" s="18"/>
      <c r="K43" s="18"/>
    </row>
    <row r="44" spans="1:11" ht="12" customHeight="1" x14ac:dyDescent="0.25">
      <c r="A44" s="18"/>
      <c r="B44" s="17"/>
      <c r="C44" s="17"/>
      <c r="D44" s="17"/>
      <c r="E44" s="17"/>
      <c r="F44" s="18"/>
      <c r="G44" s="18"/>
      <c r="H44" s="18"/>
      <c r="I44" s="18"/>
      <c r="J44" s="18"/>
      <c r="K44" s="18"/>
    </row>
    <row r="45" spans="1:11" ht="12" customHeight="1" x14ac:dyDescent="0.25">
      <c r="A45" s="18"/>
      <c r="B45" s="17"/>
      <c r="C45" s="17"/>
      <c r="D45" s="17"/>
      <c r="E45" s="17"/>
      <c r="F45" s="18"/>
      <c r="G45" s="18"/>
      <c r="H45" s="18"/>
      <c r="I45" s="18"/>
      <c r="J45" s="18"/>
      <c r="K45" s="18"/>
    </row>
    <row r="46" spans="1:11" ht="12" customHeight="1" x14ac:dyDescent="0.25">
      <c r="A46" s="18"/>
      <c r="B46" s="17"/>
      <c r="C46" s="17"/>
      <c r="D46" s="17"/>
      <c r="E46" s="17"/>
      <c r="F46" s="18"/>
      <c r="G46" s="18"/>
      <c r="H46" s="18"/>
      <c r="I46" s="18"/>
      <c r="J46" s="18"/>
      <c r="K46" s="18"/>
    </row>
    <row r="47" spans="1:11" ht="12" customHeight="1" x14ac:dyDescent="0.25">
      <c r="A47" s="18"/>
      <c r="B47" s="17"/>
      <c r="C47" s="17"/>
      <c r="D47" s="17"/>
      <c r="E47" s="17"/>
      <c r="F47" s="18"/>
      <c r="G47" s="18"/>
      <c r="H47" s="18"/>
      <c r="I47" s="18"/>
      <c r="J47" s="18"/>
      <c r="K47" s="18"/>
    </row>
    <row r="48" spans="1:11" ht="12" customHeight="1" x14ac:dyDescent="0.25">
      <c r="A48" s="18"/>
      <c r="B48" s="17"/>
      <c r="C48" s="17"/>
      <c r="D48" s="17"/>
      <c r="E48" s="17"/>
      <c r="F48" s="18"/>
      <c r="G48" s="18"/>
      <c r="H48" s="18"/>
      <c r="I48" s="18"/>
      <c r="J48" s="18"/>
      <c r="K48" s="18"/>
    </row>
    <row r="49" spans="1:11" ht="12" customHeight="1" x14ac:dyDescent="0.25">
      <c r="A49" s="18"/>
      <c r="B49" s="17"/>
      <c r="C49" s="17"/>
      <c r="D49" s="17"/>
      <c r="E49" s="17"/>
      <c r="F49" s="18"/>
      <c r="G49" s="18"/>
      <c r="H49" s="18"/>
      <c r="I49" s="18"/>
      <c r="J49" s="18"/>
      <c r="K49" s="18"/>
    </row>
    <row r="50" spans="1:11" ht="12" customHeight="1" x14ac:dyDescent="0.25">
      <c r="A50" s="18"/>
      <c r="B50" s="17"/>
      <c r="C50" s="17"/>
      <c r="D50" s="17"/>
      <c r="E50" s="17"/>
      <c r="F50" s="18"/>
      <c r="G50" s="18"/>
      <c r="H50" s="18"/>
      <c r="I50" s="18"/>
      <c r="J50" s="18"/>
      <c r="K50" s="18"/>
    </row>
    <row r="51" spans="1:11" ht="12" customHeight="1" x14ac:dyDescent="0.25">
      <c r="A51" s="18"/>
      <c r="B51" s="17"/>
      <c r="C51" s="17"/>
      <c r="D51" s="17"/>
      <c r="E51" s="17"/>
      <c r="F51" s="18"/>
      <c r="G51" s="18"/>
      <c r="H51" s="18"/>
      <c r="I51" s="18"/>
      <c r="J51" s="18"/>
      <c r="K51" s="18"/>
    </row>
    <row r="52" spans="1:11" ht="12" customHeight="1" x14ac:dyDescent="0.25">
      <c r="A52" s="18"/>
      <c r="B52" s="17"/>
      <c r="C52" s="17"/>
      <c r="D52" s="17"/>
      <c r="E52" s="17"/>
      <c r="F52" s="18"/>
      <c r="G52" s="18"/>
      <c r="H52" s="18"/>
      <c r="I52" s="18"/>
      <c r="J52" s="18"/>
      <c r="K52" s="18"/>
    </row>
    <row r="53" spans="1:11" ht="12" customHeight="1" x14ac:dyDescent="0.25">
      <c r="A53" s="18"/>
      <c r="B53" s="17"/>
      <c r="C53" s="17"/>
      <c r="D53" s="17"/>
      <c r="E53" s="17"/>
      <c r="F53" s="18"/>
      <c r="G53" s="18"/>
      <c r="H53" s="18"/>
      <c r="I53" s="18"/>
      <c r="J53" s="18"/>
      <c r="K53" s="18"/>
    </row>
    <row r="54" spans="1:11" ht="12" customHeight="1" x14ac:dyDescent="0.25">
      <c r="A54" s="18"/>
      <c r="B54" s="17"/>
      <c r="C54" s="17"/>
      <c r="D54" s="17"/>
      <c r="E54" s="17"/>
      <c r="F54" s="18"/>
      <c r="G54" s="18"/>
      <c r="H54" s="18"/>
      <c r="I54" s="18"/>
      <c r="J54" s="18"/>
      <c r="K54" s="18"/>
    </row>
    <row r="55" spans="1:11" ht="12" customHeight="1" x14ac:dyDescent="0.25">
      <c r="A55" s="18"/>
      <c r="B55" s="17"/>
      <c r="C55" s="17"/>
      <c r="D55" s="17"/>
      <c r="E55" s="17"/>
      <c r="F55" s="18"/>
      <c r="G55" s="18"/>
      <c r="H55" s="18"/>
      <c r="I55" s="18"/>
      <c r="J55" s="18"/>
      <c r="K55" s="18"/>
    </row>
    <row r="56" spans="1:11" ht="12" customHeight="1" x14ac:dyDescent="0.25">
      <c r="A56" s="18"/>
      <c r="B56" s="17"/>
      <c r="C56" s="17"/>
      <c r="D56" s="17"/>
      <c r="E56" s="17"/>
      <c r="F56" s="18"/>
      <c r="G56" s="18"/>
      <c r="H56" s="18"/>
      <c r="I56" s="18"/>
      <c r="J56" s="18"/>
      <c r="K56" s="18"/>
    </row>
    <row r="57" spans="1:11" ht="12" customHeight="1" x14ac:dyDescent="0.25">
      <c r="A57" s="18"/>
      <c r="B57" s="17"/>
      <c r="C57" s="17"/>
      <c r="D57" s="17"/>
      <c r="E57" s="17"/>
      <c r="F57" s="18"/>
      <c r="G57" s="18"/>
      <c r="H57" s="18"/>
      <c r="I57" s="18"/>
      <c r="J57" s="18"/>
      <c r="K57" s="18"/>
    </row>
    <row r="58" spans="1:11" ht="12" customHeight="1" x14ac:dyDescent="0.25">
      <c r="A58" s="18"/>
      <c r="B58" s="17"/>
      <c r="C58" s="17"/>
      <c r="D58" s="17"/>
      <c r="E58" s="17"/>
      <c r="F58" s="18"/>
      <c r="G58" s="18"/>
      <c r="H58" s="18"/>
      <c r="I58" s="18"/>
      <c r="J58" s="18"/>
      <c r="K58" s="18"/>
    </row>
    <row r="59" spans="1:11" ht="12" customHeight="1" x14ac:dyDescent="0.25">
      <c r="A59" s="18"/>
      <c r="B59" s="17"/>
      <c r="C59" s="17"/>
      <c r="D59" s="17"/>
      <c r="E59" s="17"/>
      <c r="F59" s="18"/>
      <c r="G59" s="18"/>
      <c r="H59" s="18"/>
      <c r="I59" s="18"/>
      <c r="J59" s="18"/>
      <c r="K59" s="18"/>
    </row>
    <row r="60" spans="1:11" ht="12" customHeight="1" x14ac:dyDescent="0.25">
      <c r="A60" s="18"/>
      <c r="B60" s="17"/>
      <c r="C60" s="17"/>
      <c r="D60" s="17"/>
      <c r="E60" s="17"/>
      <c r="F60" s="18"/>
      <c r="G60" s="18"/>
      <c r="H60" s="18"/>
      <c r="I60" s="18"/>
      <c r="J60" s="18"/>
      <c r="K60" s="18"/>
    </row>
    <row r="61" spans="1:11" ht="12" customHeight="1" x14ac:dyDescent="0.25">
      <c r="A61" s="18"/>
      <c r="B61" s="17"/>
      <c r="C61" s="17"/>
      <c r="D61" s="17"/>
      <c r="E61" s="17"/>
      <c r="F61" s="18"/>
      <c r="G61" s="18"/>
      <c r="H61" s="18"/>
      <c r="I61" s="18"/>
      <c r="J61" s="18"/>
      <c r="K61" s="18"/>
    </row>
    <row r="62" spans="1:11" ht="12" customHeight="1" x14ac:dyDescent="0.25">
      <c r="A62" s="18"/>
      <c r="B62" s="17"/>
      <c r="C62" s="17"/>
      <c r="D62" s="17"/>
      <c r="E62" s="17"/>
      <c r="F62" s="18"/>
      <c r="G62" s="18"/>
      <c r="H62" s="18"/>
      <c r="I62" s="18"/>
      <c r="J62" s="18"/>
      <c r="K62" s="18"/>
    </row>
    <row r="63" spans="1:11" ht="12" customHeight="1" x14ac:dyDescent="0.25">
      <c r="A63" s="18"/>
      <c r="B63" s="17"/>
      <c r="C63" s="17"/>
      <c r="D63" s="17"/>
      <c r="E63" s="17"/>
      <c r="F63" s="18"/>
      <c r="G63" s="18"/>
      <c r="H63" s="18"/>
      <c r="I63" s="18"/>
      <c r="J63" s="18"/>
      <c r="K63" s="18"/>
    </row>
    <row r="64" spans="1:11" ht="12" customHeight="1" x14ac:dyDescent="0.25">
      <c r="A64" s="18"/>
      <c r="B64" s="17"/>
      <c r="C64" s="17"/>
      <c r="D64" s="17"/>
      <c r="E64" s="17"/>
      <c r="F64" s="18"/>
      <c r="G64" s="18"/>
      <c r="H64" s="18"/>
      <c r="I64" s="18"/>
      <c r="J64" s="18"/>
      <c r="K64" s="18"/>
    </row>
    <row r="65" spans="1:11" ht="12" customHeight="1" x14ac:dyDescent="0.25">
      <c r="A65" s="18"/>
      <c r="B65" s="17"/>
      <c r="C65" s="17"/>
      <c r="D65" s="17"/>
      <c r="E65" s="17"/>
      <c r="F65" s="18"/>
      <c r="G65" s="18"/>
      <c r="H65" s="18"/>
      <c r="I65" s="18"/>
      <c r="J65" s="18"/>
      <c r="K65" s="18"/>
    </row>
    <row r="66" spans="1:11" ht="12" customHeight="1" x14ac:dyDescent="0.25">
      <c r="A66" s="18"/>
      <c r="B66" s="17"/>
      <c r="C66" s="17"/>
      <c r="D66" s="17"/>
      <c r="E66" s="17"/>
      <c r="F66" s="18"/>
      <c r="G66" s="18"/>
      <c r="H66" s="18"/>
      <c r="I66" s="18"/>
      <c r="J66" s="18"/>
      <c r="K66" s="18"/>
    </row>
    <row r="67" spans="1:11" ht="12" customHeight="1" x14ac:dyDescent="0.25">
      <c r="A67" s="18"/>
      <c r="B67" s="17"/>
      <c r="C67" s="17"/>
      <c r="D67" s="17"/>
      <c r="E67" s="17"/>
      <c r="F67" s="18"/>
      <c r="G67" s="18"/>
      <c r="H67" s="18"/>
      <c r="I67" s="18"/>
      <c r="J67" s="18"/>
      <c r="K67" s="18"/>
    </row>
    <row r="68" spans="1:11" ht="12" customHeight="1" x14ac:dyDescent="0.25">
      <c r="A68" s="18"/>
      <c r="B68" s="17"/>
      <c r="C68" s="17"/>
      <c r="D68" s="17"/>
      <c r="E68" s="17"/>
      <c r="F68" s="18"/>
      <c r="G68" s="18"/>
      <c r="H68" s="18"/>
      <c r="I68" s="18"/>
      <c r="J68" s="18"/>
      <c r="K68" s="18"/>
    </row>
    <row r="69" spans="1:11" ht="12" customHeight="1" x14ac:dyDescent="0.25">
      <c r="A69" s="18"/>
      <c r="B69" s="17"/>
      <c r="C69" s="17"/>
      <c r="D69" s="17"/>
      <c r="E69" s="17"/>
      <c r="F69" s="18"/>
      <c r="G69" s="18"/>
      <c r="H69" s="18"/>
      <c r="I69" s="18"/>
      <c r="J69" s="18"/>
      <c r="K69" s="18"/>
    </row>
    <row r="70" spans="1:11" ht="12" customHeight="1" x14ac:dyDescent="0.25">
      <c r="A70" s="18"/>
      <c r="B70" s="17"/>
      <c r="C70" s="17"/>
      <c r="D70" s="17"/>
      <c r="E70" s="17"/>
      <c r="F70" s="18"/>
      <c r="G70" s="18"/>
      <c r="H70" s="18"/>
      <c r="I70" s="18"/>
      <c r="J70" s="18"/>
      <c r="K70" s="18"/>
    </row>
    <row r="71" spans="1:11" ht="12" customHeight="1" x14ac:dyDescent="0.25">
      <c r="A71" s="18"/>
      <c r="B71" s="17"/>
      <c r="C71" s="17"/>
      <c r="D71" s="17"/>
      <c r="E71" s="17"/>
      <c r="F71" s="18"/>
      <c r="G71" s="18"/>
      <c r="H71" s="18"/>
      <c r="I71" s="18"/>
      <c r="J71" s="18"/>
      <c r="K71" s="18"/>
    </row>
    <row r="72" spans="1:11" ht="12" customHeight="1" x14ac:dyDescent="0.25">
      <c r="A72" s="18"/>
      <c r="B72" s="17"/>
      <c r="C72" s="17"/>
      <c r="D72" s="17"/>
      <c r="E72" s="17"/>
      <c r="F72" s="18"/>
      <c r="G72" s="18"/>
      <c r="H72" s="18"/>
      <c r="I72" s="18"/>
      <c r="J72" s="18"/>
      <c r="K72" s="18"/>
    </row>
    <row r="73" spans="1:11" ht="12" customHeight="1" x14ac:dyDescent="0.25">
      <c r="A73" s="18"/>
      <c r="B73" s="17"/>
      <c r="C73" s="17"/>
      <c r="D73" s="17"/>
      <c r="E73" s="17"/>
      <c r="F73" s="18"/>
      <c r="G73" s="18"/>
      <c r="H73" s="18"/>
      <c r="I73" s="18"/>
      <c r="J73" s="18"/>
      <c r="K73" s="18"/>
    </row>
    <row r="74" spans="1:11" ht="12" customHeight="1" x14ac:dyDescent="0.25">
      <c r="A74" s="18"/>
      <c r="B74" s="17"/>
      <c r="C74" s="17"/>
      <c r="D74" s="17"/>
      <c r="E74" s="17"/>
      <c r="F74" s="18"/>
      <c r="G74" s="18"/>
      <c r="H74" s="18"/>
      <c r="I74" s="18"/>
      <c r="J74" s="18"/>
      <c r="K74" s="18"/>
    </row>
    <row r="75" spans="1:11" ht="12" customHeight="1" x14ac:dyDescent="0.25">
      <c r="A75" s="18"/>
      <c r="B75" s="17"/>
      <c r="C75" s="17"/>
      <c r="D75" s="17"/>
      <c r="E75" s="17"/>
      <c r="F75" s="18"/>
      <c r="G75" s="18"/>
      <c r="H75" s="18"/>
      <c r="I75" s="18"/>
      <c r="J75" s="18"/>
      <c r="K75" s="18"/>
    </row>
    <row r="76" spans="1:11" ht="12" customHeight="1" x14ac:dyDescent="0.25">
      <c r="A76" s="18"/>
      <c r="B76" s="17"/>
      <c r="C76" s="17"/>
      <c r="D76" s="17"/>
      <c r="E76" s="17"/>
      <c r="F76" s="18"/>
      <c r="G76" s="18"/>
      <c r="H76" s="18"/>
      <c r="I76" s="18"/>
      <c r="J76" s="18"/>
      <c r="K76" s="18"/>
    </row>
    <row r="77" spans="1:11" ht="12" customHeight="1" x14ac:dyDescent="0.25">
      <c r="A77" s="18"/>
      <c r="B77" s="17"/>
      <c r="C77" s="17"/>
      <c r="D77" s="17"/>
      <c r="E77" s="17"/>
      <c r="F77" s="18"/>
      <c r="G77" s="18"/>
      <c r="H77" s="18"/>
      <c r="I77" s="18"/>
      <c r="J77" s="18"/>
      <c r="K77" s="18"/>
    </row>
    <row r="78" spans="1:11" ht="12" customHeight="1" x14ac:dyDescent="0.25">
      <c r="A78" s="18"/>
      <c r="B78" s="17"/>
      <c r="C78" s="17"/>
      <c r="D78" s="17"/>
      <c r="E78" s="17"/>
      <c r="F78" s="18"/>
      <c r="G78" s="18"/>
      <c r="H78" s="18"/>
      <c r="I78" s="18"/>
      <c r="J78" s="18"/>
      <c r="K78" s="18"/>
    </row>
    <row r="79" spans="1:11" ht="12" customHeight="1" x14ac:dyDescent="0.25">
      <c r="A79" s="18"/>
      <c r="B79" s="17"/>
      <c r="C79" s="17"/>
      <c r="D79" s="17"/>
      <c r="E79" s="17"/>
      <c r="F79" s="18"/>
      <c r="G79" s="18"/>
      <c r="H79" s="18"/>
      <c r="I79" s="18"/>
      <c r="J79" s="18"/>
      <c r="K79" s="18"/>
    </row>
    <row r="80" spans="1:11" ht="12" customHeight="1" x14ac:dyDescent="0.25">
      <c r="A80" s="18"/>
      <c r="B80" s="17"/>
      <c r="C80" s="17"/>
      <c r="D80" s="17"/>
      <c r="E80" s="17"/>
      <c r="F80" s="18"/>
      <c r="G80" s="18"/>
      <c r="H80" s="18"/>
      <c r="I80" s="18"/>
      <c r="J80" s="18"/>
      <c r="K80" s="18"/>
    </row>
    <row r="81" spans="1:11" ht="12" customHeight="1" x14ac:dyDescent="0.25">
      <c r="A81" s="18"/>
      <c r="B81" s="17"/>
      <c r="C81" s="17"/>
      <c r="D81" s="17"/>
      <c r="E81" s="17"/>
      <c r="F81" s="18"/>
      <c r="G81" s="18"/>
      <c r="H81" s="18"/>
      <c r="I81" s="18"/>
      <c r="J81" s="18"/>
      <c r="K81" s="18"/>
    </row>
    <row r="82" spans="1:11" ht="12" customHeight="1" x14ac:dyDescent="0.25">
      <c r="A82" s="18"/>
      <c r="B82" s="17"/>
      <c r="C82" s="17"/>
      <c r="D82" s="17"/>
      <c r="E82" s="17"/>
      <c r="F82" s="18"/>
      <c r="G82" s="18"/>
      <c r="H82" s="18"/>
      <c r="I82" s="18"/>
      <c r="J82" s="18"/>
      <c r="K82" s="18"/>
    </row>
    <row r="83" spans="1:11" ht="12" customHeight="1" x14ac:dyDescent="0.25">
      <c r="A83" s="18"/>
      <c r="B83" s="17"/>
      <c r="C83" s="17"/>
      <c r="D83" s="17"/>
      <c r="E83" s="17"/>
      <c r="F83" s="18"/>
      <c r="G83" s="18"/>
      <c r="H83" s="18"/>
      <c r="I83" s="18"/>
      <c r="J83" s="18"/>
      <c r="K83" s="18"/>
    </row>
    <row r="84" spans="1:11" ht="12" customHeight="1" x14ac:dyDescent="0.25">
      <c r="A84" s="18"/>
      <c r="B84" s="17"/>
      <c r="C84" s="17"/>
      <c r="D84" s="17"/>
      <c r="E84" s="17"/>
      <c r="F84" s="18"/>
      <c r="G84" s="18"/>
      <c r="H84" s="18"/>
      <c r="I84" s="18"/>
      <c r="J84" s="18"/>
      <c r="K84" s="18"/>
    </row>
    <row r="85" spans="1:11" ht="12" customHeight="1" x14ac:dyDescent="0.25">
      <c r="A85" s="18"/>
      <c r="B85" s="17"/>
      <c r="C85" s="17"/>
      <c r="D85" s="17"/>
      <c r="E85" s="17"/>
      <c r="F85" s="18"/>
      <c r="G85" s="18"/>
      <c r="H85" s="18"/>
      <c r="I85" s="18"/>
      <c r="J85" s="18"/>
      <c r="K85" s="18"/>
    </row>
    <row r="86" spans="1:11" ht="12" customHeight="1" x14ac:dyDescent="0.25">
      <c r="A86" s="18"/>
      <c r="B86" s="17"/>
      <c r="C86" s="17"/>
      <c r="D86" s="17"/>
      <c r="E86" s="17"/>
      <c r="F86" s="18"/>
      <c r="G86" s="18"/>
      <c r="H86" s="18"/>
      <c r="I86" s="18"/>
      <c r="J86" s="18"/>
      <c r="K86" s="18"/>
    </row>
    <row r="87" spans="1:11" ht="12" customHeight="1" x14ac:dyDescent="0.25">
      <c r="A87" s="18"/>
      <c r="B87" s="17"/>
      <c r="C87" s="17"/>
      <c r="D87" s="17"/>
      <c r="E87" s="17"/>
      <c r="F87" s="18"/>
      <c r="G87" s="18"/>
      <c r="H87" s="18"/>
      <c r="I87" s="18"/>
      <c r="J87" s="18"/>
      <c r="K87" s="18"/>
    </row>
    <row r="88" spans="1:11" ht="12" customHeight="1" x14ac:dyDescent="0.25">
      <c r="A88" s="18"/>
      <c r="B88" s="17"/>
      <c r="C88" s="17"/>
      <c r="D88" s="17"/>
      <c r="E88" s="17"/>
      <c r="F88" s="18"/>
      <c r="G88" s="18"/>
      <c r="H88" s="18"/>
      <c r="I88" s="18"/>
      <c r="J88" s="18"/>
      <c r="K88" s="18"/>
    </row>
    <row r="89" spans="1:11" ht="12" customHeight="1" x14ac:dyDescent="0.25">
      <c r="A89" s="18"/>
      <c r="B89" s="17"/>
      <c r="C89" s="17"/>
      <c r="D89" s="17"/>
      <c r="E89" s="17"/>
      <c r="F89" s="18"/>
      <c r="G89" s="18"/>
      <c r="H89" s="18"/>
      <c r="I89" s="18"/>
      <c r="J89" s="18"/>
      <c r="K89" s="18"/>
    </row>
    <row r="90" spans="1:11" ht="12" customHeight="1" x14ac:dyDescent="0.25">
      <c r="A90" s="18"/>
      <c r="B90" s="17"/>
      <c r="C90" s="17"/>
      <c r="D90" s="17"/>
      <c r="E90" s="17"/>
      <c r="F90" s="18"/>
      <c r="G90" s="18"/>
      <c r="H90" s="18"/>
      <c r="I90" s="18"/>
      <c r="J90" s="18"/>
      <c r="K90" s="18"/>
    </row>
    <row r="91" spans="1:11" ht="12" customHeight="1" x14ac:dyDescent="0.25">
      <c r="A91" s="18"/>
      <c r="B91" s="17"/>
      <c r="C91" s="17"/>
      <c r="D91" s="17"/>
      <c r="E91" s="17"/>
      <c r="F91" s="18"/>
      <c r="G91" s="18"/>
      <c r="H91" s="18"/>
      <c r="I91" s="18"/>
      <c r="J91" s="18"/>
      <c r="K91" s="18"/>
    </row>
    <row r="92" spans="1:11" ht="12" customHeight="1" x14ac:dyDescent="0.25">
      <c r="A92" s="18"/>
      <c r="B92" s="17"/>
      <c r="C92" s="17"/>
      <c r="D92" s="17"/>
      <c r="E92" s="17"/>
      <c r="F92" s="18"/>
      <c r="G92" s="18"/>
      <c r="H92" s="18"/>
      <c r="I92" s="18"/>
      <c r="J92" s="18"/>
      <c r="K92" s="18"/>
    </row>
    <row r="93" spans="1:11" ht="12" customHeight="1" x14ac:dyDescent="0.25">
      <c r="A93" s="18"/>
      <c r="B93" s="17"/>
      <c r="C93" s="17"/>
      <c r="D93" s="17"/>
      <c r="E93" s="17"/>
      <c r="F93" s="18"/>
      <c r="G93" s="18"/>
      <c r="H93" s="18"/>
      <c r="I93" s="18"/>
      <c r="J93" s="18"/>
      <c r="K93" s="18"/>
    </row>
    <row r="94" spans="1:11" ht="12" customHeight="1" x14ac:dyDescent="0.25">
      <c r="A94" s="18"/>
      <c r="B94" s="17"/>
      <c r="C94" s="17"/>
      <c r="D94" s="17"/>
      <c r="E94" s="17"/>
      <c r="F94" s="18"/>
      <c r="G94" s="18"/>
      <c r="H94" s="18"/>
      <c r="I94" s="18"/>
      <c r="J94" s="18"/>
      <c r="K94" s="18"/>
    </row>
    <row r="95" spans="1:11" ht="12" customHeight="1" x14ac:dyDescent="0.25">
      <c r="A95" s="18"/>
      <c r="B95" s="17"/>
      <c r="C95" s="17"/>
      <c r="D95" s="17"/>
      <c r="E95" s="17"/>
      <c r="F95" s="18"/>
      <c r="G95" s="18"/>
      <c r="H95" s="18"/>
      <c r="I95" s="18"/>
      <c r="J95" s="18"/>
      <c r="K95" s="18"/>
    </row>
    <row r="96" spans="1:11" ht="12" customHeight="1" x14ac:dyDescent="0.25">
      <c r="A96" s="18"/>
      <c r="B96" s="17"/>
      <c r="C96" s="17"/>
      <c r="D96" s="17"/>
      <c r="E96" s="17"/>
      <c r="F96" s="18"/>
      <c r="G96" s="18"/>
      <c r="H96" s="18"/>
      <c r="I96" s="18"/>
      <c r="J96" s="18"/>
      <c r="K96" s="18"/>
    </row>
    <row r="97" spans="1:11" ht="12" customHeight="1" x14ac:dyDescent="0.25">
      <c r="A97" s="18"/>
      <c r="B97" s="17"/>
      <c r="C97" s="17"/>
      <c r="D97" s="17"/>
      <c r="E97" s="17"/>
      <c r="F97" s="18"/>
      <c r="G97" s="18"/>
      <c r="H97" s="18"/>
      <c r="I97" s="18"/>
      <c r="J97" s="18"/>
      <c r="K97" s="18"/>
    </row>
    <row r="98" spans="1:11" ht="12" customHeight="1" x14ac:dyDescent="0.25">
      <c r="A98" s="18"/>
      <c r="B98" s="17"/>
      <c r="C98" s="17"/>
      <c r="D98" s="17"/>
      <c r="E98" s="17"/>
      <c r="F98" s="18"/>
      <c r="G98" s="18"/>
      <c r="H98" s="18"/>
      <c r="I98" s="18"/>
      <c r="J98" s="18"/>
      <c r="K98" s="18"/>
    </row>
    <row r="99" spans="1:11" ht="12" customHeight="1" x14ac:dyDescent="0.25">
      <c r="A99" s="18"/>
      <c r="B99" s="17"/>
      <c r="C99" s="17"/>
      <c r="D99" s="17"/>
      <c r="E99" s="17"/>
      <c r="F99" s="18"/>
      <c r="G99" s="18"/>
      <c r="H99" s="18"/>
      <c r="I99" s="18"/>
      <c r="J99" s="18"/>
      <c r="K99" s="18"/>
    </row>
    <row r="100" spans="1:11" ht="12" customHeight="1" x14ac:dyDescent="0.25">
      <c r="A100" s="18"/>
      <c r="B100" s="17"/>
      <c r="C100" s="17"/>
      <c r="D100" s="17"/>
      <c r="E100" s="17"/>
      <c r="F100" s="18"/>
      <c r="G100" s="18"/>
      <c r="H100" s="18"/>
      <c r="I100" s="18"/>
      <c r="J100" s="18"/>
      <c r="K100" s="18"/>
    </row>
  </sheetData>
  <mergeCells count="1">
    <mergeCell ref="A26:E26"/>
  </mergeCells>
  <pageMargins left="0.7" right="0.7" top="0.75" bottom="0.75" header="0" footer="0"/>
  <pageSetup orientation="landscape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2"/>
  <sheetViews>
    <sheetView showGridLines="0" workbookViewId="0"/>
  </sheetViews>
  <sheetFormatPr baseColWidth="10" defaultColWidth="14.42578125" defaultRowHeight="15" customHeight="1" x14ac:dyDescent="0.25"/>
  <cols>
    <col min="1" max="1" width="21" style="4" customWidth="1"/>
    <col min="2" max="2" width="15.140625" style="4" customWidth="1"/>
    <col min="3" max="12" width="8.7109375" style="4" customWidth="1"/>
    <col min="13" max="16384" width="14.42578125" style="4"/>
  </cols>
  <sheetData>
    <row r="1" spans="1:12" ht="14.45" customHeight="1" x14ac:dyDescent="0.25">
      <c r="A1" s="1" t="s">
        <v>326</v>
      </c>
      <c r="B1" s="2"/>
      <c r="C1" s="2"/>
      <c r="D1" s="2"/>
      <c r="E1" s="2"/>
      <c r="F1" s="2"/>
      <c r="G1" s="3"/>
      <c r="H1" s="3"/>
      <c r="I1" s="3"/>
      <c r="J1" s="3"/>
      <c r="K1" s="2"/>
      <c r="L1" s="3"/>
    </row>
    <row r="2" spans="1:12" ht="14.45" customHeight="1" x14ac:dyDescent="0.25">
      <c r="A2" s="5" t="s">
        <v>117</v>
      </c>
      <c r="B2" s="2"/>
      <c r="C2" s="2"/>
      <c r="D2" s="2"/>
      <c r="E2" s="2"/>
      <c r="F2" s="2"/>
      <c r="G2" s="3"/>
      <c r="H2" s="3"/>
      <c r="I2" s="3"/>
      <c r="J2" s="3"/>
      <c r="K2" s="2"/>
      <c r="L2" s="3"/>
    </row>
    <row r="3" spans="1:12" ht="14.45" customHeight="1" x14ac:dyDescent="0.25">
      <c r="A3" s="3"/>
      <c r="B3" s="2"/>
      <c r="C3" s="2"/>
      <c r="D3" s="2"/>
      <c r="E3" s="2"/>
      <c r="F3" s="2"/>
      <c r="G3" s="3"/>
      <c r="H3" s="3"/>
      <c r="I3" s="3"/>
      <c r="J3" s="3"/>
      <c r="K3" s="2"/>
      <c r="L3" s="3"/>
    </row>
    <row r="4" spans="1:12" ht="14.45" customHeight="1" x14ac:dyDescent="0.25">
      <c r="A4" s="3"/>
      <c r="B4" s="2"/>
      <c r="C4" s="2"/>
      <c r="D4" s="2"/>
      <c r="E4" s="2"/>
      <c r="F4" s="2"/>
      <c r="G4" s="3"/>
      <c r="H4" s="3"/>
      <c r="I4" s="3"/>
      <c r="J4" s="3"/>
      <c r="K4" s="2"/>
      <c r="L4" s="3"/>
    </row>
    <row r="5" spans="1:12" ht="14.45" customHeight="1" x14ac:dyDescent="0.25">
      <c r="A5" s="6" t="s">
        <v>327</v>
      </c>
      <c r="B5" s="31"/>
      <c r="C5" s="7">
        <v>2013</v>
      </c>
      <c r="D5" s="7">
        <v>2014</v>
      </c>
      <c r="E5" s="7">
        <v>2015</v>
      </c>
      <c r="F5" s="7">
        <v>2016</v>
      </c>
      <c r="G5" s="7">
        <v>2017</v>
      </c>
      <c r="H5" s="7">
        <v>2018</v>
      </c>
      <c r="I5" s="7">
        <v>2019</v>
      </c>
      <c r="J5" s="7">
        <v>2020</v>
      </c>
      <c r="K5" s="7">
        <v>2021</v>
      </c>
      <c r="L5" s="7" t="s">
        <v>328</v>
      </c>
    </row>
    <row r="6" spans="1:12" ht="14.45" customHeight="1" x14ac:dyDescent="0.25">
      <c r="A6" s="29" t="s">
        <v>277</v>
      </c>
      <c r="B6" s="2" t="s">
        <v>161</v>
      </c>
      <c r="C6" s="56">
        <v>856.80847467289607</v>
      </c>
      <c r="D6" s="56">
        <v>646.70480025804579</v>
      </c>
      <c r="E6" s="56">
        <v>350.00259655641497</v>
      </c>
      <c r="F6" s="56">
        <v>343.53079468679698</v>
      </c>
      <c r="G6" s="56">
        <v>434.37049986164698</v>
      </c>
      <c r="H6" s="56">
        <v>484.36463219586608</v>
      </c>
      <c r="I6" s="693">
        <v>978.06279613990228</v>
      </c>
      <c r="J6" s="693">
        <v>1125.8334764349065</v>
      </c>
      <c r="K6" s="56">
        <v>2227.5723969701016</v>
      </c>
      <c r="L6" s="56">
        <v>1744.0960295789471</v>
      </c>
    </row>
    <row r="7" spans="1:12" ht="14.45" customHeight="1" x14ac:dyDescent="0.25">
      <c r="A7" s="29" t="s">
        <v>313</v>
      </c>
      <c r="B7" s="2" t="s">
        <v>329</v>
      </c>
      <c r="C7" s="694">
        <v>10.373199999999999</v>
      </c>
      <c r="D7" s="694">
        <v>11.368120999999999</v>
      </c>
      <c r="E7" s="694">
        <v>11.646831000000001</v>
      </c>
      <c r="F7" s="694">
        <v>11.089091000000002</v>
      </c>
      <c r="G7" s="694">
        <v>11.692759000000001</v>
      </c>
      <c r="H7" s="695">
        <v>14.680347999999999</v>
      </c>
      <c r="I7" s="694">
        <v>15.748065453363001</v>
      </c>
      <c r="J7" s="694">
        <v>14.109335084129</v>
      </c>
      <c r="K7" s="694">
        <v>17.812878940299999</v>
      </c>
      <c r="L7" s="694">
        <v>19.334567713550996</v>
      </c>
    </row>
    <row r="8" spans="1:12" ht="14.45" customHeight="1" x14ac:dyDescent="0.25">
      <c r="A8" s="3"/>
      <c r="B8" s="2"/>
      <c r="C8" s="57"/>
      <c r="D8" s="57"/>
      <c r="E8" s="57"/>
      <c r="F8" s="57"/>
      <c r="G8" s="57"/>
      <c r="H8" s="58"/>
      <c r="I8" s="57"/>
      <c r="J8" s="57"/>
      <c r="K8" s="57"/>
      <c r="L8" s="3"/>
    </row>
    <row r="9" spans="1:12" ht="14.45" customHeight="1" x14ac:dyDescent="0.25">
      <c r="A9" s="3"/>
      <c r="B9" s="2"/>
      <c r="C9" s="2"/>
      <c r="D9" s="2"/>
      <c r="E9" s="2"/>
      <c r="F9" s="2"/>
      <c r="G9" s="3"/>
      <c r="H9" s="3"/>
      <c r="I9" s="3"/>
      <c r="J9" s="3"/>
      <c r="K9" s="2"/>
      <c r="L9" s="14"/>
    </row>
    <row r="10" spans="1:12" ht="14.45" customHeight="1" x14ac:dyDescent="0.25">
      <c r="A10" s="12" t="s">
        <v>78</v>
      </c>
      <c r="B10" s="13"/>
      <c r="C10" s="13"/>
      <c r="D10" s="13"/>
      <c r="E10" s="13"/>
      <c r="F10" s="13"/>
      <c r="G10" s="13"/>
      <c r="H10" s="12"/>
      <c r="I10" s="12"/>
      <c r="J10" s="12"/>
      <c r="K10" s="13"/>
      <c r="L10" s="3"/>
    </row>
    <row r="11" spans="1:12" ht="14.45" customHeight="1" x14ac:dyDescent="0.25">
      <c r="A11" s="3" t="s">
        <v>84</v>
      </c>
      <c r="B11" s="29"/>
      <c r="C11" s="2"/>
      <c r="D11" s="2"/>
      <c r="E11" s="2"/>
      <c r="F11" s="2"/>
      <c r="G11" s="3"/>
      <c r="H11" s="3"/>
      <c r="I11" s="3"/>
      <c r="J11" s="3"/>
      <c r="K11" s="2"/>
      <c r="L11" s="3"/>
    </row>
    <row r="12" spans="1:12" ht="14.45" customHeight="1" x14ac:dyDescent="0.25">
      <c r="A12" s="11" t="s">
        <v>85</v>
      </c>
      <c r="B12" s="53"/>
      <c r="C12" s="14"/>
      <c r="D12" s="14"/>
      <c r="E12" s="14"/>
      <c r="F12" s="14"/>
      <c r="G12" s="11"/>
      <c r="H12" s="11"/>
      <c r="I12" s="11"/>
      <c r="J12" s="11"/>
      <c r="K12" s="14"/>
      <c r="L12" s="14"/>
    </row>
  </sheetData>
  <pageMargins left="0.7" right="0.7" top="0.75" bottom="0.75" header="0" footer="0"/>
  <pageSetup paperSize="9" orientation="portrait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"/>
  <sheetViews>
    <sheetView showGridLines="0" workbookViewId="0"/>
  </sheetViews>
  <sheetFormatPr baseColWidth="10" defaultColWidth="14.42578125" defaultRowHeight="15" customHeight="1" x14ac:dyDescent="0.25"/>
  <cols>
    <col min="1" max="1" width="33" style="175" customWidth="1"/>
    <col min="2" max="3" width="26.28515625" style="175" customWidth="1"/>
    <col min="4" max="4" width="11.5703125" style="175" customWidth="1"/>
    <col min="5" max="5" width="22.28515625" style="175" customWidth="1"/>
    <col min="6" max="6" width="22.5703125" style="175" customWidth="1"/>
    <col min="7" max="7" width="21.85546875" style="175" customWidth="1"/>
    <col min="8" max="8" width="15.28515625" style="175" customWidth="1"/>
    <col min="9" max="9" width="11.5703125" style="175" customWidth="1"/>
    <col min="10" max="16384" width="14.42578125" style="175"/>
  </cols>
  <sheetData>
    <row r="1" spans="1:9" ht="15" customHeight="1" x14ac:dyDescent="0.25">
      <c r="A1" s="227" t="s">
        <v>330</v>
      </c>
      <c r="B1" s="201"/>
      <c r="C1" s="201"/>
      <c r="D1" s="202"/>
      <c r="E1" s="202"/>
      <c r="F1" s="202"/>
      <c r="G1" s="202"/>
      <c r="H1" s="202"/>
      <c r="I1" s="202"/>
    </row>
    <row r="2" spans="1:9" ht="15" customHeight="1" x14ac:dyDescent="0.25">
      <c r="A2" s="203" t="s">
        <v>118</v>
      </c>
      <c r="B2" s="201"/>
      <c r="C2" s="201"/>
      <c r="D2" s="202"/>
      <c r="E2" s="202"/>
      <c r="F2" s="202"/>
      <c r="G2" s="202"/>
      <c r="H2" s="202"/>
      <c r="I2" s="202"/>
    </row>
    <row r="3" spans="1:9" ht="15" customHeight="1" x14ac:dyDescent="0.25">
      <c r="A3" s="202"/>
      <c r="B3" s="201"/>
      <c r="C3" s="201"/>
      <c r="D3" s="202"/>
      <c r="E3" s="202"/>
      <c r="F3" s="202"/>
      <c r="G3" s="202"/>
      <c r="H3" s="202"/>
      <c r="I3" s="202"/>
    </row>
    <row r="4" spans="1:9" ht="15" customHeight="1" x14ac:dyDescent="0.25">
      <c r="A4" s="202"/>
      <c r="B4" s="201"/>
      <c r="C4" s="201"/>
      <c r="D4" s="202"/>
      <c r="E4" s="202"/>
      <c r="F4" s="202"/>
      <c r="G4" s="202"/>
      <c r="H4" s="202"/>
      <c r="I4" s="202"/>
    </row>
    <row r="5" spans="1:9" s="236" customFormat="1" ht="15" customHeight="1" x14ac:dyDescent="0.25">
      <c r="A5" s="233" t="s">
        <v>87</v>
      </c>
      <c r="B5" s="234" t="s">
        <v>88</v>
      </c>
      <c r="C5" s="234" t="s">
        <v>24</v>
      </c>
      <c r="D5" s="235"/>
      <c r="I5" s="235"/>
    </row>
    <row r="6" spans="1:9" ht="15" customHeight="1" x14ac:dyDescent="0.25">
      <c r="A6" s="202" t="s">
        <v>281</v>
      </c>
      <c r="B6" s="206" t="s">
        <v>316</v>
      </c>
      <c r="C6" s="206" t="s">
        <v>24</v>
      </c>
      <c r="D6" s="202"/>
      <c r="E6" s="202"/>
      <c r="I6" s="202"/>
    </row>
    <row r="7" spans="1:9" ht="15" customHeight="1" x14ac:dyDescent="0.25">
      <c r="A7" s="202" t="s">
        <v>282</v>
      </c>
      <c r="B7" s="206"/>
      <c r="C7" s="206"/>
      <c r="D7" s="202"/>
      <c r="E7" s="202"/>
      <c r="I7" s="202"/>
    </row>
    <row r="8" spans="1:9" ht="15" customHeight="1" x14ac:dyDescent="0.25">
      <c r="A8" s="202" t="s">
        <v>232</v>
      </c>
      <c r="B8" s="207">
        <v>1678.37663582</v>
      </c>
      <c r="C8" s="208">
        <f>B8/$B$13</f>
        <v>0.95983242278779202</v>
      </c>
      <c r="D8" s="202"/>
      <c r="E8" s="202"/>
      <c r="I8" s="202"/>
    </row>
    <row r="9" spans="1:9" ht="15" customHeight="1" x14ac:dyDescent="0.25">
      <c r="A9" s="202" t="s">
        <v>283</v>
      </c>
      <c r="B9" s="207">
        <v>67.230937449999999</v>
      </c>
      <c r="C9" s="208">
        <f>B9/$B$13</f>
        <v>3.844812433736039E-2</v>
      </c>
      <c r="D9" s="202"/>
      <c r="E9" s="202"/>
      <c r="I9" s="202"/>
    </row>
    <row r="10" spans="1:9" ht="15" customHeight="1" x14ac:dyDescent="0.25">
      <c r="A10" s="202" t="s">
        <v>286</v>
      </c>
      <c r="B10" s="207">
        <v>2.9670874300000003</v>
      </c>
      <c r="C10" s="208">
        <f>B10/$B$13</f>
        <v>1.6968221886434385E-3</v>
      </c>
      <c r="D10" s="202"/>
      <c r="E10" s="202"/>
      <c r="I10" s="202"/>
    </row>
    <row r="11" spans="1:9" ht="15" customHeight="1" x14ac:dyDescent="0.25">
      <c r="A11" s="202" t="s">
        <v>77</v>
      </c>
      <c r="B11" s="207">
        <v>3.9572339999999998E-2</v>
      </c>
      <c r="C11" s="237">
        <f>B11/$B$13</f>
        <v>2.2630686204127888E-5</v>
      </c>
      <c r="D11" s="202"/>
      <c r="E11" s="202"/>
      <c r="I11" s="202"/>
    </row>
    <row r="12" spans="1:9" ht="15" customHeight="1" x14ac:dyDescent="0.25">
      <c r="A12" s="202" t="s">
        <v>282</v>
      </c>
      <c r="B12" s="207"/>
      <c r="C12" s="238"/>
      <c r="D12" s="202"/>
      <c r="E12" s="202"/>
      <c r="I12" s="202"/>
    </row>
    <row r="13" spans="1:9" ht="15" customHeight="1" x14ac:dyDescent="0.25">
      <c r="A13" s="215" t="s">
        <v>27</v>
      </c>
      <c r="B13" s="239">
        <f>SUM(B8:B11)</f>
        <v>1748.61423304</v>
      </c>
      <c r="C13" s="240">
        <f>SUM(C8:C11)</f>
        <v>0.99999999999999989</v>
      </c>
      <c r="D13" s="202"/>
      <c r="E13" s="202"/>
      <c r="I13" s="202"/>
    </row>
    <row r="14" spans="1:9" ht="15" customHeight="1" x14ac:dyDescent="0.25">
      <c r="A14" s="200"/>
      <c r="B14" s="241"/>
      <c r="C14" s="242"/>
      <c r="D14" s="202"/>
      <c r="H14" s="202"/>
      <c r="I14" s="202"/>
    </row>
    <row r="15" spans="1:9" ht="15" customHeight="1" x14ac:dyDescent="0.25">
      <c r="A15" s="202"/>
      <c r="B15" s="201"/>
      <c r="C15" s="201"/>
      <c r="D15" s="202"/>
      <c r="E15" s="202"/>
      <c r="F15" s="202"/>
      <c r="G15" s="202"/>
      <c r="H15" s="202"/>
      <c r="I15" s="202"/>
    </row>
    <row r="16" spans="1:9" ht="15" customHeight="1" x14ac:dyDescent="0.25">
      <c r="A16" s="221" t="s">
        <v>61</v>
      </c>
      <c r="B16" s="222"/>
      <c r="C16" s="222"/>
      <c r="D16" s="223"/>
      <c r="E16" s="202"/>
      <c r="F16" s="202"/>
      <c r="G16" s="202"/>
      <c r="H16" s="202"/>
      <c r="I16" s="202"/>
    </row>
    <row r="17" spans="1:9" ht="15" customHeight="1" x14ac:dyDescent="0.25">
      <c r="A17" s="202" t="s">
        <v>331</v>
      </c>
      <c r="B17" s="201"/>
      <c r="C17" s="201"/>
      <c r="D17" s="223"/>
      <c r="E17" s="202"/>
      <c r="F17" s="202"/>
      <c r="G17" s="202"/>
      <c r="H17" s="202"/>
      <c r="I17" s="202"/>
    </row>
    <row r="18" spans="1:9" ht="15" customHeight="1" x14ac:dyDescent="0.25">
      <c r="A18" s="224" t="s">
        <v>332</v>
      </c>
      <c r="B18" s="225"/>
      <c r="C18" s="225"/>
      <c r="D18" s="223"/>
      <c r="E18" s="202"/>
      <c r="F18" s="202"/>
      <c r="G18" s="202"/>
      <c r="H18" s="202"/>
      <c r="I18" s="202"/>
    </row>
    <row r="19" spans="1:9" ht="15" customHeight="1" x14ac:dyDescent="0.25">
      <c r="A19" s="202"/>
      <c r="B19" s="201"/>
      <c r="C19" s="201"/>
      <c r="D19" s="202"/>
      <c r="E19" s="202"/>
      <c r="F19" s="202"/>
      <c r="G19" s="202"/>
      <c r="H19" s="202"/>
      <c r="I19" s="202"/>
    </row>
  </sheetData>
  <pageMargins left="0.7" right="0.7" top="0.75" bottom="0.75" header="0" footer="0"/>
  <pageSetup orientation="landscape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8"/>
  <sheetViews>
    <sheetView showGridLines="0" zoomScaleNormal="100" workbookViewId="0"/>
  </sheetViews>
  <sheetFormatPr baseColWidth="10" defaultColWidth="14.42578125" defaultRowHeight="15" x14ac:dyDescent="0.25"/>
  <cols>
    <col min="1" max="1" width="17.28515625" style="4" customWidth="1"/>
    <col min="2" max="10" width="9.7109375" style="4" customWidth="1"/>
    <col min="11" max="11" width="11.5703125" style="4" customWidth="1"/>
    <col min="12" max="16384" width="14.42578125" style="4"/>
  </cols>
  <sheetData>
    <row r="1" spans="1:13" x14ac:dyDescent="0.25">
      <c r="A1" s="1" t="s">
        <v>302</v>
      </c>
      <c r="B1" s="2"/>
      <c r="C1" s="2"/>
      <c r="D1" s="2"/>
      <c r="E1" s="2"/>
      <c r="F1" s="2"/>
      <c r="G1" s="3"/>
      <c r="H1" s="3"/>
      <c r="I1" s="3"/>
      <c r="J1" s="3"/>
      <c r="K1" s="3"/>
    </row>
    <row r="2" spans="1:13" x14ac:dyDescent="0.25">
      <c r="A2" s="5" t="s">
        <v>119</v>
      </c>
      <c r="B2" s="2"/>
      <c r="C2" s="2"/>
      <c r="D2" s="2"/>
      <c r="E2" s="2"/>
      <c r="F2" s="2"/>
      <c r="G2" s="3"/>
      <c r="H2" s="3"/>
      <c r="I2" s="3"/>
      <c r="J2" s="3"/>
      <c r="K2" s="3"/>
    </row>
    <row r="3" spans="1:13" x14ac:dyDescent="0.25">
      <c r="A3" s="3"/>
      <c r="B3" s="2"/>
      <c r="C3" s="2"/>
      <c r="D3" s="2"/>
      <c r="E3" s="2"/>
      <c r="F3" s="2"/>
      <c r="G3" s="3"/>
      <c r="H3" s="3"/>
      <c r="I3" s="3"/>
      <c r="J3" s="9"/>
      <c r="K3" s="3"/>
    </row>
    <row r="4" spans="1:13" x14ac:dyDescent="0.25">
      <c r="A4" s="3"/>
      <c r="B4" s="2"/>
      <c r="C4" s="2"/>
      <c r="D4" s="2"/>
      <c r="E4" s="2"/>
      <c r="F4" s="2"/>
      <c r="G4" s="3"/>
      <c r="H4" s="3"/>
      <c r="I4" s="3"/>
      <c r="J4" s="3"/>
      <c r="K4" s="3"/>
    </row>
    <row r="5" spans="1:13" x14ac:dyDescent="0.25">
      <c r="A5" s="6" t="s">
        <v>63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7" t="s">
        <v>186</v>
      </c>
    </row>
    <row r="6" spans="1:13" x14ac:dyDescent="0.25">
      <c r="A6" s="1" t="s">
        <v>27</v>
      </c>
      <c r="B6" s="8">
        <f t="shared" ref="B6:K6" si="0">SUM(B8:B21)</f>
        <v>293727.78745150001</v>
      </c>
      <c r="C6" s="8">
        <f t="shared" si="0"/>
        <v>285835.26186780003</v>
      </c>
      <c r="D6" s="8">
        <f t="shared" si="0"/>
        <v>289010.72977919999</v>
      </c>
      <c r="E6" s="8">
        <f t="shared" si="0"/>
        <v>287661.00476139999</v>
      </c>
      <c r="F6" s="8">
        <f t="shared" si="0"/>
        <v>312780.36356610002</v>
      </c>
      <c r="G6" s="8">
        <f t="shared" si="0"/>
        <v>318341.34450840001</v>
      </c>
      <c r="H6" s="8">
        <f t="shared" si="0"/>
        <v>295752.16839999997</v>
      </c>
      <c r="I6" s="8">
        <f t="shared" si="0"/>
        <v>263508.5810295</v>
      </c>
      <c r="J6" s="8">
        <f t="shared" si="0"/>
        <v>304672.26770099998</v>
      </c>
      <c r="K6" s="8">
        <f t="shared" si="0"/>
        <v>313731.35991300002</v>
      </c>
      <c r="L6" s="226"/>
      <c r="M6" s="175"/>
    </row>
    <row r="7" spans="1:13" x14ac:dyDescent="0.25">
      <c r="L7" s="226"/>
      <c r="M7" s="175"/>
    </row>
    <row r="8" spans="1:13" x14ac:dyDescent="0.25">
      <c r="A8" s="3" t="s">
        <v>232</v>
      </c>
      <c r="B8" s="10">
        <v>110000</v>
      </c>
      <c r="C8" s="10">
        <v>96000</v>
      </c>
      <c r="D8" s="10">
        <v>110000</v>
      </c>
      <c r="E8" s="10">
        <v>92000</v>
      </c>
      <c r="F8" s="10">
        <v>93000</v>
      </c>
      <c r="G8" s="10">
        <v>90000</v>
      </c>
      <c r="H8" s="55">
        <v>84500</v>
      </c>
      <c r="I8" s="55">
        <v>84000</v>
      </c>
      <c r="J8" s="55">
        <v>90000</v>
      </c>
      <c r="K8" s="55">
        <v>95000</v>
      </c>
      <c r="L8" s="226"/>
      <c r="M8" s="226"/>
    </row>
    <row r="9" spans="1:13" x14ac:dyDescent="0.25">
      <c r="A9" s="3" t="s">
        <v>235</v>
      </c>
      <c r="B9" s="10">
        <v>95200</v>
      </c>
      <c r="C9" s="10">
        <v>76000</v>
      </c>
      <c r="D9" s="10">
        <v>52000</v>
      </c>
      <c r="E9" s="10">
        <v>52000</v>
      </c>
      <c r="F9" s="10">
        <v>83000</v>
      </c>
      <c r="G9" s="10">
        <v>85000</v>
      </c>
      <c r="H9" s="55">
        <v>77500</v>
      </c>
      <c r="I9" s="55">
        <v>53000</v>
      </c>
      <c r="J9" s="55">
        <v>70000</v>
      </c>
      <c r="K9" s="55">
        <v>74000</v>
      </c>
      <c r="L9" s="226"/>
      <c r="M9" s="226"/>
    </row>
    <row r="10" spans="1:13" x14ac:dyDescent="0.25">
      <c r="A10" s="3" t="s">
        <v>303</v>
      </c>
      <c r="B10" s="10">
        <v>11000</v>
      </c>
      <c r="C10" s="10">
        <v>25000</v>
      </c>
      <c r="D10" s="10">
        <v>34300</v>
      </c>
      <c r="E10" s="10">
        <v>54000</v>
      </c>
      <c r="F10" s="10">
        <v>47000</v>
      </c>
      <c r="G10" s="10">
        <v>54600</v>
      </c>
      <c r="H10" s="55">
        <v>42000</v>
      </c>
      <c r="I10" s="55">
        <v>29000</v>
      </c>
      <c r="J10" s="55">
        <v>36900</v>
      </c>
      <c r="K10" s="55">
        <v>31000</v>
      </c>
      <c r="L10" s="226"/>
      <c r="M10" s="226"/>
    </row>
    <row r="11" spans="1:13" x14ac:dyDescent="0.25">
      <c r="A11" s="111" t="s">
        <v>230</v>
      </c>
      <c r="B11" s="145">
        <v>23667.787451500008</v>
      </c>
      <c r="C11" s="145">
        <v>23105.261867800007</v>
      </c>
      <c r="D11" s="145">
        <v>19510.729779199999</v>
      </c>
      <c r="E11" s="144">
        <v>18789.0047614</v>
      </c>
      <c r="F11" s="144">
        <v>17790.363566100001</v>
      </c>
      <c r="G11" s="144">
        <v>18601.344508400005</v>
      </c>
      <c r="H11" s="144">
        <v>19853.168399999995</v>
      </c>
      <c r="I11" s="144">
        <v>20646.581029500005</v>
      </c>
      <c r="J11" s="144">
        <v>26995.267700999993</v>
      </c>
      <c r="K11" s="144">
        <v>28231.359913000004</v>
      </c>
      <c r="L11" s="226"/>
      <c r="M11" s="226"/>
    </row>
    <row r="12" spans="1:13" x14ac:dyDescent="0.25">
      <c r="A12" s="3" t="s">
        <v>304</v>
      </c>
      <c r="B12" s="10">
        <v>3000</v>
      </c>
      <c r="C12" s="10">
        <v>6400</v>
      </c>
      <c r="D12" s="10">
        <v>6400</v>
      </c>
      <c r="E12" s="10">
        <v>5500</v>
      </c>
      <c r="F12" s="10">
        <v>9500</v>
      </c>
      <c r="G12" s="10">
        <v>7400</v>
      </c>
      <c r="H12" s="55">
        <v>12200</v>
      </c>
      <c r="I12" s="55">
        <v>17300</v>
      </c>
      <c r="J12" s="55">
        <v>16700</v>
      </c>
      <c r="K12" s="55">
        <v>20000</v>
      </c>
      <c r="L12" s="226"/>
      <c r="M12" s="226"/>
    </row>
    <row r="13" spans="1:13" x14ac:dyDescent="0.25">
      <c r="A13" s="3" t="s">
        <v>305</v>
      </c>
      <c r="B13" s="10">
        <v>19300</v>
      </c>
      <c r="C13" s="10">
        <v>19900</v>
      </c>
      <c r="D13" s="10">
        <v>20000</v>
      </c>
      <c r="E13" s="10">
        <v>17000</v>
      </c>
      <c r="F13" s="10">
        <v>18500</v>
      </c>
      <c r="G13" s="10">
        <v>16900</v>
      </c>
      <c r="H13" s="55">
        <v>17000</v>
      </c>
      <c r="I13" s="55">
        <v>14700</v>
      </c>
      <c r="J13" s="55">
        <v>19628</v>
      </c>
      <c r="K13" s="55">
        <v>18000</v>
      </c>
    </row>
    <row r="14" spans="1:13" x14ac:dyDescent="0.25">
      <c r="A14" s="3" t="s">
        <v>285</v>
      </c>
      <c r="B14" s="10">
        <v>12000</v>
      </c>
      <c r="C14" s="10">
        <v>14700</v>
      </c>
      <c r="D14" s="10">
        <v>25000</v>
      </c>
      <c r="E14" s="10">
        <v>25000</v>
      </c>
      <c r="F14" s="10">
        <v>18000</v>
      </c>
      <c r="G14" s="10">
        <v>17100</v>
      </c>
      <c r="H14" s="55">
        <v>14000</v>
      </c>
      <c r="I14" s="55">
        <v>16900</v>
      </c>
      <c r="J14" s="55">
        <v>15517</v>
      </c>
      <c r="K14" s="55">
        <v>18000</v>
      </c>
    </row>
    <row r="15" spans="1:13" x14ac:dyDescent="0.25">
      <c r="A15" s="3" t="s">
        <v>236</v>
      </c>
      <c r="B15" s="10">
        <v>6470</v>
      </c>
      <c r="C15" s="10">
        <v>7210</v>
      </c>
      <c r="D15" s="10">
        <v>7000</v>
      </c>
      <c r="E15" s="10">
        <v>6640</v>
      </c>
      <c r="F15" s="10">
        <v>7200</v>
      </c>
      <c r="G15" s="10">
        <v>6870</v>
      </c>
      <c r="H15" s="55">
        <v>7740</v>
      </c>
      <c r="I15" s="55">
        <v>8120</v>
      </c>
      <c r="J15" s="55">
        <v>8772</v>
      </c>
      <c r="K15" s="55">
        <v>9700</v>
      </c>
    </row>
    <row r="16" spans="1:13" x14ac:dyDescent="0.25">
      <c r="A16" s="3" t="s">
        <v>306</v>
      </c>
      <c r="B16" s="10">
        <v>5400</v>
      </c>
      <c r="C16" s="10">
        <v>5400</v>
      </c>
      <c r="D16" s="10">
        <v>5400</v>
      </c>
      <c r="E16" s="10">
        <v>5500</v>
      </c>
      <c r="F16" s="10">
        <v>4560</v>
      </c>
      <c r="G16" s="10">
        <v>4560</v>
      </c>
      <c r="H16" s="55">
        <v>5500</v>
      </c>
      <c r="I16" s="55">
        <v>5400</v>
      </c>
      <c r="J16" s="55">
        <v>5400</v>
      </c>
      <c r="K16" s="55">
        <v>5200</v>
      </c>
    </row>
    <row r="17" spans="1:11" x14ac:dyDescent="0.25">
      <c r="A17" s="3" t="s">
        <v>307</v>
      </c>
      <c r="B17" s="10">
        <v>3700</v>
      </c>
      <c r="C17" s="10">
        <v>3780</v>
      </c>
      <c r="D17" s="10">
        <v>3800</v>
      </c>
      <c r="E17" s="52">
        <v>4000</v>
      </c>
      <c r="F17" s="10">
        <v>3810</v>
      </c>
      <c r="G17" s="10">
        <v>4300</v>
      </c>
      <c r="H17" s="55">
        <v>3610</v>
      </c>
      <c r="I17" s="55">
        <v>2960</v>
      </c>
      <c r="J17" s="55">
        <v>5000</v>
      </c>
      <c r="K17" s="55">
        <v>5000</v>
      </c>
    </row>
    <row r="18" spans="1:11" x14ac:dyDescent="0.25">
      <c r="A18" s="3" t="s">
        <v>234</v>
      </c>
      <c r="B18" s="10">
        <v>420</v>
      </c>
      <c r="C18" s="10">
        <v>240</v>
      </c>
      <c r="D18" s="52" t="s">
        <v>173</v>
      </c>
      <c r="E18" s="10">
        <v>1100</v>
      </c>
      <c r="F18" s="10">
        <v>1300</v>
      </c>
      <c r="G18" s="10">
        <v>1400</v>
      </c>
      <c r="H18" s="55">
        <v>1800</v>
      </c>
      <c r="I18" s="55">
        <v>2500</v>
      </c>
      <c r="J18" s="55">
        <v>3000</v>
      </c>
      <c r="K18" s="55">
        <v>2700</v>
      </c>
    </row>
    <row r="19" spans="1:11" x14ac:dyDescent="0.25">
      <c r="A19" s="3" t="s">
        <v>308</v>
      </c>
      <c r="B19" s="10">
        <v>1900</v>
      </c>
      <c r="C19" s="10">
        <v>4200</v>
      </c>
      <c r="D19" s="10">
        <v>2000</v>
      </c>
      <c r="E19" s="10">
        <v>2200</v>
      </c>
      <c r="F19" s="10">
        <v>2860</v>
      </c>
      <c r="G19" s="10">
        <v>2400</v>
      </c>
      <c r="H19" s="55">
        <v>2300</v>
      </c>
      <c r="I19" s="55">
        <v>1800</v>
      </c>
      <c r="J19" s="55">
        <v>2000</v>
      </c>
      <c r="K19" s="55">
        <v>2200</v>
      </c>
    </row>
    <row r="20" spans="1:11" x14ac:dyDescent="0.25">
      <c r="A20" s="3" t="s">
        <v>309</v>
      </c>
      <c r="B20" s="10">
        <v>800</v>
      </c>
      <c r="C20" s="10">
        <v>800</v>
      </c>
      <c r="D20" s="10">
        <v>900</v>
      </c>
      <c r="E20" s="10">
        <v>1300</v>
      </c>
      <c r="F20" s="52" t="s">
        <v>173</v>
      </c>
      <c r="G20" s="10">
        <v>1100</v>
      </c>
      <c r="H20" s="55">
        <v>1400</v>
      </c>
      <c r="I20" s="55">
        <v>1400</v>
      </c>
      <c r="J20" s="55">
        <v>1980</v>
      </c>
      <c r="K20" s="55">
        <v>1900</v>
      </c>
    </row>
    <row r="21" spans="1:11" x14ac:dyDescent="0.25">
      <c r="A21" s="3" t="s">
        <v>77</v>
      </c>
      <c r="B21" s="10">
        <v>870</v>
      </c>
      <c r="C21" s="10">
        <v>3100</v>
      </c>
      <c r="D21" s="10">
        <v>2700</v>
      </c>
      <c r="E21" s="10">
        <v>2632</v>
      </c>
      <c r="F21" s="10">
        <v>6260</v>
      </c>
      <c r="G21" s="10">
        <v>8110</v>
      </c>
      <c r="H21" s="10">
        <v>6349</v>
      </c>
      <c r="I21" s="55">
        <v>5782</v>
      </c>
      <c r="J21" s="55">
        <v>2780</v>
      </c>
      <c r="K21" s="55">
        <v>2800</v>
      </c>
    </row>
    <row r="23" spans="1:11" x14ac:dyDescent="0.25">
      <c r="A23" s="3"/>
      <c r="B23" s="2"/>
      <c r="C23" s="2"/>
      <c r="D23" s="2"/>
      <c r="E23" s="2"/>
      <c r="F23" s="2"/>
      <c r="G23" s="2"/>
      <c r="H23" s="3"/>
      <c r="I23" s="3"/>
      <c r="J23" s="3"/>
      <c r="K23" s="139"/>
    </row>
    <row r="24" spans="1:11" x14ac:dyDescent="0.25">
      <c r="A24" s="140" t="s">
        <v>65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3"/>
    </row>
    <row r="25" spans="1:11" ht="25.9" customHeight="1" x14ac:dyDescent="0.25">
      <c r="A25" s="733" t="s">
        <v>66</v>
      </c>
      <c r="B25" s="734"/>
      <c r="C25" s="734"/>
      <c r="D25" s="734"/>
      <c r="E25" s="734"/>
      <c r="F25" s="734"/>
      <c r="G25" s="734"/>
      <c r="H25" s="734"/>
      <c r="I25" s="734"/>
      <c r="J25" s="734"/>
      <c r="K25" s="143"/>
    </row>
    <row r="26" spans="1:11" x14ac:dyDescent="0.25">
      <c r="A26" s="725" t="s">
        <v>239</v>
      </c>
      <c r="B26" s="726"/>
      <c r="C26" s="726"/>
      <c r="D26" s="726"/>
      <c r="E26" s="726"/>
      <c r="F26" s="726"/>
      <c r="G26" s="726"/>
      <c r="H26" s="726"/>
      <c r="I26" s="726"/>
      <c r="J26" s="726"/>
      <c r="K26" s="139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54"/>
      <c r="K27" s="3"/>
    </row>
    <row r="29" spans="1:11" x14ac:dyDescent="0.25">
      <c r="A29" s="3"/>
      <c r="B29" s="2"/>
      <c r="C29" s="2"/>
      <c r="D29" s="2"/>
      <c r="E29" s="2"/>
      <c r="F29" s="2"/>
      <c r="G29" s="2"/>
      <c r="H29" s="3"/>
      <c r="I29" s="3"/>
      <c r="J29" s="3"/>
      <c r="K29" s="3"/>
    </row>
    <row r="30" spans="1:11" x14ac:dyDescent="0.25">
      <c r="A30" s="3"/>
      <c r="B30" s="2"/>
      <c r="C30" s="2"/>
      <c r="D30" s="2"/>
      <c r="E30" s="2"/>
      <c r="F30" s="2"/>
      <c r="G30" s="2"/>
      <c r="H30" s="3"/>
      <c r="I30" s="3"/>
      <c r="J30" s="3"/>
      <c r="K30" s="3"/>
    </row>
    <row r="31" spans="1:11" x14ac:dyDescent="0.25">
      <c r="A31" s="3"/>
      <c r="B31" s="2"/>
      <c r="C31" s="2"/>
      <c r="D31" s="2"/>
      <c r="E31" s="2"/>
      <c r="F31" s="2"/>
      <c r="G31" s="2"/>
      <c r="H31" s="3"/>
      <c r="I31" s="3"/>
      <c r="J31" s="3"/>
      <c r="K31" s="3"/>
    </row>
    <row r="32" spans="1:11" x14ac:dyDescent="0.25">
      <c r="A32" s="3"/>
      <c r="B32" s="2"/>
      <c r="C32" s="2"/>
      <c r="D32" s="2"/>
      <c r="E32" s="2"/>
      <c r="F32" s="2"/>
      <c r="G32" s="2"/>
      <c r="H32" s="3"/>
      <c r="I32" s="3"/>
      <c r="J32" s="3"/>
      <c r="K32" s="3"/>
    </row>
    <row r="33" spans="1:11" x14ac:dyDescent="0.25">
      <c r="A33" s="3"/>
      <c r="B33" s="2"/>
      <c r="C33" s="2"/>
      <c r="D33" s="2"/>
      <c r="E33" s="2"/>
      <c r="F33" s="2"/>
      <c r="G33" s="2"/>
      <c r="H33" s="3"/>
      <c r="I33" s="3"/>
      <c r="J33" s="3"/>
      <c r="K33" s="3"/>
    </row>
    <row r="34" spans="1:11" x14ac:dyDescent="0.25">
      <c r="A34" s="3"/>
      <c r="B34" s="2"/>
      <c r="C34" s="2"/>
      <c r="D34" s="2"/>
      <c r="E34" s="2"/>
      <c r="F34" s="2"/>
      <c r="G34" s="2"/>
      <c r="H34" s="3"/>
      <c r="I34" s="3"/>
      <c r="J34" s="3"/>
      <c r="K34" s="3"/>
    </row>
    <row r="35" spans="1:11" x14ac:dyDescent="0.25">
      <c r="A35" s="3"/>
      <c r="B35" s="2"/>
      <c r="C35" s="2"/>
      <c r="D35" s="2"/>
      <c r="E35" s="2"/>
      <c r="F35" s="2"/>
      <c r="G35" s="2"/>
      <c r="H35" s="3"/>
      <c r="I35" s="3"/>
      <c r="J35" s="3"/>
      <c r="K35" s="3"/>
    </row>
    <row r="36" spans="1:11" x14ac:dyDescent="0.25">
      <c r="A36" s="3"/>
      <c r="B36" s="2"/>
      <c r="C36" s="2"/>
      <c r="D36" s="2"/>
      <c r="E36" s="2"/>
      <c r="F36" s="2"/>
      <c r="G36" s="2"/>
      <c r="H36" s="3"/>
      <c r="I36" s="3"/>
      <c r="J36" s="3"/>
      <c r="K36" s="3"/>
    </row>
    <row r="37" spans="1:11" x14ac:dyDescent="0.25">
      <c r="A37" s="3"/>
      <c r="B37" s="2"/>
      <c r="C37" s="2"/>
      <c r="D37" s="2"/>
      <c r="E37" s="2"/>
      <c r="F37" s="2"/>
      <c r="G37" s="2"/>
      <c r="H37" s="3"/>
      <c r="I37" s="3"/>
      <c r="J37" s="3"/>
      <c r="K37" s="3"/>
    </row>
    <row r="38" spans="1:11" x14ac:dyDescent="0.25">
      <c r="A38" s="3"/>
      <c r="B38" s="2"/>
      <c r="C38" s="2"/>
      <c r="D38" s="2"/>
      <c r="E38" s="2"/>
      <c r="F38" s="2"/>
      <c r="G38" s="2"/>
      <c r="H38" s="3"/>
      <c r="I38" s="3"/>
      <c r="J38" s="3"/>
      <c r="K38" s="3"/>
    </row>
    <row r="39" spans="1:11" x14ac:dyDescent="0.25">
      <c r="A39" s="3"/>
      <c r="B39" s="2"/>
      <c r="C39" s="2"/>
      <c r="D39" s="2"/>
      <c r="E39" s="2"/>
      <c r="F39" s="2"/>
      <c r="G39" s="2"/>
      <c r="H39" s="3"/>
      <c r="I39" s="3"/>
      <c r="J39" s="3"/>
      <c r="K39" s="3"/>
    </row>
    <row r="40" spans="1:11" x14ac:dyDescent="0.25">
      <c r="A40" s="3"/>
      <c r="B40" s="2"/>
      <c r="C40" s="2"/>
      <c r="D40" s="2"/>
      <c r="E40" s="2"/>
      <c r="F40" s="2"/>
      <c r="G40" s="2"/>
      <c r="H40" s="3"/>
      <c r="I40" s="3"/>
      <c r="J40" s="3"/>
      <c r="K40" s="3"/>
    </row>
    <row r="41" spans="1:11" x14ac:dyDescent="0.25">
      <c r="A41" s="3"/>
      <c r="B41" s="2"/>
      <c r="C41" s="2"/>
      <c r="D41" s="2"/>
      <c r="E41" s="2"/>
      <c r="F41" s="2"/>
      <c r="G41" s="2"/>
      <c r="H41" s="3"/>
      <c r="I41" s="3"/>
      <c r="J41" s="3"/>
      <c r="K41" s="3"/>
    </row>
    <row r="42" spans="1:11" x14ac:dyDescent="0.25">
      <c r="A42" s="3"/>
      <c r="B42" s="2"/>
      <c r="C42" s="2"/>
      <c r="D42" s="2"/>
      <c r="E42" s="2"/>
      <c r="F42" s="2"/>
      <c r="G42" s="2"/>
      <c r="H42" s="3"/>
      <c r="I42" s="3"/>
      <c r="J42" s="3"/>
      <c r="K42" s="3"/>
    </row>
    <row r="43" spans="1:11" x14ac:dyDescent="0.25">
      <c r="A43" s="3"/>
      <c r="B43" s="2"/>
      <c r="C43" s="2"/>
      <c r="D43" s="2"/>
      <c r="E43" s="2"/>
      <c r="F43" s="2"/>
      <c r="G43" s="2"/>
      <c r="H43" s="3"/>
      <c r="I43" s="3"/>
      <c r="J43" s="3"/>
      <c r="K43" s="3"/>
    </row>
    <row r="44" spans="1:11" x14ac:dyDescent="0.25">
      <c r="A44" s="3"/>
      <c r="B44" s="2"/>
      <c r="C44" s="2"/>
      <c r="D44" s="2"/>
      <c r="E44" s="2"/>
      <c r="F44" s="2"/>
      <c r="G44" s="2"/>
      <c r="H44" s="3"/>
      <c r="I44" s="3"/>
      <c r="J44" s="3"/>
      <c r="K44" s="3"/>
    </row>
    <row r="45" spans="1:11" x14ac:dyDescent="0.25">
      <c r="A45" s="3"/>
      <c r="B45" s="2"/>
      <c r="C45" s="2"/>
      <c r="D45" s="2"/>
      <c r="E45" s="2"/>
      <c r="F45" s="2"/>
      <c r="G45" s="2"/>
      <c r="H45" s="3"/>
      <c r="I45" s="3"/>
      <c r="J45" s="3"/>
      <c r="K45" s="3"/>
    </row>
    <row r="46" spans="1:11" x14ac:dyDescent="0.25">
      <c r="A46" s="3"/>
      <c r="B46" s="2"/>
      <c r="C46" s="2"/>
      <c r="D46" s="2"/>
      <c r="E46" s="2"/>
      <c r="F46" s="2"/>
      <c r="G46" s="2"/>
      <c r="H46" s="3"/>
      <c r="I46" s="3"/>
      <c r="J46" s="3"/>
      <c r="K46" s="3"/>
    </row>
    <row r="47" spans="1:11" x14ac:dyDescent="0.25">
      <c r="A47" s="3"/>
      <c r="B47" s="2"/>
      <c r="C47" s="2"/>
      <c r="D47" s="2"/>
      <c r="E47" s="2"/>
      <c r="F47" s="2"/>
      <c r="G47" s="2"/>
      <c r="H47" s="3"/>
      <c r="I47" s="3"/>
      <c r="J47" s="3"/>
      <c r="K47" s="3"/>
    </row>
    <row r="48" spans="1:11" x14ac:dyDescent="0.25">
      <c r="A48" s="3"/>
      <c r="B48" s="2"/>
      <c r="C48" s="2"/>
      <c r="D48" s="2"/>
      <c r="E48" s="2"/>
      <c r="F48" s="2"/>
      <c r="G48" s="2"/>
      <c r="H48" s="3"/>
      <c r="I48" s="3"/>
      <c r="J48" s="3"/>
      <c r="K48" s="3"/>
    </row>
  </sheetData>
  <mergeCells count="2">
    <mergeCell ref="A25:J25"/>
    <mergeCell ref="A26:J26"/>
  </mergeCells>
  <pageMargins left="0.7" right="0.7" top="0.75" bottom="0.75" header="0" footer="0"/>
  <pageSetup paperSize="9" orientation="portrait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00"/>
  <sheetViews>
    <sheetView showGridLines="0" workbookViewId="0"/>
  </sheetViews>
  <sheetFormatPr baseColWidth="10" defaultColWidth="14.42578125" defaultRowHeight="15" x14ac:dyDescent="0.25"/>
  <cols>
    <col min="1" max="1" width="25" style="4" customWidth="1"/>
    <col min="2" max="11" width="8.42578125" style="4" customWidth="1"/>
    <col min="12" max="16384" width="14.42578125" style="4"/>
  </cols>
  <sheetData>
    <row r="1" spans="1:11" x14ac:dyDescent="0.25">
      <c r="A1" s="1" t="s">
        <v>310</v>
      </c>
      <c r="B1" s="2"/>
      <c r="C1" s="2"/>
      <c r="D1" s="2"/>
      <c r="E1" s="2"/>
      <c r="F1" s="2"/>
      <c r="G1" s="3"/>
      <c r="H1" s="3"/>
      <c r="I1" s="3"/>
      <c r="J1" s="3"/>
    </row>
    <row r="2" spans="1:11" x14ac:dyDescent="0.25">
      <c r="A2" s="5" t="s">
        <v>120</v>
      </c>
      <c r="B2" s="2"/>
      <c r="C2" s="2"/>
      <c r="D2" s="2"/>
      <c r="E2" s="2"/>
      <c r="F2" s="2"/>
      <c r="G2" s="3"/>
      <c r="H2" s="3"/>
      <c r="I2" s="3"/>
      <c r="J2" s="3"/>
    </row>
    <row r="3" spans="1:11" x14ac:dyDescent="0.25">
      <c r="A3" s="3"/>
      <c r="B3" s="2"/>
      <c r="C3" s="2"/>
      <c r="D3" s="2"/>
      <c r="E3" s="2"/>
      <c r="F3" s="2"/>
      <c r="G3" s="3"/>
      <c r="H3" s="3"/>
      <c r="I3" s="3"/>
      <c r="J3" s="3"/>
    </row>
    <row r="4" spans="1:11" x14ac:dyDescent="0.25">
      <c r="A4" s="3"/>
      <c r="B4" s="2"/>
      <c r="C4" s="2"/>
      <c r="D4" s="2"/>
      <c r="E4" s="2"/>
      <c r="F4" s="2"/>
      <c r="G4" s="3"/>
      <c r="H4" s="3"/>
      <c r="I4" s="3"/>
      <c r="J4" s="3"/>
    </row>
    <row r="5" spans="1:11" x14ac:dyDescent="0.25">
      <c r="A5" s="6" t="s">
        <v>68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7" t="s">
        <v>186</v>
      </c>
    </row>
    <row r="6" spans="1:11" x14ac:dyDescent="0.25">
      <c r="A6" s="1" t="s">
        <v>311</v>
      </c>
      <c r="B6" s="30">
        <f t="shared" ref="B6:K6" si="0">B8</f>
        <v>23667.787451500008</v>
      </c>
      <c r="C6" s="30">
        <f t="shared" si="0"/>
        <v>23105.261867800007</v>
      </c>
      <c r="D6" s="30">
        <f t="shared" si="0"/>
        <v>19510.729779199999</v>
      </c>
      <c r="E6" s="30">
        <f t="shared" si="0"/>
        <v>18789.0047614</v>
      </c>
      <c r="F6" s="30">
        <f t="shared" si="0"/>
        <v>17790.363566100001</v>
      </c>
      <c r="G6" s="30">
        <f t="shared" si="0"/>
        <v>18601.344508400005</v>
      </c>
      <c r="H6" s="30">
        <f t="shared" si="0"/>
        <v>19853.168399999995</v>
      </c>
      <c r="I6" s="30">
        <f t="shared" si="0"/>
        <v>20646.581029500005</v>
      </c>
      <c r="J6" s="30">
        <f t="shared" si="0"/>
        <v>26995.267700999993</v>
      </c>
      <c r="K6" s="30">
        <f t="shared" si="0"/>
        <v>28231.359913000004</v>
      </c>
    </row>
    <row r="7" spans="1:11" x14ac:dyDescent="0.25">
      <c r="A7" s="3"/>
      <c r="B7" s="52"/>
      <c r="C7" s="52"/>
      <c r="D7" s="52"/>
      <c r="E7" s="52"/>
      <c r="F7" s="52"/>
      <c r="G7" s="52"/>
      <c r="H7" s="52"/>
      <c r="I7" s="52"/>
      <c r="J7" s="52"/>
    </row>
    <row r="8" spans="1:11" x14ac:dyDescent="0.25">
      <c r="A8" s="3" t="s">
        <v>92</v>
      </c>
      <c r="B8" s="52">
        <v>23667.787451500008</v>
      </c>
      <c r="C8" s="52">
        <v>23105.261867800007</v>
      </c>
      <c r="D8" s="52">
        <v>19510.729779199999</v>
      </c>
      <c r="E8" s="52">
        <v>18789.0047614</v>
      </c>
      <c r="F8" s="52">
        <v>17790.363566100001</v>
      </c>
      <c r="G8" s="52">
        <v>18601.344508400005</v>
      </c>
      <c r="H8" s="52">
        <v>19853.168399999995</v>
      </c>
      <c r="I8" s="52">
        <v>20646.581029500005</v>
      </c>
      <c r="J8" s="52">
        <v>26995.267700999993</v>
      </c>
      <c r="K8" s="52">
        <v>28231.359913000004</v>
      </c>
    </row>
    <row r="9" spans="1:11" x14ac:dyDescent="0.25">
      <c r="A9" s="3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12" t="s">
        <v>78</v>
      </c>
      <c r="B11" s="118"/>
      <c r="C11" s="118"/>
      <c r="D11" s="118"/>
      <c r="E11" s="118"/>
      <c r="F11" s="118"/>
      <c r="G11" s="118"/>
      <c r="H11" s="79"/>
      <c r="I11" s="79"/>
      <c r="J11" s="118"/>
      <c r="K11" s="118"/>
    </row>
    <row r="12" spans="1:11" x14ac:dyDescent="0.25">
      <c r="A12" s="11" t="s">
        <v>258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</row>
    <row r="15" spans="1:11" x14ac:dyDescent="0.25">
      <c r="A15" s="54"/>
    </row>
    <row r="16" spans="1:11" x14ac:dyDescent="0.25">
      <c r="A16" s="54"/>
      <c r="B16" s="125"/>
      <c r="C16" s="125"/>
      <c r="D16" s="125"/>
      <c r="E16" s="125"/>
      <c r="F16" s="125"/>
      <c r="G16" s="125"/>
      <c r="H16" s="125"/>
      <c r="I16" s="125"/>
      <c r="J16" s="125"/>
    </row>
    <row r="17" spans="1:10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</row>
    <row r="18" spans="1:10" x14ac:dyDescent="0.25">
      <c r="A18" s="54"/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0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</row>
    <row r="20" spans="1:10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</row>
    <row r="21" spans="1:10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</row>
    <row r="22" spans="1:10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</row>
    <row r="23" spans="1:10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</row>
    <row r="24" spans="1:10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5" spans="1:10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54"/>
    </row>
    <row r="26" spans="1:10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10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54"/>
    </row>
    <row r="28" spans="1:10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</row>
    <row r="32" spans="1:10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spans="1:10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</row>
    <row r="34" spans="1:10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</row>
    <row r="35" spans="1:10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</row>
    <row r="36" spans="1:10" x14ac:dyDescent="0.25">
      <c r="A36" s="54"/>
      <c r="B36" s="54"/>
      <c r="C36" s="54"/>
      <c r="D36" s="54"/>
      <c r="E36" s="54"/>
      <c r="F36" s="54"/>
      <c r="G36" s="54"/>
      <c r="H36" s="54"/>
      <c r="I36" s="54"/>
      <c r="J36" s="54"/>
    </row>
    <row r="37" spans="1:10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10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</row>
    <row r="39" spans="1:10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</row>
    <row r="40" spans="1:10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0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</row>
    <row r="42" spans="1:10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</row>
    <row r="43" spans="1:10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4" spans="1:10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10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</row>
    <row r="46" spans="1:10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0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</row>
    <row r="48" spans="1:10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10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</row>
    <row r="50" spans="1:10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</row>
    <row r="51" spans="1:10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</row>
    <row r="52" spans="1:10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</row>
    <row r="53" spans="1:10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</row>
    <row r="54" spans="1:10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</row>
    <row r="55" spans="1:10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54"/>
    </row>
    <row r="56" spans="1:10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</row>
    <row r="57" spans="1:10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</row>
    <row r="58" spans="1:10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</row>
    <row r="59" spans="1:10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</row>
    <row r="60" spans="1:10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</row>
    <row r="61" spans="1:10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</row>
    <row r="62" spans="1:10" x14ac:dyDescent="0.25">
      <c r="A62" s="54"/>
      <c r="B62" s="54"/>
      <c r="C62" s="54"/>
      <c r="D62" s="54"/>
      <c r="E62" s="54"/>
      <c r="F62" s="54"/>
      <c r="G62" s="54"/>
      <c r="H62" s="54"/>
      <c r="I62" s="54"/>
      <c r="J62" s="54"/>
    </row>
    <row r="63" spans="1:10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</row>
    <row r="64" spans="1:10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</row>
    <row r="65" spans="1:10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</row>
    <row r="66" spans="1:10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</row>
    <row r="67" spans="1:10" x14ac:dyDescent="0.25">
      <c r="A67" s="54"/>
      <c r="B67" s="54"/>
      <c r="C67" s="54"/>
      <c r="D67" s="54"/>
      <c r="E67" s="54"/>
      <c r="F67" s="54"/>
      <c r="G67" s="54"/>
      <c r="H67" s="54"/>
      <c r="I67" s="54"/>
      <c r="J67" s="54"/>
    </row>
    <row r="68" spans="1:10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</row>
    <row r="69" spans="1:10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</row>
    <row r="70" spans="1:10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</row>
    <row r="71" spans="1:10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</row>
    <row r="72" spans="1:10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</row>
    <row r="73" spans="1:10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</row>
    <row r="74" spans="1:10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</row>
    <row r="75" spans="1:10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</row>
    <row r="76" spans="1:10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</row>
    <row r="77" spans="1:10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</row>
    <row r="78" spans="1:10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</row>
    <row r="79" spans="1:10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</row>
    <row r="80" spans="1:10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</row>
    <row r="81" spans="1:10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</row>
    <row r="82" spans="1:10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</row>
    <row r="83" spans="1:10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</row>
    <row r="84" spans="1:10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</row>
    <row r="85" spans="1:10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</row>
    <row r="86" spans="1:10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</row>
    <row r="87" spans="1:10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</row>
    <row r="88" spans="1:10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</row>
    <row r="89" spans="1:10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</row>
    <row r="90" spans="1:10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</row>
    <row r="91" spans="1:10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</row>
    <row r="92" spans="1:10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</row>
    <row r="93" spans="1:10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</row>
    <row r="94" spans="1:10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</row>
    <row r="95" spans="1:10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</row>
    <row r="96" spans="1:10" x14ac:dyDescent="0.25">
      <c r="A96" s="54"/>
      <c r="B96" s="54"/>
      <c r="C96" s="54"/>
      <c r="D96" s="54"/>
      <c r="E96" s="54"/>
      <c r="F96" s="54"/>
      <c r="G96" s="54"/>
      <c r="H96" s="54"/>
      <c r="I96" s="54"/>
      <c r="J96" s="54"/>
    </row>
    <row r="97" spans="1:10" x14ac:dyDescent="0.25">
      <c r="A97" s="54"/>
      <c r="B97" s="54"/>
      <c r="C97" s="54"/>
      <c r="D97" s="54"/>
      <c r="E97" s="54"/>
      <c r="F97" s="54"/>
      <c r="G97" s="54"/>
      <c r="H97" s="54"/>
      <c r="I97" s="54"/>
      <c r="J97" s="54"/>
    </row>
    <row r="98" spans="1:10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</row>
    <row r="99" spans="1:10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</row>
    <row r="100" spans="1:10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</row>
  </sheetData>
  <pageMargins left="0.7" right="0.7" top="0.75" bottom="0.75" header="0" footer="0"/>
  <pageSetup orientation="landscape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0"/>
  <sheetViews>
    <sheetView showGridLines="0" workbookViewId="0"/>
  </sheetViews>
  <sheetFormatPr baseColWidth="10" defaultColWidth="14.42578125" defaultRowHeight="15" x14ac:dyDescent="0.25"/>
  <cols>
    <col min="1" max="1" width="21" style="4" customWidth="1"/>
    <col min="2" max="2" width="9.28515625" style="4" customWidth="1"/>
    <col min="3" max="12" width="8.7109375" style="4" customWidth="1"/>
    <col min="13" max="13" width="11.5703125" style="4" customWidth="1"/>
    <col min="14" max="16384" width="14.42578125" style="4"/>
  </cols>
  <sheetData>
    <row r="1" spans="1:14" x14ac:dyDescent="0.25">
      <c r="A1" s="1" t="s">
        <v>312</v>
      </c>
      <c r="B1" s="2"/>
      <c r="C1" s="2"/>
      <c r="D1" s="2"/>
      <c r="E1" s="2"/>
      <c r="F1" s="2"/>
      <c r="G1" s="2"/>
      <c r="H1" s="3"/>
      <c r="I1" s="3"/>
      <c r="J1" s="3"/>
      <c r="K1" s="2"/>
      <c r="L1" s="3"/>
      <c r="M1" s="3"/>
    </row>
    <row r="2" spans="1:14" x14ac:dyDescent="0.25">
      <c r="A2" s="5" t="s">
        <v>121</v>
      </c>
      <c r="B2" s="2"/>
      <c r="C2" s="2"/>
      <c r="D2" s="2"/>
      <c r="E2" s="2"/>
      <c r="F2" s="2"/>
      <c r="G2" s="2"/>
      <c r="H2" s="3"/>
      <c r="I2" s="3"/>
      <c r="J2" s="3"/>
      <c r="K2" s="2"/>
      <c r="L2" s="3"/>
      <c r="M2" s="3"/>
    </row>
    <row r="3" spans="1:14" x14ac:dyDescent="0.25">
      <c r="A3" s="3"/>
      <c r="B3" s="2"/>
      <c r="C3" s="2"/>
      <c r="D3" s="2"/>
      <c r="E3" s="2"/>
      <c r="F3" s="2"/>
      <c r="G3" s="2"/>
      <c r="H3" s="3"/>
      <c r="I3" s="3"/>
      <c r="J3" s="3"/>
      <c r="K3" s="2"/>
      <c r="L3" s="3"/>
      <c r="M3" s="3"/>
    </row>
    <row r="4" spans="1:14" x14ac:dyDescent="0.25">
      <c r="A4" s="3"/>
      <c r="B4" s="2"/>
      <c r="C4" s="2"/>
      <c r="D4" s="2"/>
      <c r="E4" s="2"/>
      <c r="F4" s="2"/>
      <c r="G4" s="2"/>
      <c r="H4" s="3"/>
      <c r="I4" s="3"/>
      <c r="J4" s="3"/>
      <c r="K4" s="2"/>
      <c r="L4" s="3"/>
      <c r="M4" s="3"/>
    </row>
    <row r="5" spans="1:14" x14ac:dyDescent="0.25">
      <c r="A5" s="6" t="s">
        <v>746</v>
      </c>
      <c r="B5" s="31"/>
      <c r="C5" s="7">
        <v>2013</v>
      </c>
      <c r="D5" s="7">
        <v>2014</v>
      </c>
      <c r="E5" s="7">
        <v>2015</v>
      </c>
      <c r="F5" s="7">
        <v>2016</v>
      </c>
      <c r="G5" s="7">
        <v>2017</v>
      </c>
      <c r="H5" s="7">
        <v>2018</v>
      </c>
      <c r="I5" s="7">
        <v>2019</v>
      </c>
      <c r="J5" s="7">
        <v>2020</v>
      </c>
      <c r="K5" s="7">
        <v>2021</v>
      </c>
      <c r="L5" s="7" t="s">
        <v>186</v>
      </c>
      <c r="M5" s="3"/>
    </row>
    <row r="6" spans="1:14" x14ac:dyDescent="0.25">
      <c r="A6" s="29" t="s">
        <v>277</v>
      </c>
      <c r="B6" s="2" t="s">
        <v>161</v>
      </c>
      <c r="C6" s="56">
        <v>527.71237062380033</v>
      </c>
      <c r="D6" s="56">
        <v>539.55820888528183</v>
      </c>
      <c r="E6" s="56">
        <v>341.68532335183227</v>
      </c>
      <c r="F6" s="56">
        <v>344.26223521111058</v>
      </c>
      <c r="G6" s="56">
        <v>370.47611971466921</v>
      </c>
      <c r="H6" s="56">
        <v>351.76617733195485</v>
      </c>
      <c r="I6" s="56">
        <v>382.31444230000005</v>
      </c>
      <c r="J6" s="56">
        <v>370.01559216199985</v>
      </c>
      <c r="K6" s="56">
        <v>872.5427612430002</v>
      </c>
      <c r="L6" s="56">
        <v>767.29342255099994</v>
      </c>
      <c r="M6" s="9"/>
      <c r="N6" s="9"/>
    </row>
    <row r="7" spans="1:14" x14ac:dyDescent="0.25">
      <c r="A7" s="29" t="s">
        <v>313</v>
      </c>
      <c r="B7" s="2" t="s">
        <v>314</v>
      </c>
      <c r="C7" s="694">
        <v>23.424300000000002</v>
      </c>
      <c r="D7" s="694">
        <v>23.8873</v>
      </c>
      <c r="E7" s="694">
        <v>20.811199999999999</v>
      </c>
      <c r="F7" s="694">
        <v>18.915343000000004</v>
      </c>
      <c r="G7" s="694">
        <v>18.107502</v>
      </c>
      <c r="H7" s="694">
        <v>17.110648999999999</v>
      </c>
      <c r="I7" s="694">
        <v>20.077339641999998</v>
      </c>
      <c r="J7" s="694">
        <v>20.220412000000003</v>
      </c>
      <c r="K7" s="694">
        <v>25.450488200000002</v>
      </c>
      <c r="L7" s="694">
        <v>26.519807499999995</v>
      </c>
      <c r="M7" s="9"/>
      <c r="N7" s="9"/>
    </row>
    <row r="8" spans="1:14" x14ac:dyDescent="0.25">
      <c r="A8" s="3"/>
      <c r="B8" s="2"/>
      <c r="C8" s="2"/>
      <c r="D8" s="2"/>
      <c r="E8" s="2"/>
      <c r="F8" s="2"/>
      <c r="G8" s="2"/>
      <c r="H8" s="3"/>
      <c r="I8" s="3"/>
      <c r="J8" s="3"/>
      <c r="K8" s="2"/>
      <c r="L8" s="3"/>
      <c r="M8" s="3"/>
    </row>
    <row r="9" spans="1:14" x14ac:dyDescent="0.25">
      <c r="A9" s="3"/>
      <c r="B9" s="2"/>
      <c r="C9" s="2"/>
      <c r="D9" s="2"/>
      <c r="E9" s="2"/>
      <c r="F9" s="2"/>
      <c r="G9" s="2"/>
      <c r="H9" s="3"/>
      <c r="I9" s="3"/>
      <c r="J9" s="3"/>
      <c r="K9" s="2"/>
      <c r="L9" s="53"/>
      <c r="M9" s="3"/>
    </row>
    <row r="10" spans="1:14" x14ac:dyDescent="0.25">
      <c r="A10" s="12" t="s">
        <v>78</v>
      </c>
      <c r="B10" s="13"/>
      <c r="C10" s="13"/>
      <c r="D10" s="13"/>
      <c r="E10" s="13"/>
      <c r="F10" s="13"/>
      <c r="G10" s="13"/>
      <c r="H10" s="12"/>
      <c r="I10" s="12"/>
      <c r="J10" s="12"/>
      <c r="K10" s="13"/>
      <c r="L10" s="3"/>
      <c r="M10" s="3"/>
    </row>
    <row r="11" spans="1:14" x14ac:dyDescent="0.25">
      <c r="A11" s="3" t="s">
        <v>162</v>
      </c>
      <c r="B11" s="29"/>
      <c r="C11" s="2"/>
      <c r="D11" s="2"/>
      <c r="E11" s="2"/>
      <c r="F11" s="2"/>
      <c r="G11" s="2"/>
      <c r="H11" s="3"/>
      <c r="I11" s="3"/>
      <c r="J11" s="3"/>
      <c r="K11" s="29"/>
      <c r="L11" s="3"/>
      <c r="M11" s="3"/>
    </row>
    <row r="12" spans="1:14" x14ac:dyDescent="0.25">
      <c r="A12" s="11" t="s">
        <v>163</v>
      </c>
      <c r="B12" s="53"/>
      <c r="C12" s="14"/>
      <c r="D12" s="14"/>
      <c r="E12" s="14"/>
      <c r="F12" s="14"/>
      <c r="G12" s="14"/>
      <c r="H12" s="11"/>
      <c r="I12" s="11"/>
      <c r="J12" s="11"/>
      <c r="K12" s="53"/>
      <c r="L12" s="53"/>
      <c r="M12" s="3"/>
    </row>
    <row r="13" spans="1:14" x14ac:dyDescent="0.25">
      <c r="A13" s="3"/>
      <c r="B13" s="2"/>
      <c r="C13" s="2"/>
      <c r="D13" s="2"/>
      <c r="E13" s="2"/>
      <c r="F13" s="2"/>
      <c r="G13" s="2"/>
      <c r="H13" s="3"/>
      <c r="I13" s="3"/>
      <c r="J13" s="3"/>
      <c r="K13" s="2"/>
      <c r="L13" s="3"/>
      <c r="M13" s="3"/>
    </row>
    <row r="14" spans="1:14" x14ac:dyDescent="0.25">
      <c r="A14" s="3"/>
      <c r="B14" s="2"/>
      <c r="C14" s="2"/>
      <c r="D14" s="2"/>
      <c r="E14" s="2"/>
      <c r="F14" s="2"/>
      <c r="G14" s="2"/>
      <c r="H14" s="3"/>
      <c r="M14" s="3"/>
    </row>
    <row r="15" spans="1:14" x14ac:dyDescent="0.25">
      <c r="A15" s="3"/>
      <c r="B15" s="2"/>
      <c r="C15" s="2"/>
      <c r="D15" s="2"/>
      <c r="E15" s="2"/>
      <c r="F15" s="2"/>
      <c r="G15" s="2"/>
      <c r="H15" s="3"/>
      <c r="M15" s="3"/>
    </row>
    <row r="16" spans="1:14" x14ac:dyDescent="0.25">
      <c r="A16" s="3"/>
      <c r="B16" s="2"/>
      <c r="C16" s="2"/>
      <c r="D16" s="2"/>
      <c r="E16" s="2"/>
      <c r="F16" s="2"/>
      <c r="G16" s="2"/>
      <c r="H16" s="3"/>
      <c r="M16" s="3"/>
    </row>
    <row r="17" spans="1:13" x14ac:dyDescent="0.25">
      <c r="A17" s="3"/>
      <c r="B17" s="2"/>
      <c r="C17" s="2"/>
      <c r="D17" s="2"/>
      <c r="E17" s="2"/>
      <c r="F17" s="2"/>
      <c r="G17" s="2"/>
      <c r="H17" s="3"/>
      <c r="M17" s="3"/>
    </row>
    <row r="18" spans="1:13" x14ac:dyDescent="0.25">
      <c r="A18" s="3"/>
      <c r="B18" s="2"/>
      <c r="C18" s="2"/>
      <c r="D18" s="2"/>
      <c r="E18" s="2"/>
      <c r="F18" s="2"/>
      <c r="G18" s="2"/>
      <c r="H18" s="3"/>
      <c r="M18" s="3"/>
    </row>
    <row r="19" spans="1:13" x14ac:dyDescent="0.25">
      <c r="A19" s="3"/>
      <c r="B19" s="2"/>
      <c r="C19" s="2"/>
      <c r="D19" s="2"/>
      <c r="E19" s="2"/>
      <c r="F19" s="2"/>
      <c r="G19" s="2"/>
      <c r="H19" s="3"/>
      <c r="M19" s="3"/>
    </row>
    <row r="20" spans="1:13" x14ac:dyDescent="0.25">
      <c r="A20" s="3"/>
      <c r="B20" s="2"/>
      <c r="C20" s="2"/>
      <c r="D20" s="2"/>
      <c r="E20" s="2"/>
      <c r="F20" s="2"/>
      <c r="G20" s="2"/>
      <c r="H20" s="3"/>
      <c r="M20" s="3"/>
    </row>
    <row r="21" spans="1:13" x14ac:dyDescent="0.25">
      <c r="A21" s="3"/>
      <c r="B21" s="2"/>
      <c r="C21" s="2"/>
      <c r="D21" s="2"/>
      <c r="E21" s="2"/>
      <c r="F21" s="2"/>
      <c r="G21" s="2"/>
      <c r="H21" s="3"/>
      <c r="I21" s="3"/>
      <c r="J21" s="3"/>
      <c r="K21" s="2"/>
      <c r="L21" s="3"/>
      <c r="M21" s="3"/>
    </row>
    <row r="22" spans="1:13" x14ac:dyDescent="0.25">
      <c r="A22" s="3"/>
      <c r="B22" s="2"/>
      <c r="C22" s="2"/>
      <c r="D22" s="2"/>
      <c r="E22" s="2"/>
      <c r="F22" s="2"/>
      <c r="G22" s="2"/>
      <c r="H22" s="3"/>
      <c r="I22" s="3"/>
      <c r="J22" s="3"/>
      <c r="K22" s="2"/>
      <c r="L22" s="3"/>
      <c r="M22" s="3"/>
    </row>
    <row r="23" spans="1:13" x14ac:dyDescent="0.25">
      <c r="A23" s="3"/>
      <c r="B23" s="2"/>
      <c r="C23" s="2"/>
      <c r="D23" s="2"/>
      <c r="E23" s="2"/>
      <c r="F23" s="2"/>
      <c r="G23" s="2"/>
      <c r="H23" s="3"/>
      <c r="I23" s="3"/>
      <c r="J23" s="3"/>
      <c r="K23" s="2"/>
      <c r="L23" s="3"/>
      <c r="M23" s="3"/>
    </row>
    <row r="24" spans="1:13" x14ac:dyDescent="0.25">
      <c r="A24" s="3"/>
      <c r="B24" s="2"/>
      <c r="C24" s="2"/>
      <c r="D24" s="2"/>
      <c r="E24" s="2"/>
      <c r="F24" s="2"/>
      <c r="G24" s="2"/>
      <c r="H24" s="3"/>
      <c r="I24" s="3"/>
      <c r="J24" s="3"/>
      <c r="K24" s="2"/>
      <c r="L24" s="3"/>
      <c r="M24" s="3"/>
    </row>
    <row r="25" spans="1:13" x14ac:dyDescent="0.25">
      <c r="A25" s="3"/>
      <c r="B25" s="2"/>
      <c r="C25" s="2"/>
      <c r="D25" s="2"/>
      <c r="E25" s="2"/>
      <c r="F25" s="2"/>
      <c r="G25" s="2"/>
      <c r="H25" s="3"/>
      <c r="I25" s="3"/>
      <c r="J25" s="3"/>
      <c r="K25" s="2"/>
      <c r="L25" s="3"/>
      <c r="M25" s="3"/>
    </row>
    <row r="26" spans="1:13" x14ac:dyDescent="0.25">
      <c r="A26" s="3"/>
      <c r="B26" s="2"/>
      <c r="C26" s="2"/>
      <c r="D26" s="2"/>
      <c r="E26" s="2"/>
      <c r="F26" s="2"/>
      <c r="G26" s="2"/>
      <c r="H26" s="3"/>
      <c r="I26" s="3"/>
      <c r="J26" s="3"/>
      <c r="K26" s="2"/>
      <c r="L26" s="3"/>
      <c r="M26" s="3"/>
    </row>
    <row r="27" spans="1:13" x14ac:dyDescent="0.25">
      <c r="A27" s="3"/>
      <c r="B27" s="2"/>
      <c r="C27" s="2"/>
      <c r="D27" s="2"/>
      <c r="E27" s="2"/>
      <c r="F27" s="2"/>
      <c r="G27" s="2"/>
      <c r="H27" s="3"/>
      <c r="I27" s="3"/>
      <c r="J27" s="3"/>
      <c r="K27" s="2"/>
      <c r="L27" s="3"/>
      <c r="M27" s="3"/>
    </row>
    <row r="28" spans="1:13" x14ac:dyDescent="0.25">
      <c r="A28" s="3"/>
      <c r="B28" s="2"/>
      <c r="C28" s="2"/>
      <c r="D28" s="2"/>
      <c r="E28" s="2"/>
      <c r="F28" s="2"/>
      <c r="G28" s="2"/>
      <c r="H28" s="3"/>
      <c r="I28" s="3"/>
      <c r="J28" s="3"/>
      <c r="K28" s="2"/>
      <c r="L28" s="3"/>
      <c r="M28" s="3"/>
    </row>
    <row r="29" spans="1:13" x14ac:dyDescent="0.25">
      <c r="A29" s="3"/>
      <c r="B29" s="2"/>
      <c r="C29" s="2"/>
      <c r="D29" s="2"/>
      <c r="E29" s="2"/>
      <c r="F29" s="2"/>
      <c r="G29" s="2"/>
      <c r="H29" s="3"/>
      <c r="I29" s="3"/>
      <c r="J29" s="3"/>
      <c r="K29" s="2"/>
      <c r="L29" s="3"/>
      <c r="M29" s="3"/>
    </row>
    <row r="30" spans="1:13" x14ac:dyDescent="0.25">
      <c r="A30" s="3"/>
      <c r="B30" s="2"/>
      <c r="C30" s="2"/>
      <c r="D30" s="2"/>
      <c r="E30" s="2"/>
      <c r="F30" s="2"/>
      <c r="G30" s="2"/>
      <c r="H30" s="3"/>
      <c r="I30" s="3"/>
      <c r="J30" s="3"/>
      <c r="K30" s="2"/>
      <c r="L30" s="3"/>
      <c r="M30" s="3"/>
    </row>
    <row r="31" spans="1:13" x14ac:dyDescent="0.25">
      <c r="A31" s="3"/>
      <c r="B31" s="2"/>
      <c r="C31" s="2"/>
      <c r="D31" s="2"/>
      <c r="E31" s="2"/>
      <c r="F31" s="2"/>
      <c r="G31" s="2"/>
      <c r="H31" s="3"/>
      <c r="I31" s="3"/>
      <c r="J31" s="3"/>
      <c r="K31" s="2"/>
      <c r="L31" s="3"/>
      <c r="M31" s="3"/>
    </row>
    <row r="32" spans="1:13" x14ac:dyDescent="0.25">
      <c r="A32" s="3"/>
      <c r="B32" s="2"/>
      <c r="C32" s="2"/>
      <c r="D32" s="2"/>
      <c r="E32" s="2"/>
      <c r="F32" s="2"/>
      <c r="G32" s="2"/>
      <c r="H32" s="3"/>
      <c r="I32" s="3"/>
      <c r="J32" s="3"/>
      <c r="K32" s="2"/>
      <c r="L32" s="3"/>
      <c r="M32" s="3"/>
    </row>
    <row r="33" spans="1:13" x14ac:dyDescent="0.25">
      <c r="A33" s="3"/>
      <c r="B33" s="2"/>
      <c r="C33" s="2"/>
      <c r="D33" s="2"/>
      <c r="E33" s="2"/>
      <c r="F33" s="2"/>
      <c r="G33" s="2"/>
      <c r="H33" s="3"/>
      <c r="I33" s="3"/>
      <c r="J33" s="3"/>
      <c r="K33" s="2"/>
      <c r="L33" s="3"/>
      <c r="M33" s="3"/>
    </row>
    <row r="34" spans="1:13" x14ac:dyDescent="0.25">
      <c r="A34" s="3"/>
      <c r="B34" s="2"/>
      <c r="C34" s="2"/>
      <c r="D34" s="2"/>
      <c r="E34" s="2"/>
      <c r="F34" s="2"/>
      <c r="G34" s="2"/>
      <c r="H34" s="3"/>
      <c r="I34" s="3"/>
      <c r="J34" s="3"/>
      <c r="K34" s="2"/>
      <c r="L34" s="3"/>
      <c r="M34" s="3"/>
    </row>
    <row r="35" spans="1:13" x14ac:dyDescent="0.25">
      <c r="A35" s="3"/>
      <c r="B35" s="2"/>
      <c r="C35" s="2"/>
      <c r="D35" s="2"/>
      <c r="E35" s="2"/>
      <c r="F35" s="2"/>
      <c r="G35" s="2"/>
      <c r="H35" s="3"/>
      <c r="I35" s="3"/>
      <c r="J35" s="3"/>
      <c r="K35" s="2"/>
      <c r="L35" s="3"/>
      <c r="M35" s="3"/>
    </row>
    <row r="36" spans="1:13" x14ac:dyDescent="0.25">
      <c r="A36" s="3"/>
      <c r="B36" s="2"/>
      <c r="C36" s="2"/>
      <c r="D36" s="2"/>
      <c r="E36" s="2"/>
      <c r="F36" s="2"/>
      <c r="G36" s="2"/>
      <c r="H36" s="3"/>
      <c r="I36" s="3"/>
      <c r="J36" s="3"/>
      <c r="K36" s="2"/>
      <c r="L36" s="3"/>
      <c r="M36" s="3"/>
    </row>
    <row r="37" spans="1:13" x14ac:dyDescent="0.25">
      <c r="A37" s="3"/>
      <c r="B37" s="2"/>
      <c r="C37" s="2"/>
      <c r="D37" s="2"/>
      <c r="E37" s="2"/>
      <c r="F37" s="2"/>
      <c r="G37" s="2"/>
      <c r="H37" s="3"/>
      <c r="I37" s="3"/>
      <c r="J37" s="3"/>
      <c r="K37" s="2"/>
      <c r="L37" s="3"/>
      <c r="M37" s="3"/>
    </row>
    <row r="38" spans="1:13" x14ac:dyDescent="0.25">
      <c r="A38" s="3"/>
      <c r="B38" s="2"/>
      <c r="C38" s="2"/>
      <c r="D38" s="2"/>
      <c r="E38" s="2"/>
      <c r="F38" s="2"/>
      <c r="G38" s="2"/>
      <c r="H38" s="3"/>
      <c r="I38" s="3"/>
      <c r="J38" s="3"/>
      <c r="K38" s="2"/>
      <c r="L38" s="3"/>
      <c r="M38" s="3"/>
    </row>
    <row r="39" spans="1:13" x14ac:dyDescent="0.25">
      <c r="A39" s="3"/>
      <c r="B39" s="2"/>
      <c r="C39" s="2"/>
      <c r="D39" s="2"/>
      <c r="E39" s="2"/>
      <c r="F39" s="2"/>
      <c r="G39" s="2"/>
      <c r="H39" s="3"/>
      <c r="I39" s="3"/>
      <c r="J39" s="3"/>
      <c r="K39" s="2"/>
      <c r="L39" s="3"/>
      <c r="M39" s="3"/>
    </row>
    <row r="40" spans="1:13" x14ac:dyDescent="0.25">
      <c r="A40" s="3"/>
      <c r="B40" s="2"/>
      <c r="C40" s="2"/>
      <c r="D40" s="2"/>
      <c r="E40" s="2"/>
      <c r="F40" s="2"/>
      <c r="G40" s="2"/>
      <c r="H40" s="3"/>
      <c r="I40" s="3"/>
      <c r="J40" s="3"/>
      <c r="K40" s="2"/>
      <c r="L40" s="3"/>
      <c r="M40" s="3"/>
    </row>
    <row r="41" spans="1:13" x14ac:dyDescent="0.25">
      <c r="A41" s="3"/>
      <c r="B41" s="2"/>
      <c r="C41" s="2"/>
      <c r="D41" s="2"/>
      <c r="E41" s="2"/>
      <c r="F41" s="2"/>
      <c r="G41" s="2"/>
      <c r="H41" s="3"/>
      <c r="I41" s="3"/>
      <c r="J41" s="3"/>
      <c r="K41" s="2"/>
      <c r="L41" s="3"/>
      <c r="M41" s="3"/>
    </row>
    <row r="42" spans="1:13" x14ac:dyDescent="0.25">
      <c r="A42" s="3"/>
      <c r="B42" s="2"/>
      <c r="C42" s="2"/>
      <c r="D42" s="2"/>
      <c r="E42" s="2"/>
      <c r="F42" s="2"/>
      <c r="G42" s="2"/>
      <c r="H42" s="3"/>
      <c r="I42" s="3"/>
      <c r="J42" s="3"/>
      <c r="K42" s="2"/>
      <c r="L42" s="3"/>
      <c r="M42" s="3"/>
    </row>
    <row r="43" spans="1:13" x14ac:dyDescent="0.25">
      <c r="A43" s="3"/>
      <c r="B43" s="2"/>
      <c r="C43" s="2"/>
      <c r="D43" s="2"/>
      <c r="E43" s="2"/>
      <c r="F43" s="2"/>
      <c r="G43" s="2"/>
      <c r="H43" s="3"/>
      <c r="I43" s="3"/>
      <c r="J43" s="3"/>
      <c r="K43" s="2"/>
      <c r="L43" s="3"/>
      <c r="M43" s="3"/>
    </row>
    <row r="44" spans="1:13" x14ac:dyDescent="0.25">
      <c r="A44" s="3"/>
      <c r="B44" s="2"/>
      <c r="C44" s="2"/>
      <c r="D44" s="2"/>
      <c r="E44" s="2"/>
      <c r="F44" s="2"/>
      <c r="G44" s="2"/>
      <c r="H44" s="3"/>
      <c r="I44" s="3"/>
      <c r="J44" s="3"/>
      <c r="K44" s="2"/>
      <c r="L44" s="3"/>
      <c r="M44" s="3"/>
    </row>
    <row r="45" spans="1:13" x14ac:dyDescent="0.25">
      <c r="A45" s="3"/>
      <c r="B45" s="2"/>
      <c r="C45" s="2"/>
      <c r="D45" s="2"/>
      <c r="E45" s="2"/>
      <c r="F45" s="2"/>
      <c r="G45" s="2"/>
      <c r="H45" s="3"/>
      <c r="I45" s="3"/>
      <c r="J45" s="3"/>
      <c r="K45" s="2"/>
      <c r="L45" s="3"/>
      <c r="M45" s="3"/>
    </row>
    <row r="46" spans="1:13" x14ac:dyDescent="0.25">
      <c r="A46" s="3"/>
      <c r="B46" s="2"/>
      <c r="C46" s="2"/>
      <c r="D46" s="2"/>
      <c r="E46" s="2"/>
      <c r="F46" s="2"/>
      <c r="G46" s="2"/>
      <c r="H46" s="3"/>
      <c r="I46" s="3"/>
      <c r="J46" s="3"/>
      <c r="K46" s="2"/>
      <c r="L46" s="3"/>
      <c r="M46" s="3"/>
    </row>
    <row r="47" spans="1:13" x14ac:dyDescent="0.25">
      <c r="A47" s="3"/>
      <c r="B47" s="2"/>
      <c r="C47" s="2"/>
      <c r="D47" s="2"/>
      <c r="E47" s="2"/>
      <c r="F47" s="2"/>
      <c r="G47" s="2"/>
      <c r="H47" s="3"/>
      <c r="I47" s="3"/>
      <c r="J47" s="3"/>
      <c r="K47" s="2"/>
      <c r="L47" s="3"/>
      <c r="M47" s="3"/>
    </row>
    <row r="48" spans="1:13" x14ac:dyDescent="0.25">
      <c r="A48" s="3"/>
      <c r="B48" s="2"/>
      <c r="C48" s="2"/>
      <c r="D48" s="2"/>
      <c r="E48" s="2"/>
      <c r="F48" s="2"/>
      <c r="G48" s="2"/>
      <c r="H48" s="3"/>
      <c r="I48" s="3"/>
      <c r="J48" s="3"/>
      <c r="K48" s="2"/>
      <c r="L48" s="3"/>
      <c r="M48" s="3"/>
    </row>
    <row r="49" spans="1:13" x14ac:dyDescent="0.25">
      <c r="A49" s="3"/>
      <c r="B49" s="2"/>
      <c r="C49" s="2"/>
      <c r="D49" s="2"/>
      <c r="E49" s="2"/>
      <c r="F49" s="2"/>
      <c r="G49" s="2"/>
      <c r="H49" s="3"/>
      <c r="I49" s="3"/>
      <c r="J49" s="3"/>
      <c r="K49" s="2"/>
      <c r="L49" s="3"/>
      <c r="M49" s="3"/>
    </row>
    <row r="50" spans="1:13" x14ac:dyDescent="0.25">
      <c r="A50" s="3"/>
      <c r="B50" s="2"/>
      <c r="C50" s="2"/>
      <c r="D50" s="2"/>
      <c r="E50" s="2"/>
      <c r="F50" s="2"/>
      <c r="G50" s="2"/>
      <c r="H50" s="3"/>
      <c r="I50" s="3"/>
      <c r="J50" s="3"/>
      <c r="K50" s="2"/>
      <c r="L50" s="3"/>
      <c r="M50" s="3"/>
    </row>
    <row r="51" spans="1:13" x14ac:dyDescent="0.25">
      <c r="A51" s="3"/>
      <c r="B51" s="2"/>
      <c r="C51" s="2"/>
      <c r="D51" s="2"/>
      <c r="E51" s="2"/>
      <c r="F51" s="2"/>
      <c r="G51" s="2"/>
      <c r="H51" s="3"/>
      <c r="I51" s="3"/>
      <c r="J51" s="3"/>
      <c r="K51" s="2"/>
      <c r="L51" s="3"/>
      <c r="M51" s="3"/>
    </row>
    <row r="52" spans="1:13" x14ac:dyDescent="0.25">
      <c r="A52" s="3"/>
      <c r="B52" s="2"/>
      <c r="C52" s="2"/>
      <c r="D52" s="2"/>
      <c r="E52" s="2"/>
      <c r="F52" s="2"/>
      <c r="G52" s="2"/>
      <c r="H52" s="3"/>
      <c r="I52" s="3"/>
      <c r="J52" s="3"/>
      <c r="K52" s="2"/>
      <c r="L52" s="3"/>
      <c r="M52" s="3"/>
    </row>
    <row r="53" spans="1:13" x14ac:dyDescent="0.25">
      <c r="A53" s="3"/>
      <c r="B53" s="2"/>
      <c r="C53" s="2"/>
      <c r="D53" s="2"/>
      <c r="E53" s="2"/>
      <c r="F53" s="2"/>
      <c r="G53" s="2"/>
      <c r="H53" s="3"/>
      <c r="I53" s="3"/>
      <c r="J53" s="3"/>
      <c r="K53" s="2"/>
      <c r="L53" s="3"/>
      <c r="M53" s="3"/>
    </row>
    <row r="54" spans="1:13" x14ac:dyDescent="0.25">
      <c r="A54" s="3"/>
      <c r="B54" s="2"/>
      <c r="C54" s="2"/>
      <c r="D54" s="2"/>
      <c r="E54" s="2"/>
      <c r="F54" s="2"/>
      <c r="G54" s="2"/>
      <c r="H54" s="3"/>
      <c r="I54" s="3"/>
      <c r="J54" s="3"/>
      <c r="K54" s="2"/>
      <c r="L54" s="3"/>
      <c r="M54" s="3"/>
    </row>
    <row r="55" spans="1:13" x14ac:dyDescent="0.25">
      <c r="A55" s="3"/>
      <c r="B55" s="2"/>
      <c r="C55" s="2"/>
      <c r="D55" s="2"/>
      <c r="E55" s="2"/>
      <c r="F55" s="2"/>
      <c r="G55" s="2"/>
      <c r="H55" s="3"/>
      <c r="I55" s="3"/>
      <c r="J55" s="3"/>
      <c r="K55" s="2"/>
      <c r="L55" s="3"/>
      <c r="M55" s="3"/>
    </row>
    <row r="56" spans="1:13" x14ac:dyDescent="0.25">
      <c r="A56" s="3"/>
      <c r="B56" s="2"/>
      <c r="C56" s="2"/>
      <c r="D56" s="2"/>
      <c r="E56" s="2"/>
      <c r="F56" s="2"/>
      <c r="G56" s="2"/>
      <c r="H56" s="3"/>
      <c r="I56" s="3"/>
      <c r="J56" s="3"/>
      <c r="K56" s="2"/>
      <c r="L56" s="3"/>
      <c r="M56" s="3"/>
    </row>
    <row r="57" spans="1:13" x14ac:dyDescent="0.25">
      <c r="A57" s="3"/>
      <c r="B57" s="2"/>
      <c r="C57" s="2"/>
      <c r="D57" s="2"/>
      <c r="E57" s="2"/>
      <c r="F57" s="2"/>
      <c r="G57" s="2"/>
      <c r="H57" s="3"/>
      <c r="I57" s="3"/>
      <c r="J57" s="3"/>
      <c r="K57" s="2"/>
      <c r="L57" s="3"/>
      <c r="M57" s="3"/>
    </row>
    <row r="58" spans="1:13" x14ac:dyDescent="0.25">
      <c r="A58" s="3"/>
      <c r="B58" s="2"/>
      <c r="C58" s="2"/>
      <c r="D58" s="2"/>
      <c r="E58" s="2"/>
      <c r="F58" s="2"/>
      <c r="G58" s="2"/>
      <c r="H58" s="3"/>
      <c r="I58" s="3"/>
      <c r="J58" s="3"/>
      <c r="K58" s="2"/>
      <c r="L58" s="3"/>
      <c r="M58" s="3"/>
    </row>
    <row r="59" spans="1:13" x14ac:dyDescent="0.25">
      <c r="A59" s="3"/>
      <c r="B59" s="2"/>
      <c r="C59" s="2"/>
      <c r="D59" s="2"/>
      <c r="E59" s="2"/>
      <c r="F59" s="2"/>
      <c r="G59" s="2"/>
      <c r="H59" s="3"/>
      <c r="I59" s="3"/>
      <c r="J59" s="3"/>
      <c r="K59" s="2"/>
      <c r="L59" s="3"/>
      <c r="M59" s="3"/>
    </row>
    <row r="60" spans="1:13" x14ac:dyDescent="0.25">
      <c r="A60" s="3"/>
      <c r="B60" s="2"/>
      <c r="C60" s="2"/>
      <c r="D60" s="2"/>
      <c r="E60" s="2"/>
      <c r="F60" s="2"/>
      <c r="G60" s="2"/>
      <c r="H60" s="3"/>
      <c r="I60" s="3"/>
      <c r="J60" s="3"/>
      <c r="K60" s="2"/>
      <c r="L60" s="3"/>
      <c r="M60" s="3"/>
    </row>
    <row r="61" spans="1:13" x14ac:dyDescent="0.25">
      <c r="A61" s="3"/>
      <c r="B61" s="2"/>
      <c r="C61" s="2"/>
      <c r="D61" s="2"/>
      <c r="E61" s="2"/>
      <c r="F61" s="2"/>
      <c r="G61" s="2"/>
      <c r="H61" s="3"/>
      <c r="I61" s="3"/>
      <c r="J61" s="3"/>
      <c r="K61" s="2"/>
      <c r="L61" s="3"/>
      <c r="M61" s="3"/>
    </row>
    <row r="62" spans="1:13" x14ac:dyDescent="0.25">
      <c r="A62" s="3"/>
      <c r="B62" s="2"/>
      <c r="C62" s="2"/>
      <c r="D62" s="2"/>
      <c r="E62" s="2"/>
      <c r="F62" s="2"/>
      <c r="G62" s="2"/>
      <c r="H62" s="3"/>
      <c r="I62" s="3"/>
      <c r="J62" s="3"/>
      <c r="K62" s="2"/>
      <c r="L62" s="3"/>
      <c r="M62" s="3"/>
    </row>
    <row r="63" spans="1:13" x14ac:dyDescent="0.25">
      <c r="A63" s="3"/>
      <c r="B63" s="2"/>
      <c r="C63" s="2"/>
      <c r="D63" s="2"/>
      <c r="E63" s="2"/>
      <c r="F63" s="2"/>
      <c r="G63" s="2"/>
      <c r="H63" s="3"/>
      <c r="I63" s="3"/>
      <c r="J63" s="3"/>
      <c r="K63" s="2"/>
      <c r="L63" s="3"/>
      <c r="M63" s="3"/>
    </row>
    <row r="64" spans="1:13" x14ac:dyDescent="0.25">
      <c r="A64" s="3"/>
      <c r="B64" s="2"/>
      <c r="C64" s="2"/>
      <c r="D64" s="2"/>
      <c r="E64" s="2"/>
      <c r="F64" s="2"/>
      <c r="G64" s="2"/>
      <c r="H64" s="3"/>
      <c r="I64" s="3"/>
      <c r="J64" s="3"/>
      <c r="K64" s="2"/>
      <c r="L64" s="3"/>
      <c r="M64" s="3"/>
    </row>
    <row r="65" spans="1:13" x14ac:dyDescent="0.25">
      <c r="A65" s="3"/>
      <c r="B65" s="2"/>
      <c r="C65" s="2"/>
      <c r="D65" s="2"/>
      <c r="E65" s="2"/>
      <c r="F65" s="2"/>
      <c r="G65" s="2"/>
      <c r="H65" s="3"/>
      <c r="I65" s="3"/>
      <c r="J65" s="3"/>
      <c r="K65" s="2"/>
      <c r="L65" s="3"/>
      <c r="M65" s="3"/>
    </row>
    <row r="66" spans="1:13" x14ac:dyDescent="0.25">
      <c r="A66" s="3"/>
      <c r="B66" s="2"/>
      <c r="C66" s="2"/>
      <c r="D66" s="2"/>
      <c r="E66" s="2"/>
      <c r="F66" s="2"/>
      <c r="G66" s="2"/>
      <c r="H66" s="3"/>
      <c r="I66" s="3"/>
      <c r="J66" s="3"/>
      <c r="K66" s="2"/>
      <c r="L66" s="3"/>
      <c r="M66" s="3"/>
    </row>
    <row r="67" spans="1:13" x14ac:dyDescent="0.25">
      <c r="A67" s="3"/>
      <c r="B67" s="2"/>
      <c r="C67" s="2"/>
      <c r="D67" s="2"/>
      <c r="E67" s="2"/>
      <c r="F67" s="2"/>
      <c r="G67" s="2"/>
      <c r="H67" s="3"/>
      <c r="I67" s="3"/>
      <c r="J67" s="3"/>
      <c r="K67" s="2"/>
      <c r="L67" s="3"/>
      <c r="M67" s="3"/>
    </row>
    <row r="68" spans="1:13" x14ac:dyDescent="0.25">
      <c r="A68" s="3"/>
      <c r="B68" s="2"/>
      <c r="C68" s="2"/>
      <c r="D68" s="2"/>
      <c r="E68" s="2"/>
      <c r="F68" s="2"/>
      <c r="G68" s="2"/>
      <c r="H68" s="3"/>
      <c r="I68" s="3"/>
      <c r="J68" s="3"/>
      <c r="K68" s="2"/>
      <c r="L68" s="3"/>
      <c r="M68" s="3"/>
    </row>
    <row r="69" spans="1:13" x14ac:dyDescent="0.25">
      <c r="A69" s="3"/>
      <c r="B69" s="2"/>
      <c r="C69" s="2"/>
      <c r="D69" s="2"/>
      <c r="E69" s="2"/>
      <c r="F69" s="2"/>
      <c r="G69" s="2"/>
      <c r="H69" s="3"/>
      <c r="I69" s="3"/>
      <c r="J69" s="3"/>
      <c r="K69" s="2"/>
      <c r="L69" s="3"/>
      <c r="M69" s="3"/>
    </row>
    <row r="70" spans="1:13" x14ac:dyDescent="0.25">
      <c r="A70" s="3"/>
      <c r="B70" s="2"/>
      <c r="C70" s="2"/>
      <c r="D70" s="2"/>
      <c r="E70" s="2"/>
      <c r="F70" s="2"/>
      <c r="G70" s="2"/>
      <c r="H70" s="3"/>
      <c r="I70" s="3"/>
      <c r="J70" s="3"/>
      <c r="K70" s="2"/>
      <c r="L70" s="3"/>
      <c r="M70" s="3"/>
    </row>
    <row r="71" spans="1:13" x14ac:dyDescent="0.25">
      <c r="A71" s="3"/>
      <c r="B71" s="2"/>
      <c r="C71" s="2"/>
      <c r="D71" s="2"/>
      <c r="E71" s="2"/>
      <c r="F71" s="2"/>
      <c r="G71" s="2"/>
      <c r="H71" s="3"/>
      <c r="I71" s="3"/>
      <c r="J71" s="3"/>
      <c r="K71" s="2"/>
      <c r="L71" s="3"/>
      <c r="M71" s="3"/>
    </row>
    <row r="72" spans="1:13" x14ac:dyDescent="0.25">
      <c r="A72" s="3"/>
      <c r="B72" s="2"/>
      <c r="C72" s="2"/>
      <c r="D72" s="2"/>
      <c r="E72" s="2"/>
      <c r="F72" s="2"/>
      <c r="G72" s="2"/>
      <c r="H72" s="3"/>
      <c r="I72" s="3"/>
      <c r="J72" s="3"/>
      <c r="K72" s="2"/>
      <c r="L72" s="3"/>
      <c r="M72" s="3"/>
    </row>
    <row r="73" spans="1:13" x14ac:dyDescent="0.25">
      <c r="A73" s="3"/>
      <c r="B73" s="2"/>
      <c r="C73" s="2"/>
      <c r="D73" s="2"/>
      <c r="E73" s="2"/>
      <c r="F73" s="2"/>
      <c r="G73" s="2"/>
      <c r="H73" s="3"/>
      <c r="I73" s="3"/>
      <c r="J73" s="3"/>
      <c r="K73" s="2"/>
      <c r="L73" s="3"/>
      <c r="M73" s="3"/>
    </row>
    <row r="74" spans="1:13" x14ac:dyDescent="0.25">
      <c r="A74" s="3"/>
      <c r="B74" s="2"/>
      <c r="C74" s="2"/>
      <c r="D74" s="2"/>
      <c r="E74" s="2"/>
      <c r="F74" s="2"/>
      <c r="G74" s="2"/>
      <c r="H74" s="3"/>
      <c r="I74" s="3"/>
      <c r="J74" s="3"/>
      <c r="K74" s="2"/>
      <c r="L74" s="3"/>
      <c r="M74" s="3"/>
    </row>
    <row r="75" spans="1:13" x14ac:dyDescent="0.25">
      <c r="A75" s="3"/>
      <c r="B75" s="2"/>
      <c r="C75" s="2"/>
      <c r="D75" s="2"/>
      <c r="E75" s="2"/>
      <c r="F75" s="2"/>
      <c r="G75" s="2"/>
      <c r="H75" s="3"/>
      <c r="I75" s="3"/>
      <c r="J75" s="3"/>
      <c r="K75" s="2"/>
      <c r="L75" s="3"/>
      <c r="M75" s="3"/>
    </row>
    <row r="76" spans="1:13" x14ac:dyDescent="0.25">
      <c r="A76" s="3"/>
      <c r="B76" s="2"/>
      <c r="C76" s="2"/>
      <c r="D76" s="2"/>
      <c r="E76" s="2"/>
      <c r="F76" s="2"/>
      <c r="G76" s="2"/>
      <c r="H76" s="3"/>
      <c r="I76" s="3"/>
      <c r="J76" s="3"/>
      <c r="K76" s="2"/>
      <c r="L76" s="3"/>
      <c r="M76" s="3"/>
    </row>
    <row r="77" spans="1:13" x14ac:dyDescent="0.25">
      <c r="A77" s="3"/>
      <c r="B77" s="2"/>
      <c r="C77" s="2"/>
      <c r="D77" s="2"/>
      <c r="E77" s="2"/>
      <c r="F77" s="2"/>
      <c r="G77" s="2"/>
      <c r="H77" s="3"/>
      <c r="I77" s="3"/>
      <c r="J77" s="3"/>
      <c r="K77" s="2"/>
      <c r="L77" s="3"/>
      <c r="M77" s="3"/>
    </row>
    <row r="78" spans="1:13" x14ac:dyDescent="0.25">
      <c r="A78" s="3"/>
      <c r="B78" s="2"/>
      <c r="C78" s="2"/>
      <c r="D78" s="2"/>
      <c r="E78" s="2"/>
      <c r="F78" s="2"/>
      <c r="G78" s="2"/>
      <c r="H78" s="3"/>
      <c r="I78" s="3"/>
      <c r="J78" s="3"/>
      <c r="K78" s="2"/>
      <c r="L78" s="3"/>
      <c r="M78" s="3"/>
    </row>
    <row r="79" spans="1:13" x14ac:dyDescent="0.25">
      <c r="A79" s="3"/>
      <c r="B79" s="2"/>
      <c r="C79" s="2"/>
      <c r="D79" s="2"/>
      <c r="E79" s="2"/>
      <c r="F79" s="2"/>
      <c r="G79" s="2"/>
      <c r="H79" s="3"/>
      <c r="I79" s="3"/>
      <c r="J79" s="3"/>
      <c r="K79" s="2"/>
      <c r="L79" s="3"/>
      <c r="M79" s="3"/>
    </row>
    <row r="80" spans="1:13" x14ac:dyDescent="0.25">
      <c r="A80" s="3"/>
      <c r="B80" s="2"/>
      <c r="C80" s="2"/>
      <c r="D80" s="2"/>
      <c r="E80" s="2"/>
      <c r="F80" s="2"/>
      <c r="G80" s="2"/>
      <c r="H80" s="3"/>
      <c r="I80" s="3"/>
      <c r="J80" s="3"/>
      <c r="K80" s="2"/>
      <c r="L80" s="3"/>
      <c r="M80" s="3"/>
    </row>
    <row r="81" spans="1:13" x14ac:dyDescent="0.25">
      <c r="A81" s="3"/>
      <c r="B81" s="2"/>
      <c r="C81" s="2"/>
      <c r="D81" s="2"/>
      <c r="E81" s="2"/>
      <c r="F81" s="2"/>
      <c r="G81" s="2"/>
      <c r="H81" s="3"/>
      <c r="I81" s="3"/>
      <c r="J81" s="3"/>
      <c r="K81" s="2"/>
      <c r="L81" s="3"/>
      <c r="M81" s="3"/>
    </row>
    <row r="82" spans="1:13" x14ac:dyDescent="0.25">
      <c r="A82" s="3"/>
      <c r="B82" s="2"/>
      <c r="C82" s="2"/>
      <c r="D82" s="2"/>
      <c r="E82" s="2"/>
      <c r="F82" s="2"/>
      <c r="G82" s="2"/>
      <c r="H82" s="3"/>
      <c r="I82" s="3"/>
      <c r="J82" s="3"/>
      <c r="K82" s="2"/>
      <c r="L82" s="3"/>
      <c r="M82" s="3"/>
    </row>
    <row r="83" spans="1:13" x14ac:dyDescent="0.25">
      <c r="A83" s="3"/>
      <c r="B83" s="2"/>
      <c r="C83" s="2"/>
      <c r="D83" s="2"/>
      <c r="E83" s="2"/>
      <c r="F83" s="2"/>
      <c r="G83" s="2"/>
      <c r="H83" s="3"/>
      <c r="I83" s="3"/>
      <c r="J83" s="3"/>
      <c r="K83" s="2"/>
      <c r="L83" s="3"/>
      <c r="M83" s="3"/>
    </row>
    <row r="84" spans="1:13" x14ac:dyDescent="0.25">
      <c r="A84" s="3"/>
      <c r="B84" s="2"/>
      <c r="C84" s="2"/>
      <c r="D84" s="2"/>
      <c r="E84" s="2"/>
      <c r="F84" s="2"/>
      <c r="G84" s="2"/>
      <c r="H84" s="3"/>
      <c r="I84" s="3"/>
      <c r="J84" s="3"/>
      <c r="K84" s="2"/>
      <c r="L84" s="3"/>
      <c r="M84" s="3"/>
    </row>
    <row r="85" spans="1:13" x14ac:dyDescent="0.25">
      <c r="A85" s="3"/>
      <c r="B85" s="2"/>
      <c r="C85" s="2"/>
      <c r="D85" s="2"/>
      <c r="E85" s="2"/>
      <c r="F85" s="2"/>
      <c r="G85" s="2"/>
      <c r="H85" s="3"/>
      <c r="I85" s="3"/>
      <c r="J85" s="3"/>
      <c r="K85" s="2"/>
      <c r="L85" s="3"/>
      <c r="M85" s="3"/>
    </row>
    <row r="86" spans="1:13" x14ac:dyDescent="0.25">
      <c r="A86" s="3"/>
      <c r="B86" s="2"/>
      <c r="C86" s="2"/>
      <c r="D86" s="2"/>
      <c r="E86" s="2"/>
      <c r="F86" s="2"/>
      <c r="G86" s="2"/>
      <c r="H86" s="3"/>
      <c r="I86" s="3"/>
      <c r="J86" s="3"/>
      <c r="K86" s="2"/>
      <c r="L86" s="3"/>
      <c r="M86" s="3"/>
    </row>
    <row r="87" spans="1:13" x14ac:dyDescent="0.25">
      <c r="A87" s="3"/>
      <c r="B87" s="2"/>
      <c r="C87" s="2"/>
      <c r="D87" s="2"/>
      <c r="E87" s="2"/>
      <c r="F87" s="2"/>
      <c r="G87" s="2"/>
      <c r="H87" s="3"/>
      <c r="I87" s="3"/>
      <c r="J87" s="3"/>
      <c r="K87" s="2"/>
      <c r="L87" s="3"/>
      <c r="M87" s="3"/>
    </row>
    <row r="88" spans="1:13" x14ac:dyDescent="0.25">
      <c r="A88" s="3"/>
      <c r="B88" s="2"/>
      <c r="C88" s="2"/>
      <c r="D88" s="2"/>
      <c r="E88" s="2"/>
      <c r="F88" s="2"/>
      <c r="G88" s="2"/>
      <c r="H88" s="3"/>
      <c r="I88" s="3"/>
      <c r="J88" s="3"/>
      <c r="K88" s="2"/>
      <c r="L88" s="3"/>
      <c r="M88" s="3"/>
    </row>
    <row r="89" spans="1:13" x14ac:dyDescent="0.25">
      <c r="A89" s="3"/>
      <c r="B89" s="2"/>
      <c r="C89" s="2"/>
      <c r="D89" s="2"/>
      <c r="E89" s="2"/>
      <c r="F89" s="2"/>
      <c r="G89" s="2"/>
      <c r="H89" s="3"/>
      <c r="I89" s="3"/>
      <c r="J89" s="3"/>
      <c r="K89" s="2"/>
      <c r="L89" s="3"/>
      <c r="M89" s="3"/>
    </row>
    <row r="90" spans="1:13" x14ac:dyDescent="0.25">
      <c r="A90" s="3"/>
      <c r="B90" s="2"/>
      <c r="C90" s="2"/>
      <c r="D90" s="2"/>
      <c r="E90" s="2"/>
      <c r="F90" s="2"/>
      <c r="G90" s="2"/>
      <c r="H90" s="3"/>
      <c r="I90" s="3"/>
      <c r="J90" s="3"/>
      <c r="K90" s="2"/>
      <c r="L90" s="3"/>
      <c r="M90" s="3"/>
    </row>
    <row r="91" spans="1:13" x14ac:dyDescent="0.25">
      <c r="A91" s="3"/>
      <c r="B91" s="2"/>
      <c r="C91" s="2"/>
      <c r="D91" s="2"/>
      <c r="E91" s="2"/>
      <c r="F91" s="2"/>
      <c r="G91" s="2"/>
      <c r="H91" s="3"/>
      <c r="I91" s="3"/>
      <c r="J91" s="3"/>
      <c r="K91" s="2"/>
      <c r="L91" s="3"/>
      <c r="M91" s="3"/>
    </row>
    <row r="92" spans="1:13" x14ac:dyDescent="0.25">
      <c r="A92" s="3"/>
      <c r="B92" s="2"/>
      <c r="C92" s="2"/>
      <c r="D92" s="2"/>
      <c r="E92" s="2"/>
      <c r="F92" s="2"/>
      <c r="G92" s="2"/>
      <c r="H92" s="3"/>
      <c r="I92" s="3"/>
      <c r="J92" s="3"/>
      <c r="K92" s="2"/>
      <c r="L92" s="3"/>
      <c r="M92" s="3"/>
    </row>
    <row r="93" spans="1:13" x14ac:dyDescent="0.25">
      <c r="A93" s="3"/>
      <c r="B93" s="2"/>
      <c r="C93" s="2"/>
      <c r="D93" s="2"/>
      <c r="E93" s="2"/>
      <c r="F93" s="2"/>
      <c r="G93" s="2"/>
      <c r="H93" s="3"/>
      <c r="I93" s="3"/>
      <c r="J93" s="3"/>
      <c r="K93" s="2"/>
      <c r="L93" s="3"/>
      <c r="M93" s="3"/>
    </row>
    <row r="94" spans="1:13" x14ac:dyDescent="0.25">
      <c r="A94" s="3"/>
      <c r="B94" s="2"/>
      <c r="C94" s="2"/>
      <c r="D94" s="2"/>
      <c r="E94" s="2"/>
      <c r="F94" s="2"/>
      <c r="G94" s="2"/>
      <c r="H94" s="3"/>
      <c r="I94" s="3"/>
      <c r="J94" s="3"/>
      <c r="K94" s="2"/>
      <c r="L94" s="3"/>
      <c r="M94" s="3"/>
    </row>
    <row r="95" spans="1:13" x14ac:dyDescent="0.25">
      <c r="A95" s="3"/>
      <c r="B95" s="2"/>
      <c r="C95" s="2"/>
      <c r="D95" s="2"/>
      <c r="E95" s="2"/>
      <c r="F95" s="2"/>
      <c r="G95" s="2"/>
      <c r="H95" s="3"/>
      <c r="I95" s="3"/>
      <c r="J95" s="3"/>
      <c r="K95" s="2"/>
      <c r="L95" s="3"/>
      <c r="M95" s="3"/>
    </row>
    <row r="96" spans="1:13" x14ac:dyDescent="0.25">
      <c r="A96" s="3"/>
      <c r="B96" s="2"/>
      <c r="C96" s="2"/>
      <c r="D96" s="2"/>
      <c r="E96" s="2"/>
      <c r="F96" s="2"/>
      <c r="G96" s="2"/>
      <c r="H96" s="3"/>
      <c r="I96" s="3"/>
      <c r="J96" s="3"/>
      <c r="K96" s="2"/>
      <c r="L96" s="3"/>
      <c r="M96" s="3"/>
    </row>
    <row r="97" spans="1:13" x14ac:dyDescent="0.25">
      <c r="A97" s="3"/>
      <c r="B97" s="2"/>
      <c r="C97" s="2"/>
      <c r="D97" s="2"/>
      <c r="E97" s="2"/>
      <c r="F97" s="2"/>
      <c r="G97" s="2"/>
      <c r="H97" s="3"/>
      <c r="I97" s="3"/>
      <c r="J97" s="3"/>
      <c r="K97" s="2"/>
      <c r="L97" s="3"/>
      <c r="M97" s="3"/>
    </row>
    <row r="98" spans="1:13" x14ac:dyDescent="0.25">
      <c r="A98" s="3"/>
      <c r="B98" s="2"/>
      <c r="C98" s="2"/>
      <c r="D98" s="2"/>
      <c r="E98" s="2"/>
      <c r="F98" s="2"/>
      <c r="G98" s="2"/>
      <c r="H98" s="3"/>
      <c r="I98" s="3"/>
      <c r="J98" s="3"/>
      <c r="K98" s="2"/>
      <c r="L98" s="3"/>
      <c r="M98" s="3"/>
    </row>
    <row r="99" spans="1:13" x14ac:dyDescent="0.25">
      <c r="A99" s="3"/>
      <c r="B99" s="2"/>
      <c r="C99" s="2"/>
      <c r="D99" s="2"/>
      <c r="E99" s="2"/>
      <c r="F99" s="2"/>
      <c r="G99" s="2"/>
      <c r="H99" s="3"/>
      <c r="I99" s="3"/>
      <c r="J99" s="3"/>
      <c r="K99" s="2"/>
      <c r="L99" s="3"/>
      <c r="M99" s="3"/>
    </row>
    <row r="100" spans="1:13" x14ac:dyDescent="0.25">
      <c r="A100" s="3"/>
      <c r="B100" s="2"/>
      <c r="C100" s="2"/>
      <c r="D100" s="2"/>
      <c r="E100" s="2"/>
      <c r="F100" s="2"/>
      <c r="G100" s="2"/>
      <c r="H100" s="3"/>
      <c r="I100" s="3"/>
      <c r="J100" s="3"/>
      <c r="K100" s="2"/>
      <c r="L100" s="3"/>
      <c r="M100" s="3"/>
    </row>
  </sheetData>
  <pageMargins left="0.7" right="0.7" top="0.75" bottom="0.75" header="0" footer="0"/>
  <pageSetup orientation="portrait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00"/>
  <sheetViews>
    <sheetView showGridLines="0" workbookViewId="0"/>
  </sheetViews>
  <sheetFormatPr baseColWidth="10" defaultColWidth="14.42578125" defaultRowHeight="15" x14ac:dyDescent="0.25"/>
  <cols>
    <col min="1" max="1" width="33" style="175" customWidth="1"/>
    <col min="2" max="3" width="26.28515625" style="175" customWidth="1"/>
    <col min="4" max="5" width="11.5703125" style="175" customWidth="1"/>
    <col min="6" max="6" width="28.7109375" style="175" customWidth="1"/>
    <col min="7" max="7" width="11.5703125" style="175" customWidth="1"/>
    <col min="8" max="8" width="25.7109375" style="175" customWidth="1"/>
    <col min="9" max="10" width="19.85546875" style="175" customWidth="1"/>
    <col min="11" max="11" width="11.5703125" style="175" customWidth="1"/>
    <col min="12" max="16384" width="14.42578125" style="175"/>
  </cols>
  <sheetData>
    <row r="1" spans="1:11" x14ac:dyDescent="0.25">
      <c r="A1" s="227" t="s">
        <v>315</v>
      </c>
      <c r="B1" s="201"/>
      <c r="C1" s="201"/>
      <c r="D1" s="228"/>
      <c r="E1" s="228"/>
      <c r="F1" s="228"/>
      <c r="G1" s="228"/>
      <c r="H1" s="228"/>
      <c r="I1" s="228"/>
      <c r="J1" s="228"/>
      <c r="K1" s="228"/>
    </row>
    <row r="2" spans="1:11" x14ac:dyDescent="0.25">
      <c r="A2" s="203" t="s">
        <v>122</v>
      </c>
      <c r="B2" s="201"/>
      <c r="C2" s="201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02"/>
      <c r="B3" s="201"/>
      <c r="C3" s="201"/>
      <c r="D3" s="228"/>
      <c r="E3" s="228"/>
      <c r="F3" s="228"/>
      <c r="G3" s="228"/>
      <c r="H3" s="228"/>
      <c r="I3" s="228"/>
      <c r="J3" s="228"/>
      <c r="K3" s="228"/>
    </row>
    <row r="4" spans="1:11" x14ac:dyDescent="0.25">
      <c r="A4" s="202"/>
      <c r="B4" s="201"/>
      <c r="C4" s="201"/>
      <c r="D4" s="228"/>
      <c r="E4" s="228"/>
      <c r="F4" s="228"/>
      <c r="G4" s="228"/>
      <c r="H4" s="228"/>
      <c r="I4" s="228"/>
      <c r="J4" s="228"/>
      <c r="K4" s="228"/>
    </row>
    <row r="5" spans="1:11" x14ac:dyDescent="0.25">
      <c r="A5" s="204" t="s">
        <v>87</v>
      </c>
      <c r="B5" s="205" t="s">
        <v>88</v>
      </c>
      <c r="C5" s="205" t="s">
        <v>24</v>
      </c>
      <c r="D5" s="228"/>
      <c r="E5" s="228"/>
      <c r="K5" s="228"/>
    </row>
    <row r="6" spans="1:11" x14ac:dyDescent="0.25">
      <c r="A6" s="202" t="s">
        <v>281</v>
      </c>
      <c r="B6" s="206" t="s">
        <v>316</v>
      </c>
      <c r="C6" s="206" t="s">
        <v>24</v>
      </c>
      <c r="D6" s="9"/>
      <c r="E6" s="9"/>
      <c r="K6" s="228"/>
    </row>
    <row r="7" spans="1:11" x14ac:dyDescent="0.25">
      <c r="A7" s="202" t="s">
        <v>282</v>
      </c>
      <c r="B7" s="206"/>
      <c r="C7" s="206"/>
      <c r="D7" s="9"/>
      <c r="E7" s="9"/>
      <c r="I7" s="228"/>
    </row>
    <row r="8" spans="1:11" x14ac:dyDescent="0.25">
      <c r="A8" s="202" t="s">
        <v>233</v>
      </c>
      <c r="B8" s="207">
        <v>294.39523557000001</v>
      </c>
      <c r="C8" s="208">
        <f>B8/$B$20</f>
        <v>0.37688745917459338</v>
      </c>
      <c r="D8" s="9"/>
      <c r="E8" s="9"/>
      <c r="I8" s="228"/>
    </row>
    <row r="9" spans="1:11" x14ac:dyDescent="0.25">
      <c r="A9" s="202" t="s">
        <v>317</v>
      </c>
      <c r="B9" s="207">
        <v>106.49857970000001</v>
      </c>
      <c r="C9" s="208">
        <f t="shared" ref="C9:C18" si="0">B9/$B$20</f>
        <v>0.13634045072476078</v>
      </c>
      <c r="D9" s="9"/>
      <c r="E9" s="9"/>
      <c r="I9" s="228"/>
    </row>
    <row r="10" spans="1:11" x14ac:dyDescent="0.25">
      <c r="A10" s="202" t="s">
        <v>283</v>
      </c>
      <c r="B10" s="207">
        <v>97.207337459999991</v>
      </c>
      <c r="C10" s="208">
        <f t="shared" si="0"/>
        <v>0.12444571787139357</v>
      </c>
      <c r="D10" s="9"/>
      <c r="E10" s="9"/>
      <c r="I10" s="228"/>
    </row>
    <row r="11" spans="1:11" x14ac:dyDescent="0.25">
      <c r="A11" s="202" t="s">
        <v>288</v>
      </c>
      <c r="B11" s="210">
        <v>77.712078519999991</v>
      </c>
      <c r="C11" s="208">
        <f t="shared" si="0"/>
        <v>9.9487709995955936E-2</v>
      </c>
      <c r="D11" s="9"/>
      <c r="E11" s="9"/>
      <c r="I11" s="228"/>
    </row>
    <row r="12" spans="1:11" x14ac:dyDescent="0.25">
      <c r="A12" s="202" t="s">
        <v>232</v>
      </c>
      <c r="B12" s="210">
        <v>64.904371330000004</v>
      </c>
      <c r="C12" s="208">
        <f t="shared" si="0"/>
        <v>8.3091166718530812E-2</v>
      </c>
      <c r="D12" s="9"/>
      <c r="E12" s="9"/>
      <c r="I12" s="228"/>
    </row>
    <row r="13" spans="1:11" x14ac:dyDescent="0.25">
      <c r="A13" s="202" t="s">
        <v>238</v>
      </c>
      <c r="B13" s="210">
        <v>37.641730590000002</v>
      </c>
      <c r="C13" s="208">
        <f t="shared" si="0"/>
        <v>4.8189285990079885E-2</v>
      </c>
      <c r="D13" s="9"/>
      <c r="E13" s="9"/>
      <c r="I13" s="228"/>
    </row>
    <row r="14" spans="1:11" x14ac:dyDescent="0.25">
      <c r="A14" s="202" t="s">
        <v>318</v>
      </c>
      <c r="B14" s="210">
        <v>36.365197630000004</v>
      </c>
      <c r="C14" s="208">
        <f t="shared" si="0"/>
        <v>4.6555056879967041E-2</v>
      </c>
      <c r="D14" s="9"/>
      <c r="E14" s="9"/>
      <c r="I14" s="228"/>
    </row>
    <row r="15" spans="1:11" x14ac:dyDescent="0.25">
      <c r="A15" s="202" t="s">
        <v>319</v>
      </c>
      <c r="B15" s="210">
        <v>25.342400609999999</v>
      </c>
      <c r="C15" s="208">
        <f t="shared" si="0"/>
        <v>3.2443571842440753E-2</v>
      </c>
      <c r="D15" s="9"/>
      <c r="E15" s="9"/>
      <c r="I15" s="228"/>
    </row>
    <row r="16" spans="1:11" x14ac:dyDescent="0.25">
      <c r="A16" s="202" t="s">
        <v>286</v>
      </c>
      <c r="B16" s="210">
        <v>15.878542490000001</v>
      </c>
      <c r="C16" s="208">
        <f t="shared" si="0"/>
        <v>2.0327854568926853E-2</v>
      </c>
      <c r="D16" s="9"/>
      <c r="E16" s="9"/>
      <c r="I16" s="228"/>
    </row>
    <row r="17" spans="1:11" x14ac:dyDescent="0.25">
      <c r="A17" s="202" t="s">
        <v>320</v>
      </c>
      <c r="B17" s="210">
        <v>14.384721460000002</v>
      </c>
      <c r="C17" s="208">
        <f t="shared" si="0"/>
        <v>1.841545129457289E-2</v>
      </c>
      <c r="D17" s="9"/>
      <c r="E17" s="9"/>
      <c r="I17" s="228"/>
    </row>
    <row r="18" spans="1:11" x14ac:dyDescent="0.25">
      <c r="A18" s="202" t="s">
        <v>77</v>
      </c>
      <c r="B18" s="210">
        <v>10.792201799999999</v>
      </c>
      <c r="C18" s="208">
        <f t="shared" si="0"/>
        <v>1.3816274938778123E-2</v>
      </c>
      <c r="D18" s="9"/>
      <c r="E18" s="9"/>
      <c r="I18" s="228"/>
    </row>
    <row r="19" spans="1:11" x14ac:dyDescent="0.25">
      <c r="A19" s="202" t="s">
        <v>282</v>
      </c>
      <c r="B19" s="229"/>
      <c r="C19" s="214"/>
      <c r="D19" s="9"/>
      <c r="E19" s="9"/>
      <c r="I19" s="228"/>
    </row>
    <row r="20" spans="1:11" x14ac:dyDescent="0.25">
      <c r="A20" s="215" t="s">
        <v>27</v>
      </c>
      <c r="B20" s="230">
        <f>SUM(B8:B18)</f>
        <v>781.12239715999999</v>
      </c>
      <c r="C20" s="217">
        <f t="shared" ref="C20" si="1">SUM(C8:C18)</f>
        <v>1</v>
      </c>
      <c r="D20" s="9"/>
      <c r="E20" s="9"/>
      <c r="I20" s="228"/>
    </row>
    <row r="21" spans="1:11" x14ac:dyDescent="0.25">
      <c r="A21" s="202"/>
      <c r="B21" s="219"/>
      <c r="C21" s="219"/>
      <c r="D21" s="228"/>
      <c r="E21" s="228"/>
      <c r="F21" s="228"/>
      <c r="G21" s="228"/>
      <c r="H21" s="228"/>
      <c r="I21" s="228"/>
    </row>
    <row r="22" spans="1:11" x14ac:dyDescent="0.25">
      <c r="A22" s="202"/>
      <c r="B22" s="201"/>
      <c r="C22" s="201"/>
      <c r="D22" s="228"/>
      <c r="E22" s="228"/>
      <c r="F22" s="228"/>
      <c r="G22" s="228"/>
      <c r="H22" s="228"/>
      <c r="I22" s="228"/>
    </row>
    <row r="23" spans="1:11" x14ac:dyDescent="0.25">
      <c r="A23" s="221" t="s">
        <v>61</v>
      </c>
      <c r="B23" s="222"/>
      <c r="C23" s="222"/>
      <c r="D23" s="223"/>
      <c r="E23" s="220"/>
      <c r="F23" s="220"/>
      <c r="G23" s="220"/>
      <c r="H23" s="220"/>
      <c r="I23" s="220"/>
    </row>
    <row r="24" spans="1:11" x14ac:dyDescent="0.25">
      <c r="A24" s="202" t="s">
        <v>64</v>
      </c>
      <c r="B24" s="201"/>
      <c r="C24" s="201"/>
      <c r="D24" s="223"/>
      <c r="E24" s="220"/>
      <c r="F24" s="220"/>
      <c r="G24" s="220"/>
      <c r="H24" s="220"/>
      <c r="I24" s="220"/>
      <c r="J24" s="220"/>
      <c r="K24" s="220"/>
    </row>
    <row r="25" spans="1:11" x14ac:dyDescent="0.25">
      <c r="A25" s="224" t="s">
        <v>62</v>
      </c>
      <c r="B25" s="225"/>
      <c r="C25" s="231"/>
      <c r="D25" s="223"/>
      <c r="E25" s="220"/>
      <c r="F25" s="220"/>
      <c r="G25" s="220"/>
      <c r="H25" s="220"/>
      <c r="I25" s="220"/>
      <c r="J25" s="220"/>
      <c r="K25" s="220"/>
    </row>
    <row r="26" spans="1:11" x14ac:dyDescent="0.25">
      <c r="A26" s="232"/>
      <c r="B26" s="232"/>
      <c r="C26" s="232"/>
      <c r="D26" s="228"/>
      <c r="E26" s="228"/>
      <c r="F26" s="228"/>
      <c r="G26" s="228"/>
      <c r="H26" s="228"/>
      <c r="I26" s="228"/>
      <c r="J26" s="228"/>
      <c r="K26" s="228"/>
    </row>
    <row r="27" spans="1:11" x14ac:dyDescent="0.25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</row>
    <row r="28" spans="1:11" x14ac:dyDescent="0.25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</row>
    <row r="29" spans="1:11" x14ac:dyDescent="0.25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</row>
    <row r="30" spans="1:11" x14ac:dyDescent="0.25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</row>
    <row r="31" spans="1:11" x14ac:dyDescent="0.25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spans="1:11" x14ac:dyDescent="0.25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</row>
    <row r="33" spans="1:11" x14ac:dyDescent="0.25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</row>
    <row r="34" spans="1:11" x14ac:dyDescent="0.25">
      <c r="A34" s="228"/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1" x14ac:dyDescent="0.2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1" x14ac:dyDescent="0.25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</row>
    <row r="38" spans="1:11" x14ac:dyDescent="0.25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</row>
    <row r="39" spans="1:11" x14ac:dyDescent="0.25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</row>
    <row r="40" spans="1:11" x14ac:dyDescent="0.25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</row>
    <row r="41" spans="1:11" x14ac:dyDescent="0.25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</row>
    <row r="42" spans="1:11" x14ac:dyDescent="0.25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</row>
    <row r="43" spans="1:11" x14ac:dyDescent="0.25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1" x14ac:dyDescent="0.25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spans="1:11" x14ac:dyDescent="0.25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x14ac:dyDescent="0.25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</row>
    <row r="47" spans="1:11" x14ac:dyDescent="0.25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</row>
    <row r="48" spans="1:11" x14ac:dyDescent="0.25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x14ac:dyDescent="0.25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</row>
    <row r="50" spans="1:11" x14ac:dyDescent="0.2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</row>
    <row r="51" spans="1:11" x14ac:dyDescent="0.25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1" x14ac:dyDescent="0.25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</row>
    <row r="53" spans="1:11" x14ac:dyDescent="0.25">
      <c r="A53" s="228"/>
      <c r="B53" s="228"/>
      <c r="C53" s="228"/>
      <c r="D53" s="228"/>
      <c r="E53" s="228"/>
      <c r="F53" s="228"/>
      <c r="G53" s="228"/>
      <c r="H53" s="228"/>
      <c r="I53" s="228"/>
      <c r="J53" s="228"/>
      <c r="K53" s="228"/>
    </row>
    <row r="54" spans="1:11" x14ac:dyDescent="0.25">
      <c r="A54" s="228"/>
      <c r="B54" s="228"/>
      <c r="C54" s="228"/>
      <c r="D54" s="228"/>
      <c r="E54" s="228"/>
      <c r="F54" s="228"/>
      <c r="G54" s="228"/>
      <c r="H54" s="228"/>
      <c r="I54" s="228"/>
      <c r="J54" s="228"/>
      <c r="K54" s="228"/>
    </row>
    <row r="55" spans="1:11" x14ac:dyDescent="0.25">
      <c r="A55" s="228"/>
      <c r="B55" s="228"/>
      <c r="C55" s="228"/>
      <c r="D55" s="228"/>
      <c r="E55" s="228"/>
      <c r="F55" s="228"/>
      <c r="G55" s="228"/>
      <c r="H55" s="228"/>
      <c r="I55" s="228"/>
      <c r="J55" s="228"/>
      <c r="K55" s="228"/>
    </row>
    <row r="56" spans="1:11" x14ac:dyDescent="0.25">
      <c r="A56" s="228"/>
      <c r="B56" s="228"/>
      <c r="C56" s="228"/>
      <c r="D56" s="228"/>
      <c r="E56" s="228"/>
      <c r="F56" s="228"/>
      <c r="G56" s="228"/>
      <c r="H56" s="228"/>
      <c r="I56" s="228"/>
      <c r="J56" s="228"/>
      <c r="K56" s="228"/>
    </row>
    <row r="57" spans="1:11" x14ac:dyDescent="0.25">
      <c r="A57" s="228"/>
      <c r="B57" s="228"/>
      <c r="C57" s="228"/>
      <c r="D57" s="228"/>
      <c r="E57" s="228"/>
      <c r="F57" s="228"/>
      <c r="G57" s="228"/>
      <c r="H57" s="228"/>
      <c r="I57" s="228"/>
      <c r="J57" s="228"/>
      <c r="K57" s="228"/>
    </row>
    <row r="58" spans="1:11" x14ac:dyDescent="0.25">
      <c r="A58" s="228"/>
      <c r="B58" s="228"/>
      <c r="C58" s="228"/>
      <c r="D58" s="228"/>
      <c r="E58" s="228"/>
      <c r="F58" s="228"/>
      <c r="G58" s="228"/>
      <c r="H58" s="228"/>
      <c r="I58" s="228"/>
      <c r="J58" s="228"/>
      <c r="K58" s="228"/>
    </row>
    <row r="59" spans="1:11" x14ac:dyDescent="0.25">
      <c r="A59" s="228"/>
      <c r="B59" s="228"/>
      <c r="C59" s="228"/>
      <c r="D59" s="228"/>
      <c r="E59" s="228"/>
      <c r="F59" s="228"/>
      <c r="G59" s="228"/>
      <c r="H59" s="228"/>
      <c r="I59" s="228"/>
      <c r="J59" s="228"/>
      <c r="K59" s="228"/>
    </row>
    <row r="60" spans="1:11" x14ac:dyDescent="0.25">
      <c r="A60" s="228"/>
      <c r="B60" s="228"/>
      <c r="C60" s="228"/>
      <c r="D60" s="228"/>
      <c r="E60" s="228"/>
      <c r="F60" s="228"/>
      <c r="G60" s="228"/>
      <c r="H60" s="228"/>
      <c r="I60" s="228"/>
      <c r="J60" s="228"/>
      <c r="K60" s="228"/>
    </row>
    <row r="61" spans="1:11" x14ac:dyDescent="0.25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228"/>
    </row>
    <row r="62" spans="1:11" x14ac:dyDescent="0.25">
      <c r="A62" s="228"/>
      <c r="B62" s="228"/>
      <c r="C62" s="228"/>
      <c r="D62" s="228"/>
      <c r="E62" s="228"/>
      <c r="F62" s="228"/>
      <c r="G62" s="228"/>
      <c r="H62" s="228"/>
      <c r="I62" s="228"/>
      <c r="J62" s="228"/>
      <c r="K62" s="228"/>
    </row>
    <row r="63" spans="1:11" x14ac:dyDescent="0.25">
      <c r="A63" s="228"/>
      <c r="B63" s="228"/>
      <c r="C63" s="228"/>
      <c r="D63" s="228"/>
      <c r="E63" s="228"/>
      <c r="F63" s="228"/>
      <c r="G63" s="228"/>
      <c r="H63" s="228"/>
      <c r="I63" s="228"/>
      <c r="J63" s="228"/>
      <c r="K63" s="228"/>
    </row>
    <row r="64" spans="1:11" x14ac:dyDescent="0.25">
      <c r="A64" s="228"/>
      <c r="B64" s="228"/>
      <c r="C64" s="228"/>
      <c r="D64" s="228"/>
      <c r="E64" s="228"/>
      <c r="F64" s="228"/>
      <c r="G64" s="228"/>
      <c r="H64" s="228"/>
      <c r="I64" s="228"/>
      <c r="J64" s="228"/>
      <c r="K64" s="228"/>
    </row>
    <row r="65" spans="1:11" x14ac:dyDescent="0.25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228"/>
    </row>
    <row r="66" spans="1:11" x14ac:dyDescent="0.25">
      <c r="A66" s="228"/>
      <c r="B66" s="228"/>
      <c r="C66" s="228"/>
      <c r="D66" s="228"/>
      <c r="E66" s="228"/>
      <c r="F66" s="228"/>
      <c r="G66" s="228"/>
      <c r="H66" s="228"/>
      <c r="I66" s="228"/>
      <c r="J66" s="228"/>
      <c r="K66" s="228"/>
    </row>
    <row r="67" spans="1:11" x14ac:dyDescent="0.25">
      <c r="A67" s="228"/>
      <c r="B67" s="228"/>
      <c r="C67" s="228"/>
      <c r="D67" s="228"/>
      <c r="E67" s="228"/>
      <c r="F67" s="228"/>
      <c r="G67" s="228"/>
      <c r="H67" s="228"/>
      <c r="I67" s="228"/>
      <c r="J67" s="228"/>
      <c r="K67" s="228"/>
    </row>
    <row r="68" spans="1:11" x14ac:dyDescent="0.25">
      <c r="A68" s="228"/>
      <c r="B68" s="228"/>
      <c r="C68" s="228"/>
      <c r="D68" s="228"/>
      <c r="E68" s="228"/>
      <c r="F68" s="228"/>
      <c r="G68" s="228"/>
      <c r="H68" s="228"/>
      <c r="I68" s="228"/>
      <c r="J68" s="228"/>
      <c r="K68" s="228"/>
    </row>
    <row r="69" spans="1:11" x14ac:dyDescent="0.25">
      <c r="A69" s="228"/>
      <c r="B69" s="228"/>
      <c r="C69" s="228"/>
      <c r="D69" s="228"/>
      <c r="E69" s="228"/>
      <c r="F69" s="228"/>
      <c r="G69" s="228"/>
      <c r="H69" s="228"/>
      <c r="I69" s="228"/>
      <c r="J69" s="228"/>
      <c r="K69" s="228"/>
    </row>
    <row r="70" spans="1:11" x14ac:dyDescent="0.25">
      <c r="A70" s="228"/>
      <c r="B70" s="228"/>
      <c r="C70" s="228"/>
      <c r="D70" s="228"/>
      <c r="E70" s="228"/>
      <c r="F70" s="228"/>
      <c r="G70" s="228"/>
      <c r="H70" s="228"/>
      <c r="I70" s="228"/>
      <c r="J70" s="228"/>
      <c r="K70" s="228"/>
    </row>
    <row r="71" spans="1:11" x14ac:dyDescent="0.25">
      <c r="A71" s="228"/>
      <c r="B71" s="228"/>
      <c r="C71" s="228"/>
      <c r="D71" s="228"/>
      <c r="E71" s="228"/>
      <c r="F71" s="228"/>
      <c r="G71" s="228"/>
      <c r="H71" s="228"/>
      <c r="I71" s="228"/>
      <c r="J71" s="228"/>
      <c r="K71" s="228"/>
    </row>
    <row r="72" spans="1:11" x14ac:dyDescent="0.25">
      <c r="A72" s="228"/>
      <c r="B72" s="228"/>
      <c r="C72" s="228"/>
      <c r="D72" s="228"/>
      <c r="E72" s="228"/>
      <c r="F72" s="228"/>
      <c r="G72" s="228"/>
      <c r="H72" s="228"/>
      <c r="I72" s="228"/>
      <c r="J72" s="228"/>
      <c r="K72" s="228"/>
    </row>
    <row r="73" spans="1:11" x14ac:dyDescent="0.25">
      <c r="A73" s="228"/>
      <c r="B73" s="228"/>
      <c r="C73" s="228"/>
      <c r="D73" s="228"/>
      <c r="E73" s="228"/>
      <c r="F73" s="228"/>
      <c r="G73" s="228"/>
      <c r="H73" s="228"/>
      <c r="I73" s="228"/>
      <c r="J73" s="228"/>
      <c r="K73" s="228"/>
    </row>
    <row r="74" spans="1:11" x14ac:dyDescent="0.25">
      <c r="A74" s="228"/>
      <c r="B74" s="228"/>
      <c r="C74" s="228"/>
      <c r="D74" s="228"/>
      <c r="E74" s="228"/>
      <c r="F74" s="228"/>
      <c r="G74" s="228"/>
      <c r="H74" s="228"/>
      <c r="I74" s="228"/>
      <c r="J74" s="228"/>
      <c r="K74" s="228"/>
    </row>
    <row r="75" spans="1:11" x14ac:dyDescent="0.25">
      <c r="A75" s="228"/>
      <c r="B75" s="228"/>
      <c r="C75" s="228"/>
      <c r="D75" s="228"/>
      <c r="E75" s="228"/>
      <c r="F75" s="228"/>
      <c r="G75" s="228"/>
      <c r="H75" s="228"/>
      <c r="I75" s="228"/>
      <c r="J75" s="228"/>
      <c r="K75" s="228"/>
    </row>
    <row r="76" spans="1:11" x14ac:dyDescent="0.25">
      <c r="A76" s="228"/>
      <c r="B76" s="228"/>
      <c r="C76" s="228"/>
      <c r="D76" s="228"/>
      <c r="E76" s="228"/>
      <c r="F76" s="228"/>
      <c r="G76" s="228"/>
      <c r="H76" s="228"/>
      <c r="I76" s="228"/>
      <c r="J76" s="228"/>
      <c r="K76" s="228"/>
    </row>
    <row r="77" spans="1:11" x14ac:dyDescent="0.25">
      <c r="A77" s="228"/>
      <c r="B77" s="228"/>
      <c r="C77" s="228"/>
      <c r="D77" s="228"/>
      <c r="E77" s="228"/>
      <c r="F77" s="228"/>
      <c r="G77" s="228"/>
      <c r="H77" s="228"/>
      <c r="I77" s="228"/>
      <c r="J77" s="228"/>
      <c r="K77" s="228"/>
    </row>
    <row r="78" spans="1:11" x14ac:dyDescent="0.25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228"/>
    </row>
    <row r="79" spans="1:11" x14ac:dyDescent="0.25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228"/>
    </row>
    <row r="80" spans="1:11" x14ac:dyDescent="0.25">
      <c r="A80" s="228"/>
      <c r="B80" s="228"/>
      <c r="C80" s="228"/>
      <c r="D80" s="228"/>
      <c r="E80" s="228"/>
      <c r="F80" s="228"/>
      <c r="G80" s="228"/>
      <c r="H80" s="228"/>
      <c r="I80" s="228"/>
      <c r="J80" s="228"/>
      <c r="K80" s="228"/>
    </row>
    <row r="81" spans="1:11" x14ac:dyDescent="0.25">
      <c r="A81" s="228"/>
      <c r="B81" s="228"/>
      <c r="C81" s="228"/>
      <c r="D81" s="228"/>
      <c r="E81" s="228"/>
      <c r="F81" s="228"/>
      <c r="G81" s="228"/>
      <c r="H81" s="228"/>
      <c r="I81" s="228"/>
      <c r="J81" s="228"/>
      <c r="K81" s="228"/>
    </row>
    <row r="82" spans="1:11" x14ac:dyDescent="0.25">
      <c r="A82" s="228"/>
      <c r="B82" s="228"/>
      <c r="C82" s="228"/>
      <c r="D82" s="228"/>
      <c r="E82" s="228"/>
      <c r="F82" s="228"/>
      <c r="G82" s="228"/>
      <c r="H82" s="228"/>
      <c r="I82" s="228"/>
      <c r="J82" s="228"/>
      <c r="K82" s="228"/>
    </row>
    <row r="83" spans="1:11" x14ac:dyDescent="0.25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228"/>
    </row>
    <row r="84" spans="1:11" x14ac:dyDescent="0.25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</row>
    <row r="85" spans="1:11" x14ac:dyDescent="0.25">
      <c r="A85" s="228"/>
      <c r="B85" s="228"/>
      <c r="C85" s="228"/>
      <c r="D85" s="228"/>
      <c r="E85" s="228"/>
      <c r="F85" s="228"/>
      <c r="G85" s="228"/>
      <c r="H85" s="228"/>
      <c r="I85" s="228"/>
      <c r="J85" s="228"/>
      <c r="K85" s="228"/>
    </row>
    <row r="86" spans="1:11" x14ac:dyDescent="0.25">
      <c r="A86" s="228"/>
      <c r="B86" s="228"/>
      <c r="C86" s="228"/>
      <c r="D86" s="228"/>
      <c r="E86" s="228"/>
      <c r="F86" s="228"/>
      <c r="G86" s="228"/>
      <c r="H86" s="228"/>
      <c r="I86" s="228"/>
      <c r="J86" s="228"/>
      <c r="K86" s="228"/>
    </row>
    <row r="87" spans="1:11" x14ac:dyDescent="0.25">
      <c r="A87" s="228"/>
      <c r="B87" s="228"/>
      <c r="C87" s="228"/>
      <c r="D87" s="228"/>
      <c r="E87" s="228"/>
      <c r="F87" s="228"/>
      <c r="G87" s="228"/>
      <c r="H87" s="228"/>
      <c r="I87" s="228"/>
      <c r="J87" s="228"/>
      <c r="K87" s="228"/>
    </row>
    <row r="88" spans="1:11" x14ac:dyDescent="0.25">
      <c r="A88" s="228"/>
      <c r="B88" s="228"/>
      <c r="C88" s="228"/>
      <c r="D88" s="228"/>
      <c r="E88" s="228"/>
      <c r="F88" s="228"/>
      <c r="G88" s="228"/>
      <c r="H88" s="228"/>
      <c r="I88" s="228"/>
      <c r="J88" s="228"/>
      <c r="K88" s="228"/>
    </row>
    <row r="89" spans="1:11" x14ac:dyDescent="0.25">
      <c r="A89" s="228"/>
      <c r="B89" s="228"/>
      <c r="C89" s="228"/>
      <c r="D89" s="228"/>
      <c r="E89" s="228"/>
      <c r="F89" s="228"/>
      <c r="G89" s="228"/>
      <c r="H89" s="228"/>
      <c r="I89" s="228"/>
      <c r="J89" s="228"/>
      <c r="K89" s="228"/>
    </row>
    <row r="90" spans="1:11" x14ac:dyDescent="0.25">
      <c r="A90" s="228"/>
      <c r="B90" s="228"/>
      <c r="C90" s="228"/>
      <c r="D90" s="228"/>
      <c r="E90" s="228"/>
      <c r="F90" s="228"/>
      <c r="G90" s="228"/>
      <c r="H90" s="228"/>
      <c r="I90" s="228"/>
      <c r="J90" s="228"/>
      <c r="K90" s="228"/>
    </row>
    <row r="91" spans="1:11" x14ac:dyDescent="0.25">
      <c r="A91" s="228"/>
      <c r="B91" s="228"/>
      <c r="C91" s="228"/>
      <c r="D91" s="228"/>
      <c r="E91" s="228"/>
      <c r="F91" s="228"/>
      <c r="G91" s="228"/>
      <c r="H91" s="228"/>
      <c r="I91" s="228"/>
      <c r="J91" s="228"/>
      <c r="K91" s="228"/>
    </row>
    <row r="92" spans="1:11" x14ac:dyDescent="0.25">
      <c r="A92" s="228"/>
      <c r="B92" s="228"/>
      <c r="C92" s="228"/>
      <c r="D92" s="228"/>
      <c r="E92" s="228"/>
      <c r="F92" s="228"/>
      <c r="G92" s="228"/>
      <c r="H92" s="228"/>
      <c r="I92" s="228"/>
      <c r="J92" s="228"/>
      <c r="K92" s="228"/>
    </row>
    <row r="93" spans="1:11" x14ac:dyDescent="0.25">
      <c r="A93" s="228"/>
      <c r="B93" s="228"/>
      <c r="C93" s="228"/>
      <c r="D93" s="228"/>
      <c r="E93" s="228"/>
      <c r="F93" s="228"/>
      <c r="G93" s="228"/>
      <c r="H93" s="228"/>
      <c r="I93" s="228"/>
      <c r="J93" s="228"/>
      <c r="K93" s="228"/>
    </row>
    <row r="94" spans="1:11" x14ac:dyDescent="0.25">
      <c r="A94" s="228"/>
      <c r="B94" s="228"/>
      <c r="C94" s="228"/>
      <c r="D94" s="228"/>
      <c r="E94" s="228"/>
      <c r="F94" s="228"/>
      <c r="G94" s="228"/>
      <c r="H94" s="228"/>
      <c r="I94" s="228"/>
      <c r="J94" s="228"/>
      <c r="K94" s="228"/>
    </row>
    <row r="95" spans="1:11" x14ac:dyDescent="0.25">
      <c r="A95" s="228"/>
      <c r="B95" s="228"/>
      <c r="C95" s="228"/>
      <c r="D95" s="228"/>
      <c r="E95" s="228"/>
      <c r="F95" s="228"/>
      <c r="G95" s="228"/>
      <c r="H95" s="228"/>
      <c r="I95" s="228"/>
      <c r="J95" s="228"/>
      <c r="K95" s="228"/>
    </row>
    <row r="96" spans="1:11" x14ac:dyDescent="0.25">
      <c r="A96" s="228"/>
      <c r="B96" s="228"/>
      <c r="C96" s="228"/>
      <c r="D96" s="228"/>
      <c r="E96" s="228"/>
      <c r="F96" s="228"/>
      <c r="G96" s="228"/>
      <c r="H96" s="228"/>
      <c r="I96" s="228"/>
      <c r="J96" s="228"/>
      <c r="K96" s="228"/>
    </row>
    <row r="97" spans="1:11" x14ac:dyDescent="0.25">
      <c r="A97" s="228"/>
      <c r="B97" s="228"/>
      <c r="C97" s="228"/>
      <c r="D97" s="228"/>
      <c r="E97" s="228"/>
      <c r="F97" s="228"/>
      <c r="G97" s="228"/>
      <c r="H97" s="228"/>
      <c r="I97" s="228"/>
      <c r="J97" s="228"/>
      <c r="K97" s="228"/>
    </row>
    <row r="98" spans="1:11" x14ac:dyDescent="0.25">
      <c r="A98" s="228"/>
      <c r="B98" s="228"/>
      <c r="C98" s="228"/>
      <c r="D98" s="228"/>
      <c r="E98" s="228"/>
      <c r="F98" s="228"/>
      <c r="G98" s="228"/>
      <c r="H98" s="228"/>
      <c r="I98" s="228"/>
      <c r="J98" s="228"/>
      <c r="K98" s="228"/>
    </row>
    <row r="99" spans="1:11" x14ac:dyDescent="0.25">
      <c r="A99" s="228"/>
      <c r="B99" s="228"/>
      <c r="C99" s="228"/>
      <c r="D99" s="228"/>
      <c r="E99" s="228"/>
      <c r="F99" s="228"/>
      <c r="G99" s="228"/>
      <c r="H99" s="228"/>
      <c r="I99" s="228"/>
      <c r="J99" s="228"/>
      <c r="K99" s="228"/>
    </row>
    <row r="100" spans="1:11" x14ac:dyDescent="0.25">
      <c r="A100" s="228"/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</row>
  </sheetData>
  <pageMargins left="0.7" right="0.7" top="0.75" bottom="0.75" header="0" footer="0"/>
  <pageSetup orientation="landscape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showGridLines="0" zoomScaleNormal="100" workbookViewId="0"/>
  </sheetViews>
  <sheetFormatPr baseColWidth="10" defaultColWidth="14.42578125" defaultRowHeight="15" x14ac:dyDescent="0.25"/>
  <cols>
    <col min="1" max="1" width="21" style="4" customWidth="1"/>
    <col min="2" max="10" width="9.7109375" style="4" customWidth="1"/>
    <col min="11" max="11" width="11.5703125" style="4" customWidth="1"/>
    <col min="12" max="16384" width="14.42578125" style="4"/>
  </cols>
  <sheetData>
    <row r="1" spans="1:11" x14ac:dyDescent="0.25">
      <c r="A1" s="1" t="s">
        <v>333</v>
      </c>
      <c r="B1" s="2"/>
      <c r="C1" s="2"/>
      <c r="D1" s="2"/>
      <c r="E1" s="2"/>
      <c r="F1" s="2"/>
      <c r="G1" s="2"/>
      <c r="H1" s="3"/>
      <c r="I1" s="228"/>
      <c r="J1" s="3"/>
      <c r="K1" s="3"/>
    </row>
    <row r="2" spans="1:11" x14ac:dyDescent="0.25">
      <c r="A2" s="5" t="s">
        <v>123</v>
      </c>
      <c r="B2" s="2"/>
      <c r="C2" s="2"/>
      <c r="D2" s="2"/>
      <c r="E2" s="2"/>
      <c r="F2" s="2"/>
      <c r="G2" s="2"/>
      <c r="H2" s="3"/>
      <c r="I2" s="3"/>
      <c r="J2" s="3"/>
      <c r="K2" s="3"/>
    </row>
    <row r="3" spans="1:11" x14ac:dyDescent="0.25">
      <c r="A3" s="3"/>
      <c r="B3" s="2"/>
      <c r="C3" s="2"/>
      <c r="D3" s="2"/>
      <c r="E3" s="2"/>
      <c r="F3" s="2"/>
      <c r="G3" s="2"/>
      <c r="H3" s="3"/>
      <c r="I3" s="3"/>
      <c r="J3" s="3"/>
      <c r="K3" s="3"/>
    </row>
    <row r="4" spans="1:11" x14ac:dyDescent="0.25">
      <c r="A4" s="3"/>
      <c r="B4" s="2"/>
      <c r="C4" s="2"/>
      <c r="D4" s="2"/>
      <c r="E4" s="2"/>
      <c r="F4" s="2"/>
      <c r="G4" s="2"/>
      <c r="H4" s="3"/>
      <c r="I4" s="3"/>
      <c r="J4" s="3"/>
      <c r="K4" s="3"/>
    </row>
    <row r="5" spans="1:11" x14ac:dyDescent="0.25">
      <c r="A5" s="6" t="s">
        <v>63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7" t="s">
        <v>186</v>
      </c>
    </row>
    <row r="6" spans="1:11" x14ac:dyDescent="0.25">
      <c r="A6" s="1" t="s">
        <v>27</v>
      </c>
      <c r="B6" s="137">
        <f t="shared" ref="B6:K6" si="0">SUM(B8:B20)</f>
        <v>257689.597244</v>
      </c>
      <c r="C6" s="137">
        <f t="shared" si="0"/>
        <v>280847.69246499997</v>
      </c>
      <c r="D6" s="137">
        <f t="shared" si="0"/>
        <v>235303.237616</v>
      </c>
      <c r="E6" s="137">
        <f t="shared" si="0"/>
        <v>279156.50500549999</v>
      </c>
      <c r="F6" s="137">
        <f t="shared" si="0"/>
        <v>296631.1252142</v>
      </c>
      <c r="G6" s="137">
        <f t="shared" si="0"/>
        <v>297213.51192571002</v>
      </c>
      <c r="H6" s="137">
        <f t="shared" si="0"/>
        <v>294241.35903957998</v>
      </c>
      <c r="I6" s="137">
        <f t="shared" si="0"/>
        <v>298115.62587906979</v>
      </c>
      <c r="J6" s="137">
        <f t="shared" si="0"/>
        <v>255176.02903675998</v>
      </c>
      <c r="K6" s="137">
        <f t="shared" si="0"/>
        <v>251857.56895175998</v>
      </c>
    </row>
    <row r="8" spans="1:11" x14ac:dyDescent="0.25">
      <c r="A8" s="3" t="s">
        <v>232</v>
      </c>
      <c r="B8" s="133">
        <v>101000</v>
      </c>
      <c r="C8" s="133">
        <v>103000</v>
      </c>
      <c r="D8" s="133">
        <v>83000</v>
      </c>
      <c r="E8" s="133">
        <v>130000</v>
      </c>
      <c r="F8" s="133">
        <v>130000</v>
      </c>
      <c r="G8" s="133">
        <v>133000</v>
      </c>
      <c r="H8" s="133">
        <v>130000</v>
      </c>
      <c r="I8" s="133">
        <v>120000</v>
      </c>
      <c r="J8" s="133">
        <v>95300</v>
      </c>
      <c r="K8" s="133">
        <v>100000</v>
      </c>
    </row>
    <row r="9" spans="1:11" x14ac:dyDescent="0.25">
      <c r="A9" s="3" t="s">
        <v>229</v>
      </c>
      <c r="B9" s="133">
        <v>38700</v>
      </c>
      <c r="C9" s="133">
        <v>48800</v>
      </c>
      <c r="D9" s="133">
        <v>52600</v>
      </c>
      <c r="E9" s="133">
        <v>55600</v>
      </c>
      <c r="F9" s="133">
        <v>62500</v>
      </c>
      <c r="G9" s="133">
        <v>60200</v>
      </c>
      <c r="H9" s="133">
        <v>56000</v>
      </c>
      <c r="I9" s="133">
        <v>59400</v>
      </c>
      <c r="J9" s="133">
        <v>49400</v>
      </c>
      <c r="K9" s="133">
        <v>44000</v>
      </c>
    </row>
    <row r="10" spans="1:11" x14ac:dyDescent="0.25">
      <c r="A10" s="3" t="s">
        <v>233</v>
      </c>
      <c r="B10" s="133">
        <v>60700</v>
      </c>
      <c r="C10" s="133">
        <v>68200</v>
      </c>
      <c r="D10" s="133">
        <v>47400</v>
      </c>
      <c r="E10" s="133">
        <v>35800</v>
      </c>
      <c r="F10" s="133">
        <v>40700</v>
      </c>
      <c r="G10" s="133">
        <v>41400</v>
      </c>
      <c r="H10" s="133">
        <v>43600</v>
      </c>
      <c r="I10" s="133">
        <v>51100</v>
      </c>
      <c r="J10" s="133">
        <v>41100</v>
      </c>
      <c r="K10" s="133">
        <v>42000</v>
      </c>
    </row>
    <row r="11" spans="1:11" x14ac:dyDescent="0.25">
      <c r="A11" s="111" t="s">
        <v>230</v>
      </c>
      <c r="B11" s="147">
        <v>18139.597243999997</v>
      </c>
      <c r="C11" s="147">
        <v>17017.692464999996</v>
      </c>
      <c r="D11" s="147">
        <v>20153.237616000009</v>
      </c>
      <c r="E11" s="147">
        <v>25756.505005499999</v>
      </c>
      <c r="F11" s="147">
        <v>28141.125214199987</v>
      </c>
      <c r="G11" s="147">
        <v>28033.511925710005</v>
      </c>
      <c r="H11" s="147">
        <v>30441.359039579998</v>
      </c>
      <c r="I11" s="147">
        <v>32184.625879069798</v>
      </c>
      <c r="J11" s="147">
        <v>34148.029036759981</v>
      </c>
      <c r="K11" s="147">
        <v>31587.568951759993</v>
      </c>
    </row>
    <row r="12" spans="1:11" x14ac:dyDescent="0.25">
      <c r="A12" s="3" t="s">
        <v>238</v>
      </c>
      <c r="B12" s="133">
        <v>12100</v>
      </c>
      <c r="C12" s="133">
        <v>14400</v>
      </c>
      <c r="D12" s="133">
        <v>11300</v>
      </c>
      <c r="E12" s="133">
        <v>11900</v>
      </c>
      <c r="F12" s="133">
        <v>14000</v>
      </c>
      <c r="G12" s="133">
        <v>15100</v>
      </c>
      <c r="H12" s="133">
        <v>16600</v>
      </c>
      <c r="I12" s="133">
        <v>16600</v>
      </c>
      <c r="J12" s="133">
        <v>16300</v>
      </c>
      <c r="K12" s="133">
        <v>16000</v>
      </c>
    </row>
    <row r="13" spans="1:11" x14ac:dyDescent="0.25">
      <c r="A13" s="3" t="s">
        <v>334</v>
      </c>
      <c r="B13" s="133">
        <v>6700</v>
      </c>
      <c r="C13" s="133">
        <v>7100</v>
      </c>
      <c r="D13" s="133">
        <v>7200</v>
      </c>
      <c r="E13" s="133">
        <v>6300</v>
      </c>
      <c r="F13" s="133">
        <v>5800</v>
      </c>
      <c r="G13" s="133">
        <v>5000</v>
      </c>
      <c r="H13" s="133">
        <v>5000</v>
      </c>
      <c r="I13" s="133">
        <v>8700</v>
      </c>
      <c r="J13" s="133">
        <v>7760</v>
      </c>
      <c r="K13" s="133">
        <v>7800</v>
      </c>
    </row>
    <row r="14" spans="1:11" x14ac:dyDescent="0.25">
      <c r="A14" s="3" t="s">
        <v>335</v>
      </c>
      <c r="B14" s="133">
        <v>4000</v>
      </c>
      <c r="C14" s="133">
        <v>4000</v>
      </c>
      <c r="D14" s="133">
        <v>3500</v>
      </c>
      <c r="E14" s="133">
        <v>3500</v>
      </c>
      <c r="F14" s="133">
        <v>3500</v>
      </c>
      <c r="G14" s="133">
        <v>3500</v>
      </c>
      <c r="H14" s="133">
        <v>3500</v>
      </c>
      <c r="I14" s="133">
        <v>1400</v>
      </c>
      <c r="J14" s="133">
        <v>3100</v>
      </c>
      <c r="K14" s="133">
        <v>3500</v>
      </c>
    </row>
    <row r="15" spans="1:11" x14ac:dyDescent="0.25">
      <c r="A15" s="3" t="s">
        <v>336</v>
      </c>
      <c r="B15" s="133">
        <v>1900</v>
      </c>
      <c r="C15" s="133">
        <v>2000</v>
      </c>
      <c r="D15" s="133">
        <v>2000</v>
      </c>
      <c r="E15" s="133">
        <v>2440</v>
      </c>
      <c r="F15" s="133">
        <v>1800</v>
      </c>
      <c r="G15" s="133">
        <v>1800</v>
      </c>
      <c r="H15" s="133">
        <v>1800</v>
      </c>
      <c r="I15" s="133">
        <v>2890</v>
      </c>
      <c r="J15" s="133">
        <v>2970</v>
      </c>
      <c r="K15" s="133">
        <v>2300</v>
      </c>
    </row>
    <row r="16" spans="1:11" x14ac:dyDescent="0.25">
      <c r="A16" s="3" t="s">
        <v>234</v>
      </c>
      <c r="B16" s="133">
        <v>4800</v>
      </c>
      <c r="C16" s="133">
        <v>4800</v>
      </c>
      <c r="D16" s="133">
        <v>4500</v>
      </c>
      <c r="E16" s="133">
        <v>3000</v>
      </c>
      <c r="F16" s="133">
        <v>3100</v>
      </c>
      <c r="G16" s="133">
        <v>2800</v>
      </c>
      <c r="H16" s="133">
        <v>2800</v>
      </c>
      <c r="I16" s="133">
        <v>2700</v>
      </c>
      <c r="J16" s="133">
        <v>1700</v>
      </c>
      <c r="K16" s="133">
        <v>1700</v>
      </c>
    </row>
    <row r="17" spans="1:11" x14ac:dyDescent="0.25">
      <c r="A17" s="3" t="s">
        <v>337</v>
      </c>
      <c r="B17" s="133">
        <v>530</v>
      </c>
      <c r="C17" s="133">
        <v>530</v>
      </c>
      <c r="D17" s="133">
        <v>450</v>
      </c>
      <c r="E17" s="133">
        <v>450</v>
      </c>
      <c r="F17" s="133">
        <v>450</v>
      </c>
      <c r="G17" s="133">
        <v>200</v>
      </c>
      <c r="H17" s="133">
        <v>200</v>
      </c>
      <c r="I17" s="133">
        <v>200</v>
      </c>
      <c r="J17" s="133">
        <v>1600</v>
      </c>
      <c r="K17" s="133">
        <v>1600</v>
      </c>
    </row>
    <row r="18" spans="1:11" x14ac:dyDescent="0.25">
      <c r="A18" s="3" t="s">
        <v>320</v>
      </c>
      <c r="B18" s="133">
        <v>7620</v>
      </c>
      <c r="C18" s="133">
        <v>9700</v>
      </c>
      <c r="D18" s="133">
        <v>2300</v>
      </c>
      <c r="E18" s="133">
        <v>2710</v>
      </c>
      <c r="F18" s="133">
        <v>5290</v>
      </c>
      <c r="G18" s="133">
        <v>4680</v>
      </c>
      <c r="H18" s="133">
        <v>3900</v>
      </c>
      <c r="I18" s="133">
        <v>2530</v>
      </c>
      <c r="J18" s="133">
        <v>1390</v>
      </c>
      <c r="K18" s="133">
        <v>970</v>
      </c>
    </row>
    <row r="19" spans="1:11" x14ac:dyDescent="0.25">
      <c r="A19" s="3" t="s">
        <v>284</v>
      </c>
      <c r="B19" s="133" t="s">
        <v>173</v>
      </c>
      <c r="C19" s="133" t="s">
        <v>173</v>
      </c>
      <c r="D19" s="133" t="s">
        <v>173</v>
      </c>
      <c r="E19" s="133" t="s">
        <v>173</v>
      </c>
      <c r="F19" s="133" t="s">
        <v>173</v>
      </c>
      <c r="G19" s="133" t="s">
        <v>173</v>
      </c>
      <c r="H19" s="133" t="s">
        <v>173</v>
      </c>
      <c r="I19" s="133">
        <v>411</v>
      </c>
      <c r="J19" s="133">
        <v>408</v>
      </c>
      <c r="K19" s="133">
        <v>400</v>
      </c>
    </row>
    <row r="20" spans="1:11" x14ac:dyDescent="0.25">
      <c r="A20" s="3" t="s">
        <v>77</v>
      </c>
      <c r="B20" s="146">
        <v>1500</v>
      </c>
      <c r="C20" s="146">
        <v>1300</v>
      </c>
      <c r="D20" s="146">
        <v>900</v>
      </c>
      <c r="E20" s="146">
        <v>1700</v>
      </c>
      <c r="F20" s="133">
        <v>1350</v>
      </c>
      <c r="G20" s="133">
        <v>1500</v>
      </c>
      <c r="H20" s="133">
        <v>400</v>
      </c>
      <c r="I20" s="133" t="s">
        <v>173</v>
      </c>
      <c r="J20" s="133" t="s">
        <v>173</v>
      </c>
      <c r="K20" s="133" t="s">
        <v>173</v>
      </c>
    </row>
    <row r="21" spans="1:11" x14ac:dyDescent="0.25">
      <c r="A21" s="3"/>
      <c r="B21" s="2"/>
      <c r="C21" s="2"/>
      <c r="D21" s="2"/>
      <c r="E21" s="2"/>
      <c r="F21" s="2"/>
      <c r="G21" s="2"/>
      <c r="H21" s="3"/>
      <c r="I21" s="3"/>
      <c r="J21" s="3"/>
      <c r="K21" s="3"/>
    </row>
    <row r="22" spans="1:11" x14ac:dyDescent="0.25">
      <c r="A22" s="3"/>
      <c r="B22" s="2"/>
      <c r="C22" s="2"/>
      <c r="D22" s="2"/>
      <c r="E22" s="2"/>
      <c r="F22" s="2"/>
      <c r="G22" s="2"/>
      <c r="H22" s="3"/>
      <c r="I22" s="3"/>
      <c r="J22" s="3"/>
      <c r="K22" s="34"/>
    </row>
    <row r="23" spans="1:11" x14ac:dyDescent="0.25">
      <c r="A23" s="721" t="s">
        <v>65</v>
      </c>
      <c r="B23" s="721"/>
      <c r="C23" s="721"/>
      <c r="D23" s="721"/>
      <c r="E23" s="721"/>
      <c r="F23" s="721"/>
      <c r="G23" s="721"/>
      <c r="H23" s="721"/>
      <c r="I23" s="721"/>
      <c r="J23" s="721"/>
      <c r="K23" s="3"/>
    </row>
    <row r="24" spans="1:11" x14ac:dyDescent="0.25">
      <c r="A24" s="3" t="s">
        <v>239</v>
      </c>
      <c r="B24" s="102"/>
      <c r="C24" s="102"/>
      <c r="D24" s="102"/>
      <c r="E24" s="102"/>
      <c r="F24" s="102"/>
      <c r="G24" s="102"/>
      <c r="H24" s="102"/>
      <c r="I24" s="102"/>
      <c r="J24" s="102"/>
      <c r="K24" s="3"/>
    </row>
    <row r="25" spans="1:11" ht="28.15" customHeight="1" x14ac:dyDescent="0.25">
      <c r="A25" s="725" t="s">
        <v>66</v>
      </c>
      <c r="B25" s="725"/>
      <c r="C25" s="725"/>
      <c r="D25" s="725"/>
      <c r="E25" s="725"/>
      <c r="F25" s="725"/>
      <c r="G25" s="725"/>
      <c r="H25" s="725"/>
      <c r="I25" s="725"/>
      <c r="J25" s="725"/>
      <c r="K25" s="34"/>
    </row>
    <row r="26" spans="1:11" x14ac:dyDescent="0.25">
      <c r="A26" s="3"/>
      <c r="B26" s="2"/>
      <c r="C26" s="2"/>
      <c r="D26" s="2"/>
      <c r="E26" s="2"/>
      <c r="F26" s="2"/>
      <c r="G26" s="2"/>
      <c r="H26" s="3"/>
      <c r="I26" s="3"/>
      <c r="J26" s="3"/>
      <c r="K26" s="3"/>
    </row>
    <row r="27" spans="1:11" x14ac:dyDescent="0.25">
      <c r="A27" s="2"/>
      <c r="B27" s="2"/>
      <c r="C27" s="2"/>
      <c r="D27" s="2"/>
      <c r="E27" s="2"/>
      <c r="F27" s="2"/>
      <c r="G27" s="2"/>
      <c r="H27" s="3"/>
      <c r="I27" s="3"/>
      <c r="J27" s="3"/>
      <c r="K27" s="3"/>
    </row>
    <row r="28" spans="1:11" x14ac:dyDescent="0.25">
      <c r="A28" s="2"/>
      <c r="B28" s="2"/>
      <c r="C28" s="2"/>
      <c r="D28" s="2"/>
      <c r="E28" s="2"/>
      <c r="F28" s="2"/>
      <c r="G28" s="2"/>
      <c r="H28" s="3"/>
      <c r="I28" s="3"/>
      <c r="J28" s="3"/>
      <c r="K28" s="3"/>
    </row>
    <row r="30" spans="1:11" x14ac:dyDescent="0.25">
      <c r="B30" s="243"/>
      <c r="C30" s="243"/>
      <c r="D30" s="243"/>
      <c r="E30" s="244"/>
      <c r="F30" s="244"/>
      <c r="G30" s="244"/>
      <c r="H30" s="244"/>
      <c r="I30" s="244"/>
      <c r="J30" s="244"/>
      <c r="K30" s="243"/>
    </row>
  </sheetData>
  <mergeCells count="2">
    <mergeCell ref="A23:J23"/>
    <mergeCell ref="A25:J25"/>
  </mergeCells>
  <pageMargins left="0.7" right="0.7" top="0.75" bottom="0.75" header="0" footer="0"/>
  <pageSetup orientation="landscape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4"/>
  <sheetViews>
    <sheetView showGridLines="0" workbookViewId="0"/>
  </sheetViews>
  <sheetFormatPr baseColWidth="10" defaultColWidth="14.42578125" defaultRowHeight="15" x14ac:dyDescent="0.25"/>
  <cols>
    <col min="1" max="1" width="46.85546875" style="4" customWidth="1"/>
    <col min="2" max="11" width="9" style="4" customWidth="1"/>
    <col min="12" max="16384" width="14.42578125" style="4"/>
  </cols>
  <sheetData>
    <row r="1" spans="1:11" x14ac:dyDescent="0.25">
      <c r="A1" s="1" t="s">
        <v>338</v>
      </c>
      <c r="B1" s="32"/>
      <c r="C1" s="32"/>
      <c r="D1" s="32"/>
      <c r="E1" s="32"/>
      <c r="F1" s="32"/>
      <c r="G1" s="32"/>
      <c r="H1" s="32"/>
      <c r="I1" s="32"/>
      <c r="J1" s="32"/>
      <c r="K1" s="54"/>
    </row>
    <row r="2" spans="1:11" x14ac:dyDescent="0.25">
      <c r="A2" s="5" t="s">
        <v>124</v>
      </c>
      <c r="B2" s="32"/>
      <c r="C2" s="32"/>
      <c r="D2" s="32"/>
      <c r="E2" s="32"/>
      <c r="F2" s="32"/>
      <c r="G2" s="52"/>
      <c r="H2" s="32"/>
      <c r="I2" s="32"/>
      <c r="J2" s="32"/>
      <c r="K2" s="54"/>
    </row>
    <row r="3" spans="1:11" x14ac:dyDescent="0.25">
      <c r="A3" s="3"/>
      <c r="B3" s="32"/>
      <c r="C3" s="32"/>
      <c r="D3" s="32"/>
      <c r="E3" s="32"/>
      <c r="F3" s="32"/>
      <c r="G3" s="32"/>
      <c r="H3" s="32"/>
      <c r="I3" s="32"/>
      <c r="J3" s="32"/>
      <c r="K3" s="54"/>
    </row>
    <row r="4" spans="1:11" x14ac:dyDescent="0.25">
      <c r="A4" s="3"/>
      <c r="B4" s="32"/>
      <c r="C4" s="32"/>
      <c r="D4" s="32"/>
      <c r="E4" s="32"/>
      <c r="F4" s="32"/>
      <c r="G4" s="32"/>
      <c r="H4" s="32"/>
      <c r="I4" s="32"/>
      <c r="J4" s="32"/>
      <c r="K4" s="54"/>
    </row>
    <row r="5" spans="1:11" x14ac:dyDescent="0.25">
      <c r="A5" s="6" t="s">
        <v>68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7" t="s">
        <v>186</v>
      </c>
    </row>
    <row r="6" spans="1:11" x14ac:dyDescent="0.25">
      <c r="A6" s="1" t="s">
        <v>27</v>
      </c>
      <c r="B6" s="137">
        <f t="shared" ref="B6:K6" si="0">SUM(B8:B13)</f>
        <v>18139.597244000001</v>
      </c>
      <c r="C6" s="137">
        <f t="shared" si="0"/>
        <v>17017.692464999996</v>
      </c>
      <c r="D6" s="137">
        <f t="shared" si="0"/>
        <v>20153.237616000002</v>
      </c>
      <c r="E6" s="137">
        <f t="shared" si="0"/>
        <v>25756.505005499999</v>
      </c>
      <c r="F6" s="137">
        <f t="shared" si="0"/>
        <v>28141.125214200005</v>
      </c>
      <c r="G6" s="137">
        <f t="shared" si="0"/>
        <v>28033.511925710001</v>
      </c>
      <c r="H6" s="137">
        <f t="shared" si="0"/>
        <v>30441.359039579998</v>
      </c>
      <c r="I6" s="137">
        <f t="shared" si="0"/>
        <v>32184.625879069798</v>
      </c>
      <c r="J6" s="137">
        <f t="shared" si="0"/>
        <v>34148.029036759996</v>
      </c>
      <c r="K6" s="137">
        <f t="shared" si="0"/>
        <v>31587.568951759997</v>
      </c>
    </row>
    <row r="7" spans="1:11" x14ac:dyDescent="0.25">
      <c r="A7" s="3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5">
      <c r="A8" s="105" t="s">
        <v>184</v>
      </c>
      <c r="B8" s="52">
        <v>7794.8894370000007</v>
      </c>
      <c r="C8" s="52">
        <v>10101.249809999998</v>
      </c>
      <c r="D8" s="52">
        <v>12368.381531000001</v>
      </c>
      <c r="E8" s="52">
        <v>10250.232153999998</v>
      </c>
      <c r="F8" s="52">
        <v>7930.5396180000007</v>
      </c>
      <c r="G8" s="52">
        <v>7258.0504279999986</v>
      </c>
      <c r="H8" s="52">
        <v>10562.564838999999</v>
      </c>
      <c r="I8" s="52">
        <v>14243.886724800001</v>
      </c>
      <c r="J8" s="52">
        <v>14831.577505799994</v>
      </c>
      <c r="K8" s="52">
        <v>11306.458068999998</v>
      </c>
    </row>
    <row r="9" spans="1:11" x14ac:dyDescent="0.25">
      <c r="A9" s="105" t="s">
        <v>69</v>
      </c>
      <c r="B9" s="52">
        <v>5800.5119070000001</v>
      </c>
      <c r="C9" s="52">
        <v>4735.5970989999996</v>
      </c>
      <c r="D9" s="52">
        <v>3332.4695369999999</v>
      </c>
      <c r="E9" s="52">
        <v>9579.6235539999998</v>
      </c>
      <c r="F9" s="52">
        <v>12513.412187000002</v>
      </c>
      <c r="G9" s="52">
        <v>12609.442735000001</v>
      </c>
      <c r="H9" s="52">
        <v>13007.358958999999</v>
      </c>
      <c r="I9" s="52">
        <v>8843.6012456499993</v>
      </c>
      <c r="J9" s="52">
        <v>9445.6096013899987</v>
      </c>
      <c r="K9" s="52">
        <v>10668.505540000002</v>
      </c>
    </row>
    <row r="10" spans="1:11" x14ac:dyDescent="0.25">
      <c r="A10" s="105" t="s">
        <v>125</v>
      </c>
      <c r="B10" s="52">
        <v>0</v>
      </c>
      <c r="C10" s="52">
        <v>0</v>
      </c>
      <c r="D10" s="52">
        <v>0</v>
      </c>
      <c r="E10" s="52">
        <v>0</v>
      </c>
      <c r="F10" s="52">
        <v>1084.814873</v>
      </c>
      <c r="G10" s="52">
        <v>1961.3250539999997</v>
      </c>
      <c r="H10" s="52">
        <v>1782.8201119999999</v>
      </c>
      <c r="I10" s="52">
        <v>3167.2684220000006</v>
      </c>
      <c r="J10" s="52">
        <v>5097.8957</v>
      </c>
      <c r="K10" s="52">
        <v>3532.4996510000001</v>
      </c>
    </row>
    <row r="11" spans="1:11" x14ac:dyDescent="0.25">
      <c r="A11" s="105" t="s">
        <v>178</v>
      </c>
      <c r="B11" s="52">
        <v>4544.1958999999997</v>
      </c>
      <c r="C11" s="52">
        <v>1423.5237</v>
      </c>
      <c r="D11" s="52">
        <v>2018.1846000000003</v>
      </c>
      <c r="E11" s="52">
        <v>4667.4817225000015</v>
      </c>
      <c r="F11" s="52">
        <v>3967.8989012000002</v>
      </c>
      <c r="G11" s="52">
        <v>4627.8637011999999</v>
      </c>
      <c r="H11" s="52">
        <v>3532.0812219999998</v>
      </c>
      <c r="I11" s="52">
        <v>3583.7549327000002</v>
      </c>
      <c r="J11" s="52">
        <v>2233.9159014000002</v>
      </c>
      <c r="K11" s="52">
        <v>3109.3226047999997</v>
      </c>
    </row>
    <row r="12" spans="1:11" x14ac:dyDescent="0.25">
      <c r="A12" s="105" t="s">
        <v>185</v>
      </c>
      <c r="B12" s="52">
        <v>0</v>
      </c>
      <c r="C12" s="52">
        <v>757.32185600000003</v>
      </c>
      <c r="D12" s="52">
        <v>2434.2019480000004</v>
      </c>
      <c r="E12" s="52">
        <v>1097.27701</v>
      </c>
      <c r="F12" s="52">
        <v>2190.1331400000004</v>
      </c>
      <c r="G12" s="52">
        <v>672.45467980000012</v>
      </c>
      <c r="H12" s="52">
        <v>284.23430330000002</v>
      </c>
      <c r="I12" s="52">
        <v>1142.4950740000002</v>
      </c>
      <c r="J12" s="52">
        <v>1393.1523050000001</v>
      </c>
      <c r="K12" s="52">
        <v>1591.572664</v>
      </c>
    </row>
    <row r="13" spans="1:11" x14ac:dyDescent="0.25">
      <c r="A13" s="105" t="s">
        <v>179</v>
      </c>
      <c r="B13" s="52">
        <v>0</v>
      </c>
      <c r="C13" s="52">
        <v>0</v>
      </c>
      <c r="D13" s="52">
        <v>0</v>
      </c>
      <c r="E13" s="52">
        <v>161.89056500000001</v>
      </c>
      <c r="F13" s="52">
        <v>454.32649500000002</v>
      </c>
      <c r="G13" s="52">
        <v>904.37532771000008</v>
      </c>
      <c r="H13" s="52">
        <v>1272.2996042799998</v>
      </c>
      <c r="I13" s="52">
        <v>1203.6194799198001</v>
      </c>
      <c r="J13" s="52">
        <v>1145.8780231699998</v>
      </c>
      <c r="K13" s="52">
        <v>1379.2104229600002</v>
      </c>
    </row>
    <row r="14" spans="1:11" x14ac:dyDescent="0.25">
      <c r="A14" s="105"/>
      <c r="B14" s="52"/>
      <c r="C14" s="52"/>
      <c r="D14" s="52"/>
      <c r="E14" s="52"/>
      <c r="F14" s="52"/>
      <c r="G14" s="52"/>
      <c r="H14" s="52"/>
      <c r="I14" s="52"/>
      <c r="J14" s="52"/>
      <c r="K14" s="54"/>
    </row>
    <row r="15" spans="1:11" x14ac:dyDescent="0.25">
      <c r="A15" s="3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x14ac:dyDescent="0.25">
      <c r="A16" s="12" t="s">
        <v>78</v>
      </c>
      <c r="B16" s="118"/>
      <c r="C16" s="118"/>
      <c r="D16" s="118"/>
      <c r="E16" s="118"/>
      <c r="F16" s="118"/>
      <c r="G16" s="118"/>
      <c r="H16" s="79"/>
      <c r="I16" s="79"/>
      <c r="J16" s="118"/>
      <c r="K16" s="118"/>
    </row>
    <row r="17" spans="1:11" x14ac:dyDescent="0.25">
      <c r="A17" s="11" t="s">
        <v>258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5">
      <c r="A19" s="54"/>
      <c r="K19" s="54"/>
    </row>
    <row r="20" spans="1:11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x14ac:dyDescent="0.2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</sheetData>
  <pageMargins left="0.7" right="0.7" top="0.75" bottom="0.75" header="0" footer="0"/>
  <pageSetup orientation="landscape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1"/>
  <sheetViews>
    <sheetView showGridLines="0" workbookViewId="0"/>
  </sheetViews>
  <sheetFormatPr baseColWidth="10" defaultColWidth="14.42578125" defaultRowHeight="15" x14ac:dyDescent="0.25"/>
  <cols>
    <col min="1" max="1" width="25.85546875" style="4" customWidth="1"/>
    <col min="2" max="11" width="8.85546875" style="4" customWidth="1"/>
    <col min="12" max="16384" width="14.42578125" style="4"/>
  </cols>
  <sheetData>
    <row r="1" spans="1:11" x14ac:dyDescent="0.25">
      <c r="A1" s="1" t="s">
        <v>339</v>
      </c>
      <c r="B1" s="32"/>
      <c r="C1" s="32"/>
      <c r="D1" s="32"/>
      <c r="E1" s="32"/>
      <c r="F1" s="32"/>
      <c r="G1" s="32"/>
      <c r="H1" s="32"/>
      <c r="I1" s="32"/>
      <c r="J1" s="32"/>
      <c r="K1" s="3"/>
    </row>
    <row r="2" spans="1:11" x14ac:dyDescent="0.25">
      <c r="A2" s="5" t="s">
        <v>340</v>
      </c>
      <c r="B2" s="32"/>
      <c r="C2" s="32"/>
      <c r="D2" s="32"/>
      <c r="E2" s="32"/>
      <c r="F2" s="32"/>
      <c r="G2" s="32"/>
      <c r="H2" s="32"/>
      <c r="I2" s="32"/>
      <c r="J2" s="32"/>
      <c r="K2" s="3"/>
    </row>
    <row r="3" spans="1:11" x14ac:dyDescent="0.25">
      <c r="A3" s="3"/>
      <c r="B3" s="32"/>
      <c r="C3" s="32"/>
      <c r="D3" s="32"/>
      <c r="E3" s="32"/>
      <c r="F3" s="32"/>
      <c r="G3" s="32"/>
      <c r="H3" s="32"/>
      <c r="I3" s="32"/>
      <c r="J3" s="32"/>
      <c r="K3" s="3"/>
    </row>
    <row r="4" spans="1:11" x14ac:dyDescent="0.25">
      <c r="A4" s="3"/>
      <c r="B4" s="32"/>
      <c r="C4" s="32"/>
      <c r="D4" s="32"/>
      <c r="E4" s="32"/>
      <c r="F4" s="32"/>
      <c r="G4" s="32"/>
      <c r="H4" s="32"/>
      <c r="I4" s="32"/>
      <c r="J4" s="32"/>
      <c r="K4" s="3"/>
    </row>
    <row r="5" spans="1:11" x14ac:dyDescent="0.25">
      <c r="A5" s="6" t="s">
        <v>594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7" t="s">
        <v>186</v>
      </c>
    </row>
    <row r="6" spans="1:11" x14ac:dyDescent="0.25">
      <c r="A6" s="1" t="s">
        <v>27</v>
      </c>
      <c r="B6" s="137">
        <f t="shared" ref="B6:K6" si="0">SUM(B8:B14)</f>
        <v>18139.597244000001</v>
      </c>
      <c r="C6" s="137">
        <f t="shared" si="0"/>
        <v>17017.692465</v>
      </c>
      <c r="D6" s="137">
        <f t="shared" si="0"/>
        <v>20153.237616000002</v>
      </c>
      <c r="E6" s="137">
        <f t="shared" si="0"/>
        <v>25756.505005500003</v>
      </c>
      <c r="F6" s="137">
        <f t="shared" si="0"/>
        <v>28141.125214200005</v>
      </c>
      <c r="G6" s="137">
        <f t="shared" si="0"/>
        <v>28033.511925710001</v>
      </c>
      <c r="H6" s="137">
        <f t="shared" si="0"/>
        <v>30441.359039579998</v>
      </c>
      <c r="I6" s="137">
        <f t="shared" si="0"/>
        <v>32184.625879069798</v>
      </c>
      <c r="J6" s="137">
        <f t="shared" si="0"/>
        <v>34148.029036760003</v>
      </c>
      <c r="K6" s="137">
        <f t="shared" si="0"/>
        <v>31587.568951760004</v>
      </c>
    </row>
    <row r="7" spans="1:11" x14ac:dyDescent="0.25">
      <c r="A7" s="3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5">
      <c r="A8" s="105" t="s">
        <v>45</v>
      </c>
      <c r="B8" s="52">
        <v>5800.5119070000001</v>
      </c>
      <c r="C8" s="52">
        <v>4735.5970989999996</v>
      </c>
      <c r="D8" s="52">
        <v>3332.4695369999999</v>
      </c>
      <c r="E8" s="52">
        <v>9579.6235539999998</v>
      </c>
      <c r="F8" s="52">
        <v>12513.412187000002</v>
      </c>
      <c r="G8" s="52">
        <v>12609.442735000001</v>
      </c>
      <c r="H8" s="52">
        <v>13007.358958999999</v>
      </c>
      <c r="I8" s="52">
        <v>8843.6012456499993</v>
      </c>
      <c r="J8" s="52">
        <v>9445.6096013899987</v>
      </c>
      <c r="K8" s="52">
        <v>10668.505540000002</v>
      </c>
    </row>
    <row r="9" spans="1:11" x14ac:dyDescent="0.25">
      <c r="A9" s="105" t="s">
        <v>46</v>
      </c>
      <c r="B9" s="52">
        <v>4662.0576980000014</v>
      </c>
      <c r="C9" s="52">
        <v>6099.8371839999982</v>
      </c>
      <c r="D9" s="52">
        <v>7923.8231079999996</v>
      </c>
      <c r="E9" s="52">
        <v>6324.4051010000003</v>
      </c>
      <c r="F9" s="52">
        <v>4184.1135050000003</v>
      </c>
      <c r="G9" s="52">
        <v>4159.2424550000005</v>
      </c>
      <c r="H9" s="52">
        <v>7276.9811079999981</v>
      </c>
      <c r="I9" s="52">
        <v>10019.1223218</v>
      </c>
      <c r="J9" s="52">
        <v>10641.652840300001</v>
      </c>
      <c r="K9" s="52">
        <v>7681.2227739000009</v>
      </c>
    </row>
    <row r="10" spans="1:11" x14ac:dyDescent="0.25">
      <c r="A10" s="105" t="s">
        <v>44</v>
      </c>
      <c r="B10" s="52">
        <v>3132.8317390000002</v>
      </c>
      <c r="C10" s="52">
        <v>4001.4126260000003</v>
      </c>
      <c r="D10" s="52">
        <v>4444.5584229999995</v>
      </c>
      <c r="E10" s="52">
        <v>3925.827053</v>
      </c>
      <c r="F10" s="52">
        <v>3746.4261129999995</v>
      </c>
      <c r="G10" s="52">
        <v>3098.8079729999999</v>
      </c>
      <c r="H10" s="52">
        <v>3285.5837310000002</v>
      </c>
      <c r="I10" s="52">
        <v>4224.7644029999992</v>
      </c>
      <c r="J10" s="52">
        <v>4189.9246654999997</v>
      </c>
      <c r="K10" s="52">
        <v>3625.2352951000007</v>
      </c>
    </row>
    <row r="11" spans="1:11" x14ac:dyDescent="0.25">
      <c r="A11" s="105" t="s">
        <v>59</v>
      </c>
      <c r="B11" s="52">
        <v>0</v>
      </c>
      <c r="C11" s="52">
        <v>0</v>
      </c>
      <c r="D11" s="52">
        <v>0</v>
      </c>
      <c r="E11" s="52">
        <v>0</v>
      </c>
      <c r="F11" s="52">
        <v>1084.814873</v>
      </c>
      <c r="G11" s="52">
        <v>1961.3250539999997</v>
      </c>
      <c r="H11" s="52">
        <v>1782.8201119999999</v>
      </c>
      <c r="I11" s="52">
        <v>3167.2684220000006</v>
      </c>
      <c r="J11" s="52">
        <v>5097.8957</v>
      </c>
      <c r="K11" s="52">
        <v>3532.4996510000001</v>
      </c>
    </row>
    <row r="12" spans="1:11" x14ac:dyDescent="0.25">
      <c r="A12" s="105" t="s">
        <v>57</v>
      </c>
      <c r="B12" s="52">
        <v>4544.1958999999997</v>
      </c>
      <c r="C12" s="52">
        <v>1423.5237</v>
      </c>
      <c r="D12" s="52">
        <v>2018.1846000000003</v>
      </c>
      <c r="E12" s="52">
        <v>4667.4817225000015</v>
      </c>
      <c r="F12" s="52">
        <v>3967.8989012000002</v>
      </c>
      <c r="G12" s="52">
        <v>4627.8637011999999</v>
      </c>
      <c r="H12" s="52">
        <v>3532.0812219999998</v>
      </c>
      <c r="I12" s="52">
        <v>3583.7549327000002</v>
      </c>
      <c r="J12" s="52">
        <v>2233.9159014000002</v>
      </c>
      <c r="K12" s="52">
        <v>3109.3226047999997</v>
      </c>
    </row>
    <row r="13" spans="1:11" x14ac:dyDescent="0.25">
      <c r="A13" s="105" t="s">
        <v>58</v>
      </c>
      <c r="B13" s="52">
        <v>0</v>
      </c>
      <c r="C13" s="52">
        <v>757.32185600000003</v>
      </c>
      <c r="D13" s="52">
        <v>2434.2019480000004</v>
      </c>
      <c r="E13" s="52">
        <v>1097.27701</v>
      </c>
      <c r="F13" s="52">
        <v>2190.1331400000004</v>
      </c>
      <c r="G13" s="52">
        <v>672.45467980000012</v>
      </c>
      <c r="H13" s="52">
        <v>284.23430330000002</v>
      </c>
      <c r="I13" s="52">
        <v>1142.4950740000002</v>
      </c>
      <c r="J13" s="52">
        <v>1393.1523050000001</v>
      </c>
      <c r="K13" s="52">
        <v>1591.572664</v>
      </c>
    </row>
    <row r="14" spans="1:11" x14ac:dyDescent="0.25">
      <c r="A14" s="105" t="s">
        <v>47</v>
      </c>
      <c r="B14" s="52">
        <v>0</v>
      </c>
      <c r="C14" s="52">
        <v>0</v>
      </c>
      <c r="D14" s="52">
        <v>0</v>
      </c>
      <c r="E14" s="52">
        <v>161.89056500000001</v>
      </c>
      <c r="F14" s="52">
        <v>454.32649500000002</v>
      </c>
      <c r="G14" s="52">
        <v>904.37532771000008</v>
      </c>
      <c r="H14" s="52">
        <v>1272.2996042799998</v>
      </c>
      <c r="I14" s="52">
        <v>1203.6194799198001</v>
      </c>
      <c r="J14" s="52">
        <v>1145.8780231699998</v>
      </c>
      <c r="K14" s="52">
        <v>1379.2104229600002</v>
      </c>
    </row>
    <row r="15" spans="1:11" x14ac:dyDescent="0.25">
      <c r="A15" s="3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x14ac:dyDescent="0.25">
      <c r="A16" s="3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x14ac:dyDescent="0.25">
      <c r="A17" s="12" t="s">
        <v>78</v>
      </c>
      <c r="B17" s="118"/>
      <c r="C17" s="118"/>
      <c r="D17" s="118"/>
      <c r="E17" s="118"/>
      <c r="F17" s="118"/>
      <c r="G17" s="118"/>
      <c r="H17" s="79"/>
      <c r="I17" s="79"/>
      <c r="J17" s="118"/>
      <c r="K17" s="118"/>
    </row>
    <row r="18" spans="1:11" x14ac:dyDescent="0.25">
      <c r="A18" s="11" t="s">
        <v>258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 x14ac:dyDescent="0.25">
      <c r="A22" s="3"/>
      <c r="B22" s="32"/>
      <c r="C22" s="32"/>
      <c r="D22" s="32"/>
      <c r="E22" s="32"/>
      <c r="F22" s="32"/>
      <c r="G22" s="32"/>
      <c r="H22" s="32"/>
      <c r="I22" s="32"/>
      <c r="J22" s="32"/>
      <c r="K22" s="3"/>
    </row>
    <row r="23" spans="1:11" x14ac:dyDescent="0.25">
      <c r="A23" s="3"/>
      <c r="B23" s="32"/>
      <c r="C23" s="32"/>
      <c r="D23" s="32"/>
      <c r="E23" s="32"/>
      <c r="F23" s="32"/>
      <c r="G23" s="32"/>
      <c r="H23" s="32"/>
      <c r="I23" s="32"/>
      <c r="J23" s="32"/>
      <c r="K23" s="3"/>
    </row>
    <row r="24" spans="1:11" x14ac:dyDescent="0.25">
      <c r="A24" s="3"/>
      <c r="B24" s="32"/>
      <c r="C24" s="32"/>
      <c r="D24" s="32"/>
      <c r="E24" s="32"/>
      <c r="F24" s="32"/>
      <c r="G24" s="32"/>
      <c r="H24" s="32"/>
      <c r="I24" s="32"/>
      <c r="J24" s="32"/>
      <c r="K24" s="3"/>
    </row>
    <row r="25" spans="1:11" x14ac:dyDescent="0.25">
      <c r="A25" s="3"/>
      <c r="B25" s="32"/>
      <c r="C25" s="32"/>
      <c r="D25" s="32"/>
      <c r="E25" s="32"/>
      <c r="F25" s="32"/>
      <c r="G25" s="32"/>
      <c r="H25" s="32"/>
      <c r="I25" s="32"/>
      <c r="J25" s="32"/>
      <c r="K25" s="3"/>
    </row>
    <row r="26" spans="1:11" x14ac:dyDescent="0.25">
      <c r="A26" s="3"/>
      <c r="B26" s="32"/>
      <c r="C26" s="32"/>
      <c r="D26" s="32"/>
      <c r="E26" s="32"/>
      <c r="F26" s="32"/>
      <c r="G26" s="32"/>
      <c r="H26" s="32"/>
      <c r="I26" s="32"/>
      <c r="J26" s="32"/>
      <c r="K26" s="3"/>
    </row>
    <row r="27" spans="1:11" x14ac:dyDescent="0.25">
      <c r="A27" s="3"/>
      <c r="B27" s="32"/>
      <c r="C27" s="32"/>
      <c r="D27" s="32"/>
      <c r="E27" s="32"/>
      <c r="F27" s="32"/>
      <c r="G27" s="32"/>
      <c r="H27" s="32"/>
      <c r="I27" s="32"/>
      <c r="J27" s="32"/>
      <c r="K27" s="3"/>
    </row>
    <row r="28" spans="1:11" x14ac:dyDescent="0.25">
      <c r="A28" s="3"/>
      <c r="B28" s="32"/>
      <c r="C28" s="32"/>
      <c r="D28" s="32"/>
      <c r="E28" s="32"/>
      <c r="F28" s="32"/>
      <c r="G28" s="32"/>
      <c r="H28" s="32"/>
      <c r="I28" s="32"/>
      <c r="J28" s="32"/>
      <c r="K28" s="3"/>
    </row>
    <row r="29" spans="1:11" x14ac:dyDescent="0.25">
      <c r="A29" s="3"/>
      <c r="B29" s="32"/>
      <c r="C29" s="32"/>
      <c r="D29" s="32"/>
      <c r="E29" s="32"/>
      <c r="F29" s="32"/>
      <c r="G29" s="32"/>
      <c r="H29" s="32"/>
      <c r="I29" s="32"/>
      <c r="J29" s="32"/>
      <c r="K29" s="3"/>
    </row>
    <row r="30" spans="1:11" x14ac:dyDescent="0.25">
      <c r="A30" s="3"/>
      <c r="B30" s="32"/>
      <c r="C30" s="32"/>
      <c r="D30" s="32"/>
      <c r="E30" s="32"/>
      <c r="F30" s="32"/>
      <c r="G30" s="32"/>
      <c r="H30" s="32"/>
      <c r="I30" s="32"/>
      <c r="J30" s="32"/>
      <c r="K30" s="3"/>
    </row>
    <row r="31" spans="1:11" x14ac:dyDescent="0.25">
      <c r="A31" s="3"/>
      <c r="B31" s="32"/>
      <c r="C31" s="32"/>
      <c r="D31" s="32"/>
      <c r="E31" s="32"/>
      <c r="F31" s="32"/>
      <c r="G31" s="32"/>
      <c r="H31" s="32"/>
      <c r="I31" s="32"/>
      <c r="J31" s="32"/>
      <c r="K31" s="3"/>
    </row>
    <row r="32" spans="1:11" x14ac:dyDescent="0.25">
      <c r="A32" s="3"/>
      <c r="B32" s="32"/>
      <c r="C32" s="32"/>
      <c r="D32" s="32"/>
      <c r="E32" s="32"/>
      <c r="F32" s="32"/>
      <c r="G32" s="32"/>
      <c r="H32" s="32"/>
      <c r="I32" s="32"/>
      <c r="J32" s="32"/>
      <c r="K32" s="3"/>
    </row>
    <row r="33" spans="1:11" x14ac:dyDescent="0.25">
      <c r="A33" s="3"/>
      <c r="B33" s="32"/>
      <c r="C33" s="32"/>
      <c r="D33" s="32"/>
      <c r="E33" s="32"/>
      <c r="F33" s="32"/>
      <c r="G33" s="32"/>
      <c r="H33" s="32"/>
      <c r="I33" s="32"/>
      <c r="J33" s="32"/>
      <c r="K33" s="3"/>
    </row>
    <row r="34" spans="1:11" x14ac:dyDescent="0.25">
      <c r="A34" s="3"/>
      <c r="B34" s="32"/>
      <c r="C34" s="32"/>
      <c r="D34" s="32"/>
      <c r="E34" s="32"/>
      <c r="F34" s="32"/>
      <c r="G34" s="32"/>
      <c r="H34" s="32"/>
      <c r="I34" s="32"/>
      <c r="J34" s="32"/>
      <c r="K34" s="3"/>
    </row>
    <row r="35" spans="1:11" x14ac:dyDescent="0.25">
      <c r="A35" s="3"/>
      <c r="B35" s="32"/>
      <c r="C35" s="32"/>
      <c r="D35" s="32"/>
      <c r="E35" s="32"/>
      <c r="F35" s="32"/>
      <c r="G35" s="32"/>
      <c r="H35" s="32"/>
      <c r="I35" s="32"/>
      <c r="J35" s="32"/>
      <c r="K35" s="3"/>
    </row>
    <row r="36" spans="1:11" x14ac:dyDescent="0.25">
      <c r="A36" s="3"/>
      <c r="B36" s="32"/>
      <c r="C36" s="32"/>
      <c r="D36" s="32"/>
      <c r="E36" s="32"/>
      <c r="F36" s="32"/>
      <c r="G36" s="32"/>
      <c r="H36" s="32"/>
      <c r="I36" s="32"/>
      <c r="J36" s="32"/>
      <c r="K36" s="3"/>
    </row>
    <row r="37" spans="1:11" x14ac:dyDescent="0.25">
      <c r="A37" s="3"/>
      <c r="B37" s="32"/>
      <c r="C37" s="32"/>
      <c r="D37" s="32"/>
      <c r="E37" s="32"/>
      <c r="F37" s="32"/>
      <c r="G37" s="32"/>
      <c r="H37" s="32"/>
      <c r="I37" s="32"/>
      <c r="J37" s="32"/>
      <c r="K37" s="3"/>
    </row>
    <row r="38" spans="1:11" x14ac:dyDescent="0.25">
      <c r="A38" s="3"/>
      <c r="B38" s="32"/>
      <c r="C38" s="32"/>
      <c r="D38" s="32"/>
      <c r="E38" s="32"/>
      <c r="F38" s="32"/>
      <c r="G38" s="32"/>
      <c r="H38" s="32"/>
      <c r="I38" s="32"/>
      <c r="J38" s="32"/>
      <c r="K38" s="3"/>
    </row>
    <row r="39" spans="1:11" x14ac:dyDescent="0.25">
      <c r="A39" s="3"/>
      <c r="B39" s="32"/>
      <c r="C39" s="32"/>
      <c r="D39" s="32"/>
      <c r="E39" s="32"/>
      <c r="F39" s="32"/>
      <c r="G39" s="32"/>
      <c r="H39" s="32"/>
      <c r="I39" s="32"/>
      <c r="J39" s="32"/>
      <c r="K39" s="3"/>
    </row>
    <row r="40" spans="1:11" x14ac:dyDescent="0.25">
      <c r="A40" s="3"/>
      <c r="B40" s="32"/>
      <c r="C40" s="32"/>
      <c r="D40" s="32"/>
      <c r="E40" s="32"/>
      <c r="F40" s="32"/>
      <c r="G40" s="32"/>
      <c r="H40" s="32"/>
      <c r="I40" s="32"/>
      <c r="J40" s="32"/>
      <c r="K40" s="3"/>
    </row>
    <row r="41" spans="1:11" x14ac:dyDescent="0.25">
      <c r="A41" s="3"/>
      <c r="B41" s="32"/>
      <c r="C41" s="32"/>
      <c r="D41" s="32"/>
      <c r="E41" s="32"/>
      <c r="F41" s="32"/>
      <c r="G41" s="32"/>
      <c r="H41" s="32"/>
      <c r="I41" s="32"/>
      <c r="J41" s="32"/>
      <c r="K41" s="3"/>
    </row>
    <row r="42" spans="1:11" x14ac:dyDescent="0.25">
      <c r="A42" s="3"/>
      <c r="B42" s="32"/>
      <c r="C42" s="32"/>
      <c r="D42" s="32"/>
      <c r="E42" s="32"/>
      <c r="F42" s="32"/>
      <c r="G42" s="32"/>
      <c r="H42" s="32"/>
      <c r="I42" s="32"/>
      <c r="J42" s="32"/>
      <c r="K42" s="3"/>
    </row>
    <row r="43" spans="1:11" x14ac:dyDescent="0.25">
      <c r="A43" s="3"/>
      <c r="B43" s="32"/>
      <c r="C43" s="32"/>
      <c r="D43" s="32"/>
      <c r="E43" s="32"/>
      <c r="F43" s="32"/>
      <c r="G43" s="32"/>
      <c r="H43" s="32"/>
      <c r="I43" s="32"/>
      <c r="J43" s="32"/>
      <c r="K43" s="3"/>
    </row>
    <row r="44" spans="1:11" x14ac:dyDescent="0.25">
      <c r="A44" s="3"/>
      <c r="B44" s="32"/>
      <c r="C44" s="32"/>
      <c r="D44" s="32"/>
      <c r="E44" s="32"/>
      <c r="F44" s="32"/>
      <c r="G44" s="32"/>
      <c r="H44" s="32"/>
      <c r="I44" s="32"/>
      <c r="J44" s="32"/>
      <c r="K44" s="3"/>
    </row>
    <row r="45" spans="1:11" x14ac:dyDescent="0.25">
      <c r="A45" s="3"/>
      <c r="B45" s="32"/>
      <c r="C45" s="32"/>
      <c r="D45" s="32"/>
      <c r="E45" s="32"/>
      <c r="F45" s="32"/>
      <c r="G45" s="32"/>
      <c r="H45" s="32"/>
      <c r="I45" s="32"/>
      <c r="J45" s="32"/>
      <c r="K45" s="3"/>
    </row>
    <row r="46" spans="1:11" x14ac:dyDescent="0.25">
      <c r="A46" s="3"/>
      <c r="B46" s="32"/>
      <c r="C46" s="32"/>
      <c r="D46" s="32"/>
      <c r="E46" s="32"/>
      <c r="F46" s="32"/>
      <c r="G46" s="32"/>
      <c r="H46" s="32"/>
      <c r="I46" s="32"/>
      <c r="J46" s="32"/>
      <c r="K46" s="3"/>
    </row>
    <row r="47" spans="1:11" x14ac:dyDescent="0.25">
      <c r="A47" s="3"/>
      <c r="B47" s="32"/>
      <c r="C47" s="32"/>
      <c r="D47" s="32"/>
      <c r="E47" s="32"/>
      <c r="F47" s="32"/>
      <c r="G47" s="32"/>
      <c r="H47" s="32"/>
      <c r="I47" s="32"/>
      <c r="J47" s="32"/>
      <c r="K47" s="3"/>
    </row>
    <row r="48" spans="1:11" x14ac:dyDescent="0.25">
      <c r="A48" s="3"/>
      <c r="B48" s="32"/>
      <c r="C48" s="32"/>
      <c r="D48" s="32"/>
      <c r="E48" s="32"/>
      <c r="F48" s="32"/>
      <c r="G48" s="32"/>
      <c r="H48" s="32"/>
      <c r="I48" s="32"/>
      <c r="J48" s="32"/>
      <c r="K48" s="3"/>
    </row>
    <row r="49" spans="1:11" x14ac:dyDescent="0.25">
      <c r="A49" s="3"/>
      <c r="B49" s="32"/>
      <c r="C49" s="32"/>
      <c r="D49" s="32"/>
      <c r="E49" s="32"/>
      <c r="F49" s="32"/>
      <c r="G49" s="32"/>
      <c r="H49" s="32"/>
      <c r="I49" s="32"/>
      <c r="J49" s="32"/>
      <c r="K49" s="3"/>
    </row>
    <row r="50" spans="1:11" x14ac:dyDescent="0.25">
      <c r="A50" s="3"/>
      <c r="B50" s="32"/>
      <c r="C50" s="32"/>
      <c r="D50" s="32"/>
      <c r="E50" s="32"/>
      <c r="F50" s="32"/>
      <c r="G50" s="32"/>
      <c r="H50" s="32"/>
      <c r="I50" s="32"/>
      <c r="J50" s="32"/>
      <c r="K50" s="3"/>
    </row>
    <row r="51" spans="1:11" x14ac:dyDescent="0.25">
      <c r="A51" s="3"/>
      <c r="B51" s="32"/>
      <c r="C51" s="32"/>
      <c r="D51" s="32"/>
      <c r="E51" s="32"/>
      <c r="F51" s="32"/>
      <c r="G51" s="32"/>
      <c r="H51" s="32"/>
      <c r="I51" s="32"/>
      <c r="J51" s="32"/>
      <c r="K51" s="3"/>
    </row>
  </sheetData>
  <pageMargins left="0.7" right="0.7" top="0.75" bottom="0.75" header="0" footer="0"/>
  <pageSetup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00"/>
  <sheetViews>
    <sheetView showGridLines="0" workbookViewId="0">
      <selection activeCell="A5" sqref="A5:L7"/>
    </sheetView>
  </sheetViews>
  <sheetFormatPr baseColWidth="10" defaultColWidth="14.42578125" defaultRowHeight="15" x14ac:dyDescent="0.25"/>
  <cols>
    <col min="1" max="1" width="21" style="4" customWidth="1"/>
    <col min="2" max="2" width="11.28515625" style="4" customWidth="1"/>
    <col min="3" max="11" width="6.5703125" style="4" customWidth="1"/>
    <col min="12" max="12" width="6.7109375" style="4" customWidth="1"/>
    <col min="13" max="16384" width="14.42578125" style="4"/>
  </cols>
  <sheetData>
    <row r="1" spans="1:12" x14ac:dyDescent="0.25">
      <c r="A1" s="1" t="s">
        <v>341</v>
      </c>
      <c r="B1" s="2"/>
      <c r="C1" s="2"/>
      <c r="D1" s="2"/>
      <c r="E1" s="2"/>
      <c r="F1" s="2"/>
      <c r="G1" s="2"/>
      <c r="H1" s="3"/>
      <c r="I1" s="3"/>
      <c r="J1" s="3"/>
      <c r="K1" s="2"/>
      <c r="L1" s="3"/>
    </row>
    <row r="2" spans="1:12" x14ac:dyDescent="0.25">
      <c r="A2" s="5" t="s">
        <v>127</v>
      </c>
      <c r="B2" s="2"/>
      <c r="C2" s="2"/>
      <c r="D2" s="2"/>
      <c r="E2" s="2"/>
      <c r="F2" s="2"/>
      <c r="G2" s="2"/>
      <c r="H2" s="3"/>
      <c r="I2" s="3"/>
      <c r="J2" s="3"/>
      <c r="K2" s="2"/>
      <c r="L2" s="3"/>
    </row>
    <row r="3" spans="1:12" x14ac:dyDescent="0.25">
      <c r="A3" s="3"/>
      <c r="B3" s="2"/>
      <c r="C3" s="2"/>
      <c r="D3" s="2"/>
      <c r="E3" s="2"/>
      <c r="F3" s="2"/>
      <c r="G3" s="2"/>
      <c r="H3" s="3"/>
      <c r="I3" s="3"/>
      <c r="J3" s="3"/>
      <c r="K3" s="2"/>
      <c r="L3" s="3"/>
    </row>
    <row r="4" spans="1:12" x14ac:dyDescent="0.25">
      <c r="A4" s="3"/>
      <c r="B4" s="2"/>
      <c r="C4" s="2"/>
      <c r="D4" s="2"/>
      <c r="E4" s="2"/>
      <c r="F4" s="2"/>
      <c r="G4" s="2"/>
      <c r="H4" s="3"/>
      <c r="I4" s="3"/>
      <c r="J4" s="3"/>
      <c r="K4" s="2"/>
      <c r="L4" s="3"/>
    </row>
    <row r="5" spans="1:12" x14ac:dyDescent="0.25">
      <c r="A5" s="6" t="s">
        <v>128</v>
      </c>
      <c r="B5" s="31"/>
      <c r="C5" s="7">
        <v>2013</v>
      </c>
      <c r="D5" s="7">
        <v>2014</v>
      </c>
      <c r="E5" s="7">
        <v>2015</v>
      </c>
      <c r="F5" s="7">
        <v>2016</v>
      </c>
      <c r="G5" s="7">
        <v>2017</v>
      </c>
      <c r="H5" s="7">
        <v>2018</v>
      </c>
      <c r="I5" s="7">
        <v>2019</v>
      </c>
      <c r="J5" s="7">
        <v>2020</v>
      </c>
      <c r="K5" s="7">
        <v>2021</v>
      </c>
      <c r="L5" s="7" t="s">
        <v>186</v>
      </c>
    </row>
    <row r="6" spans="1:12" x14ac:dyDescent="0.25">
      <c r="A6" s="29" t="s">
        <v>277</v>
      </c>
      <c r="B6" s="2" t="s">
        <v>161</v>
      </c>
      <c r="C6" s="56">
        <v>355.52074602744045</v>
      </c>
      <c r="D6" s="56">
        <v>360.16193124196138</v>
      </c>
      <c r="E6" s="56">
        <v>219.63469285986613</v>
      </c>
      <c r="F6" s="56">
        <v>272.67154160154456</v>
      </c>
      <c r="G6" s="56">
        <v>367.8568511257717</v>
      </c>
      <c r="H6" s="693">
        <v>612.4952597119152</v>
      </c>
      <c r="I6" s="56">
        <v>655.9361910902893</v>
      </c>
      <c r="J6" s="56">
        <v>478.49304627782874</v>
      </c>
      <c r="K6" s="56">
        <v>1076.4759261107872</v>
      </c>
      <c r="L6" s="56">
        <v>1061.8679743755808</v>
      </c>
    </row>
    <row r="7" spans="1:12" x14ac:dyDescent="0.25">
      <c r="A7" s="29" t="s">
        <v>313</v>
      </c>
      <c r="B7" s="2" t="s">
        <v>314</v>
      </c>
      <c r="C7" s="694">
        <v>18.128929260030937</v>
      </c>
      <c r="D7" s="694">
        <v>16.494692460800046</v>
      </c>
      <c r="E7" s="694">
        <v>17.764907390686925</v>
      </c>
      <c r="F7" s="694">
        <v>24.500516022025053</v>
      </c>
      <c r="G7" s="694">
        <v>25.423540350680781</v>
      </c>
      <c r="H7" s="695">
        <v>27.171357639812076</v>
      </c>
      <c r="I7" s="694">
        <v>30.339354856170623</v>
      </c>
      <c r="J7" s="694">
        <v>29.56865228604148</v>
      </c>
      <c r="K7" s="694">
        <v>33.49554006896598</v>
      </c>
      <c r="L7" s="694">
        <v>29.355013519933358</v>
      </c>
    </row>
    <row r="8" spans="1:12" x14ac:dyDescent="0.25">
      <c r="A8" s="3"/>
      <c r="B8" s="2"/>
      <c r="C8" s="2"/>
      <c r="D8" s="2"/>
      <c r="E8" s="2"/>
      <c r="F8" s="2"/>
      <c r="G8" s="2"/>
      <c r="H8" s="3"/>
      <c r="I8" s="3"/>
      <c r="J8" s="3"/>
      <c r="K8" s="2"/>
      <c r="L8" s="3"/>
    </row>
    <row r="9" spans="1:12" x14ac:dyDescent="0.25">
      <c r="A9" s="3"/>
      <c r="B9" s="2"/>
      <c r="C9" s="2"/>
      <c r="D9" s="2"/>
      <c r="E9" s="2"/>
      <c r="F9" s="2"/>
      <c r="G9" s="2"/>
      <c r="H9" s="3"/>
      <c r="I9" s="3"/>
      <c r="J9" s="3"/>
      <c r="K9" s="2"/>
      <c r="L9" s="53"/>
    </row>
    <row r="10" spans="1:12" x14ac:dyDescent="0.25">
      <c r="A10" s="12" t="s">
        <v>78</v>
      </c>
      <c r="B10" s="13"/>
      <c r="C10" s="13"/>
      <c r="D10" s="13"/>
      <c r="E10" s="13"/>
      <c r="F10" s="13"/>
      <c r="G10" s="13"/>
      <c r="H10" s="12"/>
      <c r="I10" s="12"/>
      <c r="J10" s="12"/>
      <c r="K10" s="13"/>
      <c r="L10" s="3"/>
    </row>
    <row r="11" spans="1:12" x14ac:dyDescent="0.25">
      <c r="A11" s="3" t="s">
        <v>84</v>
      </c>
      <c r="B11" s="29"/>
      <c r="C11" s="2"/>
      <c r="D11" s="2"/>
      <c r="E11" s="2"/>
      <c r="F11" s="2"/>
      <c r="G11" s="2"/>
      <c r="H11" s="3"/>
      <c r="I11" s="3"/>
      <c r="J11" s="3"/>
      <c r="K11" s="29"/>
      <c r="L11" s="3"/>
    </row>
    <row r="12" spans="1:12" x14ac:dyDescent="0.25">
      <c r="A12" s="11" t="s">
        <v>85</v>
      </c>
      <c r="B12" s="53"/>
      <c r="C12" s="14"/>
      <c r="D12" s="14"/>
      <c r="E12" s="14"/>
      <c r="F12" s="14"/>
      <c r="G12" s="14"/>
      <c r="H12" s="11"/>
      <c r="I12" s="11"/>
      <c r="J12" s="11"/>
      <c r="K12" s="53"/>
      <c r="L12" s="53"/>
    </row>
    <row r="13" spans="1:12" x14ac:dyDescent="0.25">
      <c r="A13" s="3"/>
      <c r="B13" s="2"/>
      <c r="C13" s="2"/>
      <c r="D13" s="2"/>
      <c r="E13" s="2"/>
      <c r="F13" s="2"/>
      <c r="G13" s="2"/>
      <c r="H13" s="3"/>
      <c r="I13" s="3"/>
      <c r="J13" s="3"/>
      <c r="K13" s="2"/>
      <c r="L13" s="3"/>
    </row>
    <row r="14" spans="1:12" x14ac:dyDescent="0.25">
      <c r="A14" s="3"/>
      <c r="B14" s="2"/>
      <c r="C14" s="2"/>
      <c r="D14" s="2"/>
      <c r="E14" s="2"/>
      <c r="F14" s="2"/>
      <c r="G14" s="2"/>
      <c r="H14" s="3"/>
      <c r="I14" s="3"/>
      <c r="J14" s="3"/>
      <c r="K14" s="2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2"/>
      <c r="C52" s="2"/>
      <c r="D52" s="2"/>
      <c r="E52" s="2"/>
      <c r="F52" s="2"/>
      <c r="G52" s="2"/>
      <c r="H52" s="3"/>
      <c r="I52" s="3"/>
      <c r="J52" s="3"/>
      <c r="K52" s="2"/>
      <c r="L52" s="3"/>
    </row>
    <row r="53" spans="1:12" x14ac:dyDescent="0.25">
      <c r="A53" s="3"/>
      <c r="B53" s="2"/>
      <c r="C53" s="2"/>
      <c r="D53" s="2"/>
      <c r="E53" s="2"/>
      <c r="F53" s="2"/>
      <c r="G53" s="2"/>
      <c r="H53" s="3"/>
      <c r="I53" s="3"/>
      <c r="J53" s="3"/>
      <c r="K53" s="2"/>
      <c r="L53" s="3"/>
    </row>
    <row r="54" spans="1:12" x14ac:dyDescent="0.25">
      <c r="A54" s="3"/>
      <c r="B54" s="2"/>
      <c r="C54" s="2"/>
      <c r="D54" s="2"/>
      <c r="E54" s="2"/>
      <c r="F54" s="2"/>
      <c r="G54" s="2"/>
      <c r="H54" s="3"/>
      <c r="I54" s="3"/>
      <c r="J54" s="3"/>
      <c r="K54" s="2"/>
      <c r="L54" s="3"/>
    </row>
    <row r="55" spans="1:12" x14ac:dyDescent="0.25">
      <c r="A55" s="3"/>
      <c r="B55" s="2"/>
      <c r="C55" s="2"/>
      <c r="D55" s="2"/>
      <c r="E55" s="2"/>
      <c r="F55" s="2"/>
      <c r="G55" s="2"/>
      <c r="H55" s="3"/>
      <c r="I55" s="3"/>
      <c r="J55" s="3"/>
      <c r="K55" s="2"/>
      <c r="L55" s="3"/>
    </row>
    <row r="56" spans="1:12" x14ac:dyDescent="0.25">
      <c r="A56" s="3"/>
      <c r="B56" s="2"/>
      <c r="C56" s="2"/>
      <c r="D56" s="2"/>
      <c r="E56" s="2"/>
      <c r="F56" s="2"/>
      <c r="G56" s="2"/>
      <c r="H56" s="3"/>
      <c r="I56" s="3"/>
      <c r="J56" s="3"/>
      <c r="K56" s="2"/>
      <c r="L56" s="3"/>
    </row>
    <row r="57" spans="1:12" x14ac:dyDescent="0.25">
      <c r="A57" s="3"/>
      <c r="B57" s="2"/>
      <c r="C57" s="2"/>
      <c r="D57" s="2"/>
      <c r="E57" s="2"/>
      <c r="F57" s="2"/>
      <c r="G57" s="2"/>
      <c r="H57" s="3"/>
      <c r="I57" s="3"/>
      <c r="J57" s="3"/>
      <c r="K57" s="2"/>
      <c r="L57" s="3"/>
    </row>
    <row r="58" spans="1:12" x14ac:dyDescent="0.25">
      <c r="A58" s="3"/>
      <c r="B58" s="2"/>
      <c r="C58" s="2"/>
      <c r="D58" s="2"/>
      <c r="E58" s="2"/>
      <c r="F58" s="2"/>
      <c r="G58" s="2"/>
      <c r="H58" s="3"/>
      <c r="I58" s="3"/>
      <c r="J58" s="3"/>
      <c r="K58" s="2"/>
      <c r="L58" s="3"/>
    </row>
    <row r="59" spans="1:12" x14ac:dyDescent="0.25">
      <c r="A59" s="3"/>
      <c r="B59" s="2"/>
      <c r="C59" s="2"/>
      <c r="D59" s="2"/>
      <c r="E59" s="2"/>
      <c r="F59" s="2"/>
      <c r="G59" s="2"/>
      <c r="H59" s="3"/>
      <c r="I59" s="3"/>
      <c r="J59" s="3"/>
      <c r="K59" s="2"/>
      <c r="L59" s="3"/>
    </row>
    <row r="60" spans="1:12" x14ac:dyDescent="0.25">
      <c r="A60" s="3"/>
      <c r="B60" s="2"/>
      <c r="C60" s="2"/>
      <c r="D60" s="2"/>
      <c r="E60" s="2"/>
      <c r="F60" s="2"/>
      <c r="G60" s="2"/>
      <c r="H60" s="3"/>
      <c r="I60" s="3"/>
      <c r="J60" s="3"/>
      <c r="K60" s="2"/>
      <c r="L60" s="3"/>
    </row>
    <row r="61" spans="1:12" x14ac:dyDescent="0.25">
      <c r="A61" s="3"/>
      <c r="B61" s="2"/>
      <c r="C61" s="2"/>
      <c r="D61" s="2"/>
      <c r="E61" s="2"/>
      <c r="F61" s="2"/>
      <c r="G61" s="2"/>
      <c r="H61" s="3"/>
      <c r="I61" s="3"/>
      <c r="J61" s="3"/>
      <c r="K61" s="2"/>
      <c r="L61" s="3"/>
    </row>
    <row r="62" spans="1:12" x14ac:dyDescent="0.25">
      <c r="A62" s="3"/>
      <c r="B62" s="2"/>
      <c r="C62" s="2"/>
      <c r="D62" s="2"/>
      <c r="E62" s="2"/>
      <c r="F62" s="2"/>
      <c r="G62" s="2"/>
      <c r="H62" s="3"/>
      <c r="I62" s="3"/>
      <c r="J62" s="3"/>
      <c r="K62" s="2"/>
      <c r="L62" s="3"/>
    </row>
    <row r="63" spans="1:12" x14ac:dyDescent="0.25">
      <c r="A63" s="3"/>
      <c r="B63" s="2"/>
      <c r="C63" s="2"/>
      <c r="D63" s="2"/>
      <c r="E63" s="2"/>
      <c r="F63" s="2"/>
      <c r="G63" s="2"/>
      <c r="H63" s="3"/>
      <c r="I63" s="3"/>
      <c r="J63" s="3"/>
      <c r="K63" s="2"/>
      <c r="L63" s="3"/>
    </row>
    <row r="64" spans="1:12" x14ac:dyDescent="0.25">
      <c r="A64" s="3"/>
      <c r="B64" s="2"/>
      <c r="C64" s="2"/>
      <c r="D64" s="2"/>
      <c r="E64" s="2"/>
      <c r="F64" s="2"/>
      <c r="G64" s="2"/>
      <c r="H64" s="3"/>
      <c r="I64" s="3"/>
      <c r="J64" s="3"/>
      <c r="K64" s="2"/>
      <c r="L64" s="3"/>
    </row>
    <row r="65" spans="1:12" x14ac:dyDescent="0.25">
      <c r="A65" s="3"/>
      <c r="B65" s="2"/>
      <c r="C65" s="2"/>
      <c r="D65" s="2"/>
      <c r="E65" s="2"/>
      <c r="F65" s="2"/>
      <c r="G65" s="2"/>
      <c r="H65" s="3"/>
      <c r="I65" s="3"/>
      <c r="J65" s="3"/>
      <c r="K65" s="2"/>
      <c r="L65" s="3"/>
    </row>
    <row r="66" spans="1:12" x14ac:dyDescent="0.25">
      <c r="A66" s="3"/>
      <c r="B66" s="2"/>
      <c r="C66" s="2"/>
      <c r="D66" s="2"/>
      <c r="E66" s="2"/>
      <c r="F66" s="2"/>
      <c r="G66" s="2"/>
      <c r="H66" s="3"/>
      <c r="I66" s="3"/>
      <c r="J66" s="3"/>
      <c r="K66" s="2"/>
      <c r="L66" s="3"/>
    </row>
    <row r="67" spans="1:12" x14ac:dyDescent="0.25">
      <c r="A67" s="3"/>
      <c r="B67" s="2"/>
      <c r="C67" s="2"/>
      <c r="D67" s="2"/>
      <c r="E67" s="2"/>
      <c r="F67" s="2"/>
      <c r="G67" s="2"/>
      <c r="H67" s="3"/>
      <c r="I67" s="3"/>
      <c r="J67" s="3"/>
      <c r="K67" s="2"/>
      <c r="L67" s="3"/>
    </row>
    <row r="68" spans="1:12" x14ac:dyDescent="0.25">
      <c r="A68" s="3"/>
      <c r="B68" s="2"/>
      <c r="C68" s="2"/>
      <c r="D68" s="2"/>
      <c r="E68" s="2"/>
      <c r="F68" s="2"/>
      <c r="G68" s="2"/>
      <c r="H68" s="3"/>
      <c r="I68" s="3"/>
      <c r="J68" s="3"/>
      <c r="K68" s="2"/>
      <c r="L68" s="3"/>
    </row>
    <row r="69" spans="1:12" x14ac:dyDescent="0.25">
      <c r="A69" s="3"/>
      <c r="B69" s="2"/>
      <c r="C69" s="2"/>
      <c r="D69" s="2"/>
      <c r="E69" s="2"/>
      <c r="F69" s="2"/>
      <c r="G69" s="2"/>
      <c r="H69" s="3"/>
      <c r="I69" s="3"/>
      <c r="J69" s="3"/>
      <c r="K69" s="2"/>
      <c r="L69" s="3"/>
    </row>
    <row r="70" spans="1:12" x14ac:dyDescent="0.25">
      <c r="A70" s="3"/>
      <c r="B70" s="2"/>
      <c r="C70" s="2"/>
      <c r="D70" s="2"/>
      <c r="E70" s="2"/>
      <c r="F70" s="2"/>
      <c r="G70" s="2"/>
      <c r="H70" s="3"/>
      <c r="I70" s="3"/>
      <c r="J70" s="3"/>
      <c r="K70" s="2"/>
      <c r="L70" s="3"/>
    </row>
    <row r="71" spans="1:12" x14ac:dyDescent="0.25">
      <c r="A71" s="3"/>
      <c r="B71" s="2"/>
      <c r="C71" s="2"/>
      <c r="D71" s="2"/>
      <c r="E71" s="2"/>
      <c r="F71" s="2"/>
      <c r="G71" s="2"/>
      <c r="H71" s="3"/>
      <c r="I71" s="3"/>
      <c r="J71" s="3"/>
      <c r="K71" s="2"/>
      <c r="L71" s="3"/>
    </row>
    <row r="72" spans="1:12" x14ac:dyDescent="0.25">
      <c r="A72" s="3"/>
      <c r="B72" s="2"/>
      <c r="C72" s="2"/>
      <c r="D72" s="2"/>
      <c r="E72" s="2"/>
      <c r="F72" s="2"/>
      <c r="G72" s="2"/>
      <c r="H72" s="3"/>
      <c r="I72" s="3"/>
      <c r="J72" s="3"/>
      <c r="K72" s="2"/>
      <c r="L72" s="3"/>
    </row>
    <row r="73" spans="1:12" x14ac:dyDescent="0.25">
      <c r="A73" s="3"/>
      <c r="B73" s="2"/>
      <c r="C73" s="2"/>
      <c r="D73" s="2"/>
      <c r="E73" s="2"/>
      <c r="F73" s="2"/>
      <c r="G73" s="2"/>
      <c r="H73" s="3"/>
      <c r="I73" s="3"/>
      <c r="J73" s="3"/>
      <c r="K73" s="2"/>
      <c r="L73" s="3"/>
    </row>
    <row r="74" spans="1:12" x14ac:dyDescent="0.25">
      <c r="A74" s="3"/>
      <c r="B74" s="2"/>
      <c r="C74" s="2"/>
      <c r="D74" s="2"/>
      <c r="E74" s="2"/>
      <c r="F74" s="2"/>
      <c r="G74" s="2"/>
      <c r="H74" s="3"/>
      <c r="I74" s="3"/>
      <c r="J74" s="3"/>
      <c r="K74" s="2"/>
      <c r="L74" s="3"/>
    </row>
    <row r="75" spans="1:12" x14ac:dyDescent="0.25">
      <c r="A75" s="3"/>
      <c r="B75" s="2"/>
      <c r="C75" s="2"/>
      <c r="D75" s="2"/>
      <c r="E75" s="2"/>
      <c r="F75" s="2"/>
      <c r="G75" s="2"/>
      <c r="H75" s="3"/>
      <c r="I75" s="3"/>
      <c r="J75" s="3"/>
      <c r="K75" s="2"/>
      <c r="L75" s="3"/>
    </row>
    <row r="76" spans="1:12" x14ac:dyDescent="0.25">
      <c r="A76" s="3"/>
      <c r="B76" s="2"/>
      <c r="C76" s="2"/>
      <c r="D76" s="2"/>
      <c r="E76" s="2"/>
      <c r="F76" s="2"/>
      <c r="G76" s="2"/>
      <c r="H76" s="3"/>
      <c r="I76" s="3"/>
      <c r="J76" s="3"/>
      <c r="K76" s="2"/>
      <c r="L76" s="3"/>
    </row>
    <row r="77" spans="1:12" x14ac:dyDescent="0.25">
      <c r="A77" s="3"/>
      <c r="B77" s="2"/>
      <c r="C77" s="2"/>
      <c r="D77" s="2"/>
      <c r="E77" s="2"/>
      <c r="F77" s="2"/>
      <c r="G77" s="2"/>
      <c r="H77" s="3"/>
      <c r="I77" s="3"/>
      <c r="J77" s="3"/>
      <c r="K77" s="2"/>
      <c r="L77" s="3"/>
    </row>
    <row r="78" spans="1:12" x14ac:dyDescent="0.25">
      <c r="A78" s="3"/>
      <c r="B78" s="2"/>
      <c r="C78" s="2"/>
      <c r="D78" s="2"/>
      <c r="E78" s="2"/>
      <c r="F78" s="2"/>
      <c r="G78" s="2"/>
      <c r="H78" s="3"/>
      <c r="I78" s="3"/>
      <c r="J78" s="3"/>
      <c r="K78" s="2"/>
      <c r="L78" s="3"/>
    </row>
    <row r="79" spans="1:12" x14ac:dyDescent="0.25">
      <c r="A79" s="3"/>
      <c r="B79" s="2"/>
      <c r="C79" s="2"/>
      <c r="D79" s="2"/>
      <c r="E79" s="2"/>
      <c r="F79" s="2"/>
      <c r="G79" s="2"/>
      <c r="H79" s="3"/>
      <c r="I79" s="3"/>
      <c r="J79" s="3"/>
      <c r="K79" s="2"/>
      <c r="L79" s="3"/>
    </row>
    <row r="80" spans="1:12" x14ac:dyDescent="0.25">
      <c r="A80" s="3"/>
      <c r="B80" s="2"/>
      <c r="C80" s="2"/>
      <c r="D80" s="2"/>
      <c r="E80" s="2"/>
      <c r="F80" s="2"/>
      <c r="G80" s="2"/>
      <c r="H80" s="3"/>
      <c r="I80" s="3"/>
      <c r="J80" s="3"/>
      <c r="K80" s="2"/>
      <c r="L80" s="3"/>
    </row>
    <row r="81" spans="1:12" x14ac:dyDescent="0.25">
      <c r="A81" s="3"/>
      <c r="B81" s="2"/>
      <c r="C81" s="2"/>
      <c r="D81" s="2"/>
      <c r="E81" s="2"/>
      <c r="F81" s="2"/>
      <c r="G81" s="2"/>
      <c r="H81" s="3"/>
      <c r="I81" s="3"/>
      <c r="J81" s="3"/>
      <c r="K81" s="2"/>
      <c r="L81" s="3"/>
    </row>
    <row r="82" spans="1:12" x14ac:dyDescent="0.25">
      <c r="A82" s="3"/>
      <c r="B82" s="2"/>
      <c r="C82" s="2"/>
      <c r="D82" s="2"/>
      <c r="E82" s="2"/>
      <c r="F82" s="2"/>
      <c r="G82" s="2"/>
      <c r="H82" s="3"/>
      <c r="I82" s="3"/>
      <c r="J82" s="3"/>
      <c r="K82" s="2"/>
      <c r="L82" s="3"/>
    </row>
    <row r="83" spans="1:12" x14ac:dyDescent="0.25">
      <c r="A83" s="3"/>
      <c r="B83" s="2"/>
      <c r="C83" s="2"/>
      <c r="D83" s="2"/>
      <c r="E83" s="2"/>
      <c r="F83" s="2"/>
      <c r="G83" s="2"/>
      <c r="H83" s="3"/>
      <c r="I83" s="3"/>
      <c r="J83" s="3"/>
      <c r="K83" s="2"/>
      <c r="L83" s="3"/>
    </row>
    <row r="84" spans="1:12" x14ac:dyDescent="0.25">
      <c r="A84" s="3"/>
      <c r="B84" s="2"/>
      <c r="C84" s="2"/>
      <c r="D84" s="2"/>
      <c r="E84" s="2"/>
      <c r="F84" s="2"/>
      <c r="G84" s="2"/>
      <c r="H84" s="3"/>
      <c r="I84" s="3"/>
      <c r="J84" s="3"/>
      <c r="K84" s="2"/>
      <c r="L84" s="3"/>
    </row>
    <row r="85" spans="1:12" x14ac:dyDescent="0.25">
      <c r="A85" s="3"/>
      <c r="B85" s="2"/>
      <c r="C85" s="2"/>
      <c r="D85" s="2"/>
      <c r="E85" s="2"/>
      <c r="F85" s="2"/>
      <c r="G85" s="2"/>
      <c r="H85" s="3"/>
      <c r="I85" s="3"/>
      <c r="J85" s="3"/>
      <c r="K85" s="2"/>
      <c r="L85" s="3"/>
    </row>
    <row r="86" spans="1:12" x14ac:dyDescent="0.25">
      <c r="A86" s="3"/>
      <c r="B86" s="2"/>
      <c r="C86" s="2"/>
      <c r="D86" s="2"/>
      <c r="E86" s="2"/>
      <c r="F86" s="2"/>
      <c r="G86" s="2"/>
      <c r="H86" s="3"/>
      <c r="I86" s="3"/>
      <c r="J86" s="3"/>
      <c r="K86" s="2"/>
      <c r="L86" s="3"/>
    </row>
    <row r="87" spans="1:12" x14ac:dyDescent="0.25">
      <c r="A87" s="3"/>
      <c r="B87" s="2"/>
      <c r="C87" s="2"/>
      <c r="D87" s="2"/>
      <c r="E87" s="2"/>
      <c r="F87" s="2"/>
      <c r="G87" s="2"/>
      <c r="H87" s="3"/>
      <c r="I87" s="3"/>
      <c r="J87" s="3"/>
      <c r="K87" s="2"/>
      <c r="L87" s="3"/>
    </row>
    <row r="88" spans="1:12" x14ac:dyDescent="0.25">
      <c r="A88" s="3"/>
      <c r="B88" s="2"/>
      <c r="C88" s="2"/>
      <c r="D88" s="2"/>
      <c r="E88" s="2"/>
      <c r="F88" s="2"/>
      <c r="G88" s="2"/>
      <c r="H88" s="3"/>
      <c r="I88" s="3"/>
      <c r="J88" s="3"/>
      <c r="K88" s="2"/>
      <c r="L88" s="3"/>
    </row>
    <row r="89" spans="1:12" x14ac:dyDescent="0.25">
      <c r="A89" s="3"/>
      <c r="B89" s="2"/>
      <c r="C89" s="2"/>
      <c r="D89" s="2"/>
      <c r="E89" s="2"/>
      <c r="F89" s="2"/>
      <c r="G89" s="2"/>
      <c r="H89" s="3"/>
      <c r="I89" s="3"/>
      <c r="J89" s="3"/>
      <c r="K89" s="2"/>
      <c r="L89" s="3"/>
    </row>
    <row r="90" spans="1:12" x14ac:dyDescent="0.25">
      <c r="A90" s="3"/>
      <c r="B90" s="2"/>
      <c r="C90" s="2"/>
      <c r="D90" s="2"/>
      <c r="E90" s="2"/>
      <c r="F90" s="2"/>
      <c r="G90" s="2"/>
      <c r="H90" s="3"/>
      <c r="I90" s="3"/>
      <c r="J90" s="3"/>
      <c r="K90" s="2"/>
      <c r="L90" s="3"/>
    </row>
    <row r="91" spans="1:12" x14ac:dyDescent="0.25">
      <c r="A91" s="3"/>
      <c r="B91" s="2"/>
      <c r="C91" s="2"/>
      <c r="D91" s="2"/>
      <c r="E91" s="2"/>
      <c r="F91" s="2"/>
      <c r="G91" s="2"/>
      <c r="H91" s="3"/>
      <c r="I91" s="3"/>
      <c r="J91" s="3"/>
      <c r="K91" s="2"/>
      <c r="L91" s="3"/>
    </row>
    <row r="92" spans="1:12" x14ac:dyDescent="0.25">
      <c r="A92" s="3"/>
      <c r="B92" s="2"/>
      <c r="C92" s="2"/>
      <c r="D92" s="2"/>
      <c r="E92" s="2"/>
      <c r="F92" s="2"/>
      <c r="G92" s="2"/>
      <c r="H92" s="3"/>
      <c r="I92" s="3"/>
      <c r="J92" s="3"/>
      <c r="K92" s="2"/>
      <c r="L92" s="3"/>
    </row>
    <row r="93" spans="1:12" x14ac:dyDescent="0.25">
      <c r="A93" s="3"/>
      <c r="B93" s="2"/>
      <c r="C93" s="2"/>
      <c r="D93" s="2"/>
      <c r="E93" s="2"/>
      <c r="F93" s="2"/>
      <c r="G93" s="2"/>
      <c r="H93" s="3"/>
      <c r="I93" s="3"/>
      <c r="J93" s="3"/>
      <c r="K93" s="2"/>
      <c r="L93" s="3"/>
    </row>
    <row r="94" spans="1:12" x14ac:dyDescent="0.25">
      <c r="A94" s="3"/>
      <c r="B94" s="2"/>
      <c r="C94" s="2"/>
      <c r="D94" s="2"/>
      <c r="E94" s="2"/>
      <c r="F94" s="2"/>
      <c r="G94" s="2"/>
      <c r="H94" s="3"/>
      <c r="I94" s="3"/>
      <c r="J94" s="3"/>
      <c r="K94" s="2"/>
      <c r="L94" s="3"/>
    </row>
    <row r="95" spans="1:12" x14ac:dyDescent="0.25">
      <c r="A95" s="3"/>
      <c r="B95" s="2"/>
      <c r="C95" s="2"/>
      <c r="D95" s="2"/>
      <c r="E95" s="2"/>
      <c r="F95" s="2"/>
      <c r="G95" s="2"/>
      <c r="H95" s="3"/>
      <c r="I95" s="3"/>
      <c r="J95" s="3"/>
      <c r="K95" s="2"/>
      <c r="L95" s="3"/>
    </row>
    <row r="96" spans="1:12" x14ac:dyDescent="0.25">
      <c r="A96" s="3"/>
      <c r="B96" s="2"/>
      <c r="C96" s="2"/>
      <c r="D96" s="2"/>
      <c r="E96" s="2"/>
      <c r="F96" s="2"/>
      <c r="G96" s="2"/>
      <c r="H96" s="3"/>
      <c r="I96" s="3"/>
      <c r="J96" s="3"/>
      <c r="K96" s="2"/>
      <c r="L96" s="3"/>
    </row>
    <row r="97" spans="1:12" x14ac:dyDescent="0.25">
      <c r="A97" s="3"/>
      <c r="B97" s="2"/>
      <c r="C97" s="2"/>
      <c r="D97" s="2"/>
      <c r="E97" s="2"/>
      <c r="F97" s="2"/>
      <c r="G97" s="2"/>
      <c r="H97" s="3"/>
      <c r="I97" s="3"/>
      <c r="J97" s="3"/>
      <c r="K97" s="2"/>
      <c r="L97" s="3"/>
    </row>
    <row r="98" spans="1:12" x14ac:dyDescent="0.25">
      <c r="A98" s="3"/>
      <c r="B98" s="2"/>
      <c r="C98" s="2"/>
      <c r="D98" s="2"/>
      <c r="E98" s="2"/>
      <c r="F98" s="2"/>
      <c r="G98" s="2"/>
      <c r="H98" s="3"/>
      <c r="I98" s="3"/>
      <c r="J98" s="3"/>
      <c r="K98" s="2"/>
      <c r="L98" s="3"/>
    </row>
    <row r="99" spans="1:12" x14ac:dyDescent="0.25">
      <c r="A99" s="3"/>
      <c r="B99" s="2"/>
      <c r="C99" s="2"/>
      <c r="D99" s="2"/>
      <c r="E99" s="2"/>
      <c r="F99" s="2"/>
      <c r="G99" s="2"/>
      <c r="H99" s="3"/>
      <c r="I99" s="3"/>
      <c r="J99" s="3"/>
      <c r="K99" s="2"/>
      <c r="L99" s="3"/>
    </row>
    <row r="100" spans="1:12" x14ac:dyDescent="0.25">
      <c r="A100" s="3"/>
      <c r="B100" s="2"/>
      <c r="C100" s="2"/>
      <c r="D100" s="2"/>
      <c r="E100" s="2"/>
      <c r="F100" s="2"/>
      <c r="G100" s="2"/>
      <c r="H100" s="3"/>
      <c r="I100" s="3"/>
      <c r="J100" s="3"/>
      <c r="K100" s="2"/>
      <c r="L100" s="3"/>
    </row>
  </sheetData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8"/>
  <sheetViews>
    <sheetView showGridLines="0" workbookViewId="0"/>
  </sheetViews>
  <sheetFormatPr baseColWidth="10" defaultColWidth="14.42578125" defaultRowHeight="15" customHeight="1" x14ac:dyDescent="0.25"/>
  <cols>
    <col min="1" max="1" width="3.28515625" style="19" customWidth="1"/>
    <col min="2" max="2" width="58.140625" style="19" customWidth="1"/>
    <col min="3" max="3" width="8.28515625" style="19" customWidth="1"/>
    <col min="4" max="11" width="11.5703125" style="19" customWidth="1"/>
    <col min="12" max="16384" width="14.42578125" style="19"/>
  </cols>
  <sheetData>
    <row r="1" spans="1:11" ht="15" customHeight="1" x14ac:dyDescent="0.25">
      <c r="A1" s="15" t="s">
        <v>197</v>
      </c>
      <c r="B1" s="17"/>
      <c r="C1" s="17"/>
      <c r="D1" s="18"/>
      <c r="E1" s="165">
        <v>128521560</v>
      </c>
      <c r="F1" s="18"/>
      <c r="G1" s="18"/>
      <c r="H1" s="18"/>
      <c r="I1" s="18"/>
      <c r="J1" s="18"/>
      <c r="K1" s="18"/>
    </row>
    <row r="2" spans="1:11" ht="15" customHeight="1" x14ac:dyDescent="0.25">
      <c r="A2" s="20" t="s">
        <v>28</v>
      </c>
      <c r="B2" s="17"/>
      <c r="C2" s="17"/>
      <c r="D2" s="18"/>
      <c r="E2" s="18"/>
      <c r="F2" s="18"/>
      <c r="G2" s="18"/>
      <c r="H2" s="18"/>
      <c r="I2" s="18"/>
      <c r="J2" s="18"/>
      <c r="K2" s="18"/>
    </row>
    <row r="3" spans="1:11" ht="15" customHeight="1" x14ac:dyDescent="0.25">
      <c r="A3" s="18"/>
      <c r="B3" s="17"/>
      <c r="C3" s="17"/>
      <c r="D3" s="18"/>
      <c r="E3" s="18"/>
      <c r="F3" s="18"/>
      <c r="G3" s="18"/>
      <c r="H3" s="18"/>
      <c r="I3" s="18"/>
      <c r="J3" s="18"/>
      <c r="K3" s="18"/>
    </row>
    <row r="4" spans="1:11" ht="15" customHeight="1" x14ac:dyDescent="0.25">
      <c r="A4" s="22"/>
      <c r="B4" s="22" t="s">
        <v>29</v>
      </c>
      <c r="C4" s="22" t="s">
        <v>30</v>
      </c>
      <c r="D4" s="166" t="s">
        <v>31</v>
      </c>
      <c r="E4" s="22" t="s">
        <v>5</v>
      </c>
      <c r="F4" s="17"/>
      <c r="G4" s="17"/>
      <c r="H4" s="17"/>
      <c r="I4" s="17"/>
      <c r="J4" s="17"/>
      <c r="K4" s="17"/>
    </row>
    <row r="5" spans="1:11" ht="15" customHeight="1" x14ac:dyDescent="0.25">
      <c r="A5" s="18"/>
      <c r="B5" s="18"/>
      <c r="C5" s="18"/>
      <c r="D5" s="18"/>
      <c r="E5" s="18"/>
      <c r="F5" s="17"/>
      <c r="G5" s="17"/>
      <c r="H5" s="17"/>
      <c r="I5" s="17"/>
      <c r="J5" s="17"/>
      <c r="K5" s="17"/>
    </row>
    <row r="6" spans="1:11" ht="15" customHeight="1" x14ac:dyDescent="0.25">
      <c r="A6" s="17">
        <v>1</v>
      </c>
      <c r="B6" s="167" t="s">
        <v>198</v>
      </c>
      <c r="C6" s="150">
        <v>28</v>
      </c>
      <c r="D6" s="149">
        <v>10729112.529099999</v>
      </c>
      <c r="E6" s="82">
        <f>D6/$E$1</f>
        <v>8.3481032513922165E-2</v>
      </c>
      <c r="F6" s="18"/>
      <c r="G6" s="18"/>
      <c r="H6" s="18"/>
      <c r="I6" s="18"/>
      <c r="J6" s="18"/>
      <c r="K6" s="18"/>
    </row>
    <row r="7" spans="1:11" ht="15" customHeight="1" x14ac:dyDescent="0.25">
      <c r="A7" s="17">
        <v>2</v>
      </c>
      <c r="B7" s="167" t="s">
        <v>199</v>
      </c>
      <c r="C7" s="150">
        <v>19</v>
      </c>
      <c r="D7" s="149">
        <v>8392120</v>
      </c>
      <c r="E7" s="82">
        <f t="shared" ref="E7:E22" si="0">D7/$E$1</f>
        <v>6.529737111812213E-2</v>
      </c>
      <c r="F7" s="18"/>
      <c r="G7" s="18"/>
      <c r="H7" s="18"/>
      <c r="I7" s="18"/>
      <c r="J7" s="18"/>
      <c r="K7" s="18"/>
    </row>
    <row r="8" spans="1:11" ht="15" customHeight="1" x14ac:dyDescent="0.25">
      <c r="A8" s="17">
        <v>3</v>
      </c>
      <c r="B8" s="16" t="s">
        <v>172</v>
      </c>
      <c r="C8" s="150">
        <v>14</v>
      </c>
      <c r="D8" s="149">
        <v>6951686.2819999987</v>
      </c>
      <c r="E8" s="82">
        <f t="shared" si="0"/>
        <v>5.4089650654722828E-2</v>
      </c>
      <c r="F8" s="18"/>
      <c r="G8" s="18"/>
      <c r="H8" s="18"/>
      <c r="I8" s="18"/>
      <c r="J8" s="18"/>
      <c r="K8" s="18"/>
    </row>
    <row r="9" spans="1:11" ht="15" customHeight="1" x14ac:dyDescent="0.25">
      <c r="A9" s="17">
        <v>4</v>
      </c>
      <c r="B9" s="16" t="s">
        <v>200</v>
      </c>
      <c r="C9" s="150">
        <v>187</v>
      </c>
      <c r="D9" s="149">
        <v>5092243.3960000053</v>
      </c>
      <c r="E9" s="82">
        <f t="shared" si="0"/>
        <v>3.9621705463270172E-2</v>
      </c>
      <c r="F9" s="18"/>
      <c r="G9" s="168"/>
      <c r="H9" s="18"/>
      <c r="I9" s="18"/>
      <c r="J9" s="18"/>
      <c r="K9" s="18"/>
    </row>
    <row r="10" spans="1:11" ht="15" customHeight="1" x14ac:dyDescent="0.25">
      <c r="A10" s="17">
        <v>5</v>
      </c>
      <c r="B10" s="16" t="s">
        <v>171</v>
      </c>
      <c r="C10" s="150">
        <v>11</v>
      </c>
      <c r="D10" s="149">
        <v>3450751.0950000002</v>
      </c>
      <c r="E10" s="82">
        <f t="shared" si="0"/>
        <v>2.6849589244014781E-2</v>
      </c>
      <c r="F10" s="18"/>
      <c r="G10" s="18"/>
      <c r="H10" s="18"/>
      <c r="I10" s="18"/>
      <c r="J10" s="18"/>
      <c r="K10" s="18"/>
    </row>
    <row r="11" spans="1:11" ht="15" customHeight="1" x14ac:dyDescent="0.25">
      <c r="A11" s="17">
        <v>6</v>
      </c>
      <c r="B11" s="16" t="s">
        <v>201</v>
      </c>
      <c r="C11" s="101">
        <v>61</v>
      </c>
      <c r="D11" s="149">
        <v>3428668.614000001</v>
      </c>
      <c r="E11" s="82">
        <f t="shared" si="0"/>
        <v>2.6677769971046112E-2</v>
      </c>
      <c r="F11" s="18"/>
      <c r="G11" s="18"/>
      <c r="H11" s="18"/>
      <c r="I11" s="18"/>
      <c r="J11" s="18"/>
      <c r="K11" s="18"/>
    </row>
    <row r="12" spans="1:11" ht="15" customHeight="1" x14ac:dyDescent="0.25">
      <c r="A12" s="17">
        <v>7</v>
      </c>
      <c r="B12" s="16" t="s">
        <v>202</v>
      </c>
      <c r="C12" s="101">
        <v>5</v>
      </c>
      <c r="D12" s="149">
        <v>2829724.3470000001</v>
      </c>
      <c r="E12" s="82">
        <f t="shared" si="0"/>
        <v>2.2017507000381881E-2</v>
      </c>
      <c r="F12" s="18"/>
      <c r="G12" s="18"/>
      <c r="H12" s="18"/>
      <c r="I12" s="18"/>
      <c r="J12" s="18"/>
      <c r="K12" s="18"/>
    </row>
    <row r="13" spans="1:11" ht="15" customHeight="1" x14ac:dyDescent="0.25">
      <c r="A13" s="17">
        <v>8</v>
      </c>
      <c r="B13" s="16" t="s">
        <v>203</v>
      </c>
      <c r="C13" s="101">
        <v>539</v>
      </c>
      <c r="D13" s="149">
        <v>7280483.8130000019</v>
      </c>
      <c r="E13" s="82">
        <f t="shared" si="0"/>
        <v>5.66479570665031E-2</v>
      </c>
      <c r="F13" s="18"/>
      <c r="G13" s="18"/>
      <c r="H13" s="18"/>
      <c r="I13" s="18"/>
      <c r="J13" s="18"/>
      <c r="K13" s="18"/>
    </row>
    <row r="14" spans="1:11" ht="15" customHeight="1" x14ac:dyDescent="0.25">
      <c r="A14" s="17">
        <v>9</v>
      </c>
      <c r="B14" s="16" t="s">
        <v>204</v>
      </c>
      <c r="C14" s="101">
        <v>9851</v>
      </c>
      <c r="D14" s="149">
        <v>1702423.3964979353</v>
      </c>
      <c r="E14" s="82">
        <f t="shared" si="0"/>
        <v>1.3246208624435738E-2</v>
      </c>
      <c r="F14" s="18"/>
      <c r="G14" s="18"/>
      <c r="H14" s="18"/>
      <c r="I14" s="18"/>
      <c r="J14" s="18"/>
      <c r="K14" s="18"/>
    </row>
    <row r="15" spans="1:11" ht="15" customHeight="1" x14ac:dyDescent="0.25">
      <c r="A15" s="17">
        <v>10</v>
      </c>
      <c r="B15" s="16" t="s">
        <v>170</v>
      </c>
      <c r="C15" s="150">
        <v>2</v>
      </c>
      <c r="D15" s="149">
        <v>1324262.5959999999</v>
      </c>
      <c r="E15" s="82">
        <f>D15/$E$1</f>
        <v>1.0303816698147766E-2</v>
      </c>
      <c r="F15" s="18"/>
      <c r="G15" s="18"/>
      <c r="H15" s="18"/>
      <c r="I15" s="18"/>
      <c r="J15" s="18"/>
      <c r="K15" s="18"/>
    </row>
    <row r="16" spans="1:11" ht="15" customHeight="1" x14ac:dyDescent="0.25">
      <c r="A16" s="17">
        <v>11</v>
      </c>
      <c r="B16" s="16" t="s">
        <v>205</v>
      </c>
      <c r="C16" s="150">
        <v>206</v>
      </c>
      <c r="D16" s="149">
        <v>473013</v>
      </c>
      <c r="E16" s="82">
        <f t="shared" si="0"/>
        <v>3.6804175112720387E-3</v>
      </c>
      <c r="F16" s="18"/>
      <c r="G16" s="18"/>
      <c r="H16" s="18"/>
      <c r="I16" s="18"/>
      <c r="J16" s="18"/>
      <c r="K16" s="18"/>
    </row>
    <row r="17" spans="1:11" ht="15" customHeight="1" x14ac:dyDescent="0.25">
      <c r="A17" s="17">
        <v>12</v>
      </c>
      <c r="B17" s="16" t="s">
        <v>206</v>
      </c>
      <c r="C17" s="150">
        <v>44</v>
      </c>
      <c r="D17" s="149">
        <v>366300</v>
      </c>
      <c r="E17" s="82">
        <f t="shared" si="0"/>
        <v>2.8501054609047696E-3</v>
      </c>
      <c r="F17" s="18"/>
      <c r="G17" s="18"/>
      <c r="H17" s="18"/>
      <c r="I17" s="18"/>
      <c r="J17" s="18"/>
      <c r="K17" s="18"/>
    </row>
    <row r="18" spans="1:11" ht="15" customHeight="1" x14ac:dyDescent="0.25">
      <c r="A18" s="17">
        <v>13</v>
      </c>
      <c r="B18" s="16" t="s">
        <v>32</v>
      </c>
      <c r="C18" s="150">
        <v>6</v>
      </c>
      <c r="D18" s="149">
        <v>108611.5851</v>
      </c>
      <c r="E18" s="82">
        <f t="shared" si="0"/>
        <v>8.4508455312867347E-4</v>
      </c>
      <c r="F18" s="18"/>
      <c r="G18" s="18"/>
      <c r="H18" s="18"/>
      <c r="I18" s="18"/>
      <c r="J18" s="18"/>
      <c r="K18" s="18"/>
    </row>
    <row r="19" spans="1:11" ht="15" customHeight="1" x14ac:dyDescent="0.25">
      <c r="A19" s="17">
        <v>14</v>
      </c>
      <c r="B19" s="16" t="s">
        <v>33</v>
      </c>
      <c r="C19" s="150">
        <v>83</v>
      </c>
      <c r="D19" s="149">
        <v>108442.02300000004</v>
      </c>
      <c r="E19" s="82">
        <f t="shared" si="0"/>
        <v>8.4376522507196487E-4</v>
      </c>
      <c r="F19" s="18"/>
      <c r="G19" s="18"/>
      <c r="H19" s="18"/>
      <c r="I19" s="18"/>
      <c r="J19" s="18"/>
      <c r="K19" s="18"/>
    </row>
    <row r="20" spans="1:11" ht="15" customHeight="1" x14ac:dyDescent="0.25">
      <c r="A20" s="17">
        <v>15</v>
      </c>
      <c r="B20" s="16" t="s">
        <v>34</v>
      </c>
      <c r="C20" s="150">
        <v>145</v>
      </c>
      <c r="D20" s="149">
        <v>19356.261999999995</v>
      </c>
      <c r="E20" s="82">
        <f t="shared" si="0"/>
        <v>1.5060711992602639E-4</v>
      </c>
      <c r="F20" s="18"/>
      <c r="G20" s="18"/>
      <c r="H20" s="18"/>
      <c r="I20" s="18"/>
      <c r="J20" s="18"/>
      <c r="K20" s="18"/>
    </row>
    <row r="21" spans="1:11" ht="15" customHeight="1" x14ac:dyDescent="0.25">
      <c r="A21" s="17">
        <v>16</v>
      </c>
      <c r="B21" s="16" t="s">
        <v>35</v>
      </c>
      <c r="C21" s="150">
        <v>3</v>
      </c>
      <c r="D21" s="149">
        <v>10729.449000000001</v>
      </c>
      <c r="E21" s="82">
        <f t="shared" si="0"/>
        <v>8.3483650525250394E-5</v>
      </c>
      <c r="F21" s="18"/>
      <c r="G21" s="18"/>
      <c r="H21" s="18"/>
      <c r="I21" s="18"/>
      <c r="J21" s="18"/>
      <c r="K21" s="18"/>
    </row>
    <row r="22" spans="1:11" ht="15" customHeight="1" x14ac:dyDescent="0.25">
      <c r="A22" s="17">
        <v>17</v>
      </c>
      <c r="B22" s="16" t="s">
        <v>207</v>
      </c>
      <c r="C22" s="150">
        <v>2</v>
      </c>
      <c r="D22" s="149">
        <v>5165</v>
      </c>
      <c r="E22" s="169">
        <f t="shared" si="0"/>
        <v>4.0187809734024393E-5</v>
      </c>
      <c r="F22" s="18"/>
      <c r="G22" s="18"/>
      <c r="H22" s="18"/>
      <c r="I22" s="18"/>
      <c r="J22" s="18"/>
      <c r="K22" s="18"/>
    </row>
    <row r="23" spans="1:11" ht="15" customHeight="1" x14ac:dyDescent="0.25">
      <c r="A23" s="17">
        <v>18</v>
      </c>
      <c r="B23" s="16" t="s">
        <v>169</v>
      </c>
      <c r="C23" s="150">
        <v>40</v>
      </c>
      <c r="D23" s="149">
        <v>1912</v>
      </c>
      <c r="E23" s="169">
        <f>D23/$E$1</f>
        <v>1.4876881357493638E-5</v>
      </c>
      <c r="F23" s="18"/>
      <c r="G23" s="18"/>
      <c r="H23" s="18"/>
      <c r="I23" s="18"/>
      <c r="J23" s="18"/>
      <c r="K23" s="18"/>
    </row>
    <row r="24" spans="1:11" ht="15" customHeight="1" x14ac:dyDescent="0.25">
      <c r="A24" s="18"/>
      <c r="B24" s="16"/>
      <c r="C24" s="150"/>
      <c r="D24" s="149"/>
      <c r="E24" s="169"/>
      <c r="F24" s="18"/>
      <c r="G24" s="18"/>
      <c r="H24" s="18"/>
      <c r="I24" s="18"/>
      <c r="J24" s="18"/>
      <c r="K24" s="18"/>
    </row>
    <row r="25" spans="1:11" ht="15" customHeight="1" x14ac:dyDescent="0.25">
      <c r="A25" s="24" t="s">
        <v>27</v>
      </c>
      <c r="B25" s="100"/>
      <c r="C25" s="99">
        <f>SUM(C6:C23)</f>
        <v>11246</v>
      </c>
      <c r="D25" s="99">
        <f>SUM(D6:D23)</f>
        <v>52275005.38769795</v>
      </c>
      <c r="E25" s="98">
        <f>SUM(E6:E23)</f>
        <v>0.40674113656648686</v>
      </c>
      <c r="F25" s="18"/>
      <c r="G25" s="18"/>
      <c r="H25" s="18"/>
      <c r="I25" s="18"/>
      <c r="J25" s="18"/>
      <c r="K25" s="18"/>
    </row>
    <row r="26" spans="1:11" ht="15" customHeight="1" x14ac:dyDescent="0.25">
      <c r="A26" s="18"/>
      <c r="B26" s="17"/>
      <c r="C26" s="17"/>
      <c r="D26" s="18"/>
      <c r="E26" s="18"/>
      <c r="F26" s="18"/>
      <c r="G26" s="18"/>
      <c r="H26" s="18"/>
      <c r="I26" s="18"/>
      <c r="J26" s="18"/>
      <c r="K26" s="18"/>
    </row>
    <row r="27" spans="1:11" ht="15" customHeight="1" x14ac:dyDescent="0.25">
      <c r="A27" s="81" t="s">
        <v>194</v>
      </c>
      <c r="B27" s="26"/>
      <c r="C27" s="26"/>
      <c r="D27" s="25"/>
      <c r="E27" s="25"/>
      <c r="F27" s="18"/>
      <c r="G27" s="18"/>
      <c r="H27" s="18"/>
      <c r="I27" s="18"/>
      <c r="J27" s="18"/>
      <c r="K27" s="18"/>
    </row>
    <row r="28" spans="1:11" ht="15" customHeight="1" x14ac:dyDescent="0.25">
      <c r="A28" s="27" t="s">
        <v>1002</v>
      </c>
      <c r="B28" s="28"/>
      <c r="C28" s="28"/>
      <c r="D28" s="27"/>
      <c r="E28" s="27"/>
      <c r="F28" s="18"/>
      <c r="G28" s="18"/>
      <c r="H28" s="18"/>
      <c r="I28" s="18"/>
      <c r="J28" s="18"/>
      <c r="K28" s="18"/>
    </row>
  </sheetData>
  <pageMargins left="0.7" right="0.7" top="0.75" bottom="0.75" header="0" footer="0"/>
  <pageSetup paperSize="9" orientation="portrait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99"/>
  <sheetViews>
    <sheetView workbookViewId="0">
      <selection activeCell="I8" sqref="I8"/>
    </sheetView>
  </sheetViews>
  <sheetFormatPr baseColWidth="10" defaultColWidth="14.42578125" defaultRowHeight="15" x14ac:dyDescent="0.25"/>
  <cols>
    <col min="1" max="1" width="33" style="175" customWidth="1"/>
    <col min="2" max="3" width="26.28515625" style="175" customWidth="1"/>
    <col min="4" max="34" width="11.5703125" style="175" customWidth="1"/>
    <col min="35" max="16384" width="14.42578125" style="175"/>
  </cols>
  <sheetData>
    <row r="1" spans="1:34" x14ac:dyDescent="0.25">
      <c r="A1" s="227" t="s">
        <v>342</v>
      </c>
      <c r="B1" s="201"/>
      <c r="C1" s="201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</row>
    <row r="2" spans="1:34" x14ac:dyDescent="0.25">
      <c r="A2" s="203" t="s">
        <v>129</v>
      </c>
      <c r="B2" s="201"/>
      <c r="C2" s="201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3" spans="1:34" x14ac:dyDescent="0.25">
      <c r="A3" s="202"/>
      <c r="B3" s="201"/>
      <c r="C3" s="201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</row>
    <row r="4" spans="1:34" x14ac:dyDescent="0.25">
      <c r="A4" s="202"/>
      <c r="B4" s="201"/>
      <c r="C4" s="201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</row>
    <row r="5" spans="1:34" x14ac:dyDescent="0.25">
      <c r="A5" s="204" t="s">
        <v>87</v>
      </c>
      <c r="B5" s="205" t="s">
        <v>88</v>
      </c>
      <c r="C5" s="205" t="s">
        <v>24</v>
      </c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</row>
    <row r="6" spans="1:34" x14ac:dyDescent="0.25">
      <c r="A6" s="203" t="s">
        <v>281</v>
      </c>
      <c r="B6" s="245" t="s">
        <v>316</v>
      </c>
      <c r="C6" s="245" t="s">
        <v>24</v>
      </c>
      <c r="D6" s="203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</row>
    <row r="7" spans="1:34" x14ac:dyDescent="0.25">
      <c r="A7" s="202" t="s">
        <v>282</v>
      </c>
      <c r="B7" s="206"/>
      <c r="C7" s="206"/>
      <c r="D7" s="203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1:34" x14ac:dyDescent="0.25">
      <c r="A8" s="202" t="s">
        <v>229</v>
      </c>
      <c r="B8" s="207">
        <v>521.68547002999992</v>
      </c>
      <c r="C8" s="208">
        <f>B8/$B$15</f>
        <v>0.46124745867704209</v>
      </c>
      <c r="D8" s="203"/>
      <c r="E8" s="246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</row>
    <row r="9" spans="1:34" x14ac:dyDescent="0.25">
      <c r="A9" s="202" t="s">
        <v>233</v>
      </c>
      <c r="B9" s="207">
        <v>405.45533729000005</v>
      </c>
      <c r="C9" s="208">
        <f t="shared" ref="C9:C13" si="0">B9/$B$15</f>
        <v>0.3584827538349899</v>
      </c>
      <c r="D9" s="203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</row>
    <row r="10" spans="1:34" x14ac:dyDescent="0.25">
      <c r="A10" s="202" t="s">
        <v>232</v>
      </c>
      <c r="B10" s="207">
        <v>122.00425108</v>
      </c>
      <c r="C10" s="208">
        <f t="shared" si="0"/>
        <v>0.10786988327508849</v>
      </c>
      <c r="D10" s="203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</row>
    <row r="11" spans="1:34" x14ac:dyDescent="0.25">
      <c r="A11" s="202" t="s">
        <v>317</v>
      </c>
      <c r="B11" s="247">
        <v>60.490439180000003</v>
      </c>
      <c r="C11" s="208">
        <f t="shared" si="0"/>
        <v>5.3482534877631743E-2</v>
      </c>
      <c r="D11" s="203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</row>
    <row r="12" spans="1:34" x14ac:dyDescent="0.25">
      <c r="A12" s="202" t="s">
        <v>284</v>
      </c>
      <c r="B12" s="210">
        <v>17.825898800000001</v>
      </c>
      <c r="C12" s="208">
        <f>B12/$B$15</f>
        <v>1.5760742808614763E-2</v>
      </c>
      <c r="D12" s="203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</row>
    <row r="13" spans="1:34" x14ac:dyDescent="0.25">
      <c r="A13" s="202" t="s">
        <v>77</v>
      </c>
      <c r="B13" s="210">
        <v>3.5702444799999999</v>
      </c>
      <c r="C13" s="208">
        <f t="shared" si="0"/>
        <v>3.1566265266330671E-3</v>
      </c>
      <c r="D13" s="203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</row>
    <row r="14" spans="1:34" x14ac:dyDescent="0.25">
      <c r="A14" s="202"/>
      <c r="B14" s="229"/>
      <c r="C14" s="218"/>
      <c r="D14" s="203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</row>
    <row r="15" spans="1:34" x14ac:dyDescent="0.25">
      <c r="A15" s="215" t="s">
        <v>27</v>
      </c>
      <c r="B15" s="230">
        <f>SUM(B8:B13)</f>
        <v>1131.0316408599999</v>
      </c>
      <c r="C15" s="248">
        <f>SUM(C8:C13)</f>
        <v>1.0000000000000002</v>
      </c>
      <c r="D15" s="203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</row>
    <row r="16" spans="1:34" x14ac:dyDescent="0.25">
      <c r="A16" s="202"/>
      <c r="B16" s="249"/>
      <c r="C16" s="201"/>
      <c r="D16" s="203"/>
      <c r="E16" s="208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</row>
    <row r="17" spans="1:34" x14ac:dyDescent="0.25">
      <c r="A17" s="202"/>
      <c r="B17" s="201"/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</row>
    <row r="18" spans="1:34" x14ac:dyDescent="0.25">
      <c r="A18" s="221" t="s">
        <v>61</v>
      </c>
      <c r="B18" s="222"/>
      <c r="C18" s="222"/>
      <c r="D18" s="228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</row>
    <row r="19" spans="1:34" x14ac:dyDescent="0.25">
      <c r="A19" s="202" t="s">
        <v>64</v>
      </c>
      <c r="B19" s="201"/>
      <c r="C19" s="201"/>
      <c r="D19" s="228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</row>
    <row r="20" spans="1:34" x14ac:dyDescent="0.25">
      <c r="A20" s="224" t="s">
        <v>62</v>
      </c>
      <c r="B20" s="225"/>
      <c r="C20" s="225"/>
      <c r="D20" s="228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</row>
    <row r="21" spans="1:34" x14ac:dyDescent="0.25">
      <c r="A21" s="202"/>
      <c r="B21" s="201"/>
      <c r="C21" s="201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</row>
    <row r="22" spans="1:34" x14ac:dyDescent="0.25">
      <c r="A22" s="202"/>
      <c r="B22" s="201"/>
      <c r="C22" s="201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</row>
    <row r="23" spans="1:34" x14ac:dyDescent="0.25">
      <c r="A23" s="202"/>
      <c r="B23" s="201"/>
      <c r="C23" s="201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</row>
    <row r="24" spans="1:34" x14ac:dyDescent="0.25">
      <c r="A24" s="202"/>
      <c r="B24" s="201"/>
      <c r="C24" s="201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</row>
    <row r="25" spans="1:34" x14ac:dyDescent="0.25">
      <c r="A25" s="202"/>
      <c r="B25" s="201"/>
      <c r="C25" s="201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</row>
    <row r="26" spans="1:34" x14ac:dyDescent="0.25">
      <c r="A26" s="202"/>
      <c r="B26" s="201"/>
      <c r="C26" s="201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</row>
    <row r="27" spans="1:34" x14ac:dyDescent="0.25">
      <c r="A27" s="202"/>
      <c r="B27" s="201"/>
      <c r="C27" s="201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</row>
    <row r="28" spans="1:34" x14ac:dyDescent="0.25">
      <c r="A28" s="202"/>
      <c r="B28" s="201"/>
      <c r="C28" s="201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</row>
    <row r="29" spans="1:34" x14ac:dyDescent="0.25">
      <c r="A29" s="202"/>
      <c r="B29" s="201"/>
      <c r="C29" s="201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</row>
    <row r="30" spans="1:34" x14ac:dyDescent="0.25">
      <c r="A30" s="202"/>
      <c r="B30" s="201"/>
      <c r="C30" s="201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</row>
    <row r="31" spans="1:34" x14ac:dyDescent="0.25">
      <c r="A31" s="202"/>
      <c r="B31" s="201"/>
      <c r="C31" s="201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</row>
    <row r="32" spans="1:34" x14ac:dyDescent="0.25">
      <c r="A32" s="202"/>
      <c r="B32" s="201"/>
      <c r="C32" s="201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</row>
    <row r="33" spans="1:34" x14ac:dyDescent="0.25">
      <c r="A33" s="202"/>
      <c r="B33" s="201"/>
      <c r="C33" s="201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</row>
    <row r="34" spans="1:34" x14ac:dyDescent="0.25">
      <c r="A34" s="202"/>
      <c r="B34" s="201"/>
      <c r="C34" s="201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</row>
    <row r="35" spans="1:34" x14ac:dyDescent="0.25">
      <c r="A35" s="202"/>
      <c r="B35" s="201"/>
      <c r="C35" s="201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</row>
    <row r="36" spans="1:34" x14ac:dyDescent="0.25">
      <c r="A36" s="202"/>
      <c r="B36" s="201"/>
      <c r="C36" s="201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</row>
    <row r="37" spans="1:34" x14ac:dyDescent="0.25">
      <c r="A37" s="202"/>
      <c r="B37" s="201"/>
      <c r="C37" s="201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</row>
    <row r="38" spans="1:34" x14ac:dyDescent="0.25">
      <c r="A38" s="202"/>
      <c r="B38" s="201"/>
      <c r="C38" s="201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</row>
    <row r="39" spans="1:34" x14ac:dyDescent="0.25">
      <c r="A39" s="202"/>
      <c r="B39" s="201"/>
      <c r="C39" s="201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</row>
    <row r="40" spans="1:34" x14ac:dyDescent="0.25">
      <c r="A40" s="202"/>
      <c r="B40" s="201"/>
      <c r="C40" s="201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</row>
    <row r="41" spans="1:34" x14ac:dyDescent="0.25">
      <c r="A41" s="202"/>
      <c r="B41" s="201"/>
      <c r="C41" s="201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</row>
    <row r="42" spans="1:34" x14ac:dyDescent="0.25">
      <c r="A42" s="202"/>
      <c r="B42" s="201"/>
      <c r="C42" s="201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</row>
    <row r="43" spans="1:34" x14ac:dyDescent="0.25">
      <c r="A43" s="202"/>
      <c r="B43" s="201"/>
      <c r="C43" s="201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</row>
    <row r="44" spans="1:34" x14ac:dyDescent="0.25">
      <c r="A44" s="202"/>
      <c r="B44" s="201"/>
      <c r="C44" s="201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</row>
    <row r="45" spans="1:34" x14ac:dyDescent="0.25">
      <c r="A45" s="202"/>
      <c r="B45" s="201"/>
      <c r="C45" s="201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</row>
    <row r="46" spans="1:34" x14ac:dyDescent="0.25">
      <c r="A46" s="202"/>
      <c r="B46" s="201"/>
      <c r="C46" s="201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</row>
    <row r="47" spans="1:34" x14ac:dyDescent="0.25">
      <c r="A47" s="202"/>
      <c r="B47" s="201"/>
      <c r="C47" s="201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</row>
    <row r="48" spans="1:34" x14ac:dyDescent="0.25">
      <c r="A48" s="202"/>
      <c r="B48" s="201"/>
      <c r="C48" s="201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</row>
    <row r="49" spans="1:34" x14ac:dyDescent="0.25">
      <c r="A49" s="202"/>
      <c r="B49" s="201"/>
      <c r="C49" s="201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</row>
    <row r="50" spans="1:34" x14ac:dyDescent="0.25">
      <c r="A50" s="202"/>
      <c r="B50" s="201"/>
      <c r="C50" s="201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</row>
    <row r="51" spans="1:34" x14ac:dyDescent="0.25">
      <c r="A51" s="202"/>
      <c r="B51" s="201"/>
      <c r="C51" s="201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</row>
    <row r="52" spans="1:34" x14ac:dyDescent="0.25">
      <c r="A52" s="202"/>
      <c r="B52" s="201"/>
      <c r="C52" s="201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</row>
    <row r="53" spans="1:34" x14ac:dyDescent="0.25">
      <c r="A53" s="202"/>
      <c r="B53" s="201"/>
      <c r="C53" s="201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</row>
    <row r="54" spans="1:34" x14ac:dyDescent="0.25">
      <c r="A54" s="202"/>
      <c r="B54" s="201"/>
      <c r="C54" s="201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</row>
    <row r="55" spans="1:34" x14ac:dyDescent="0.25">
      <c r="A55" s="202"/>
      <c r="B55" s="201"/>
      <c r="C55" s="201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</row>
    <row r="56" spans="1:34" x14ac:dyDescent="0.25">
      <c r="A56" s="202"/>
      <c r="B56" s="201"/>
      <c r="C56" s="201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</row>
    <row r="57" spans="1:34" x14ac:dyDescent="0.25">
      <c r="A57" s="202"/>
      <c r="B57" s="201"/>
      <c r="C57" s="201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</row>
    <row r="58" spans="1:34" x14ac:dyDescent="0.25">
      <c r="A58" s="202"/>
      <c r="B58" s="201"/>
      <c r="C58" s="201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</row>
    <row r="59" spans="1:34" x14ac:dyDescent="0.25">
      <c r="A59" s="202"/>
      <c r="B59" s="201"/>
      <c r="C59" s="201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</row>
    <row r="60" spans="1:34" x14ac:dyDescent="0.25">
      <c r="A60" s="202"/>
      <c r="B60" s="201"/>
      <c r="C60" s="201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</row>
    <row r="61" spans="1:34" x14ac:dyDescent="0.25">
      <c r="A61" s="202"/>
      <c r="B61" s="201"/>
      <c r="C61" s="201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</row>
    <row r="62" spans="1:34" x14ac:dyDescent="0.25">
      <c r="A62" s="202"/>
      <c r="B62" s="201"/>
      <c r="C62" s="201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</row>
    <row r="63" spans="1:34" x14ac:dyDescent="0.25">
      <c r="A63" s="202"/>
      <c r="B63" s="201"/>
      <c r="C63" s="201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</row>
    <row r="64" spans="1:34" x14ac:dyDescent="0.25">
      <c r="A64" s="202"/>
      <c r="B64" s="201"/>
      <c r="C64" s="201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</row>
    <row r="65" spans="1:34" x14ac:dyDescent="0.25">
      <c r="A65" s="202"/>
      <c r="B65" s="201"/>
      <c r="C65" s="201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</row>
    <row r="66" spans="1:34" x14ac:dyDescent="0.25">
      <c r="A66" s="202"/>
      <c r="B66" s="201"/>
      <c r="C66" s="201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</row>
    <row r="67" spans="1:34" x14ac:dyDescent="0.25">
      <c r="A67" s="202"/>
      <c r="B67" s="201"/>
      <c r="C67" s="201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</row>
    <row r="68" spans="1:34" x14ac:dyDescent="0.25">
      <c r="A68" s="202"/>
      <c r="B68" s="201"/>
      <c r="C68" s="201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</row>
    <row r="69" spans="1:34" x14ac:dyDescent="0.25">
      <c r="A69" s="202"/>
      <c r="B69" s="201"/>
      <c r="C69" s="201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</row>
    <row r="70" spans="1:34" x14ac:dyDescent="0.25">
      <c r="A70" s="202"/>
      <c r="B70" s="201"/>
      <c r="C70" s="201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  <c r="AH70" s="202"/>
    </row>
    <row r="71" spans="1:34" x14ac:dyDescent="0.25">
      <c r="A71" s="202"/>
      <c r="B71" s="201"/>
      <c r="C71" s="201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</row>
    <row r="72" spans="1:34" x14ac:dyDescent="0.25">
      <c r="A72" s="202"/>
      <c r="B72" s="201"/>
      <c r="C72" s="201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</row>
    <row r="73" spans="1:34" x14ac:dyDescent="0.25">
      <c r="A73" s="202"/>
      <c r="B73" s="201"/>
      <c r="C73" s="201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</row>
    <row r="74" spans="1:34" x14ac:dyDescent="0.25">
      <c r="A74" s="202"/>
      <c r="B74" s="201"/>
      <c r="C74" s="201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2"/>
      <c r="AB74" s="202"/>
      <c r="AC74" s="202"/>
      <c r="AD74" s="202"/>
      <c r="AE74" s="202"/>
      <c r="AF74" s="202"/>
      <c r="AG74" s="202"/>
      <c r="AH74" s="202"/>
    </row>
    <row r="75" spans="1:34" x14ac:dyDescent="0.25">
      <c r="A75" s="202"/>
      <c r="B75" s="201"/>
      <c r="C75" s="201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</row>
    <row r="76" spans="1:34" x14ac:dyDescent="0.25">
      <c r="A76" s="202"/>
      <c r="B76" s="201"/>
      <c r="C76" s="201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</row>
    <row r="77" spans="1:34" x14ac:dyDescent="0.25">
      <c r="A77" s="202"/>
      <c r="B77" s="201"/>
      <c r="C77" s="201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  <c r="AF77" s="202"/>
      <c r="AG77" s="202"/>
      <c r="AH77" s="202"/>
    </row>
    <row r="78" spans="1:34" x14ac:dyDescent="0.25">
      <c r="A78" s="202"/>
      <c r="B78" s="201"/>
      <c r="C78" s="201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</row>
    <row r="79" spans="1:34" x14ac:dyDescent="0.25">
      <c r="A79" s="202"/>
      <c r="B79" s="201"/>
      <c r="C79" s="201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</row>
    <row r="80" spans="1:34" x14ac:dyDescent="0.25">
      <c r="A80" s="202"/>
      <c r="B80" s="201"/>
      <c r="C80" s="201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</row>
    <row r="81" spans="1:34" x14ac:dyDescent="0.25">
      <c r="A81" s="202"/>
      <c r="B81" s="201"/>
      <c r="C81" s="201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</row>
    <row r="82" spans="1:34" x14ac:dyDescent="0.25">
      <c r="A82" s="202"/>
      <c r="B82" s="201"/>
      <c r="C82" s="201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202"/>
      <c r="AH82" s="202"/>
    </row>
    <row r="83" spans="1:34" x14ac:dyDescent="0.25">
      <c r="A83" s="202"/>
      <c r="B83" s="201"/>
      <c r="C83" s="201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</row>
    <row r="84" spans="1:34" x14ac:dyDescent="0.25">
      <c r="A84" s="202"/>
      <c r="B84" s="201"/>
      <c r="C84" s="201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</row>
    <row r="85" spans="1:34" x14ac:dyDescent="0.25">
      <c r="A85" s="202"/>
      <c r="B85" s="201"/>
      <c r="C85" s="201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</row>
    <row r="86" spans="1:34" x14ac:dyDescent="0.25">
      <c r="A86" s="202"/>
      <c r="B86" s="201"/>
      <c r="C86" s="201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</row>
    <row r="87" spans="1:34" x14ac:dyDescent="0.25">
      <c r="A87" s="202"/>
      <c r="B87" s="201"/>
      <c r="C87" s="201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  <c r="AF87" s="202"/>
      <c r="AG87" s="202"/>
      <c r="AH87" s="202"/>
    </row>
    <row r="88" spans="1:34" x14ac:dyDescent="0.25">
      <c r="A88" s="202"/>
      <c r="B88" s="201"/>
      <c r="C88" s="201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  <c r="AF88" s="202"/>
      <c r="AG88" s="202"/>
      <c r="AH88" s="202"/>
    </row>
    <row r="89" spans="1:34" x14ac:dyDescent="0.25">
      <c r="A89" s="202"/>
      <c r="B89" s="201"/>
      <c r="C89" s="201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</row>
    <row r="90" spans="1:34" x14ac:dyDescent="0.25">
      <c r="A90" s="202"/>
      <c r="B90" s="201"/>
      <c r="C90" s="201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</row>
    <row r="91" spans="1:34" x14ac:dyDescent="0.25">
      <c r="A91" s="202"/>
      <c r="B91" s="201"/>
      <c r="C91" s="201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</row>
    <row r="92" spans="1:34" x14ac:dyDescent="0.25">
      <c r="A92" s="202"/>
      <c r="B92" s="201"/>
      <c r="C92" s="201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</row>
    <row r="93" spans="1:34" x14ac:dyDescent="0.25">
      <c r="A93" s="202"/>
      <c r="B93" s="201"/>
      <c r="C93" s="201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</row>
    <row r="94" spans="1:34" x14ac:dyDescent="0.25">
      <c r="A94" s="202"/>
      <c r="B94" s="201"/>
      <c r="C94" s="201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  <c r="AF94" s="202"/>
      <c r="AG94" s="202"/>
      <c r="AH94" s="202"/>
    </row>
    <row r="95" spans="1:34" x14ac:dyDescent="0.25">
      <c r="A95" s="202"/>
      <c r="B95" s="201"/>
      <c r="C95" s="201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</row>
    <row r="96" spans="1:34" x14ac:dyDescent="0.25">
      <c r="A96" s="202"/>
      <c r="B96" s="201"/>
      <c r="C96" s="201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02"/>
      <c r="AH96" s="202"/>
    </row>
    <row r="97" spans="1:34" x14ac:dyDescent="0.25">
      <c r="A97" s="202"/>
      <c r="B97" s="201"/>
      <c r="C97" s="201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  <c r="AF97" s="202"/>
      <c r="AG97" s="202"/>
      <c r="AH97" s="202"/>
    </row>
    <row r="98" spans="1:34" x14ac:dyDescent="0.25">
      <c r="A98" s="202"/>
      <c r="B98" s="201"/>
      <c r="C98" s="201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2"/>
      <c r="AH98" s="202"/>
    </row>
    <row r="99" spans="1:34" x14ac:dyDescent="0.25">
      <c r="A99" s="202"/>
      <c r="B99" s="201"/>
      <c r="C99" s="201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100"/>
  <sheetViews>
    <sheetView showGridLines="0" workbookViewId="0"/>
  </sheetViews>
  <sheetFormatPr baseColWidth="10" defaultColWidth="14.42578125" defaultRowHeight="15" x14ac:dyDescent="0.25"/>
  <cols>
    <col min="1" max="1" width="26.140625" style="4" customWidth="1"/>
    <col min="2" max="2" width="12.5703125" style="4" customWidth="1"/>
    <col min="3" max="4" width="12.85546875" style="4" customWidth="1"/>
    <col min="5" max="6" width="13.28515625" style="4" customWidth="1"/>
    <col min="7" max="7" width="12.5703125" style="4" customWidth="1"/>
    <col min="8" max="8" width="13.28515625" style="4" customWidth="1"/>
    <col min="9" max="9" width="12.85546875" style="4" customWidth="1"/>
    <col min="10" max="11" width="11.5703125" style="4" customWidth="1"/>
    <col min="12" max="12" width="28.28515625" style="4" bestFit="1" customWidth="1"/>
    <col min="13" max="29" width="11.5703125" style="4" customWidth="1"/>
    <col min="30" max="16384" width="14.42578125" style="4"/>
  </cols>
  <sheetData>
    <row r="1" spans="1:29" x14ac:dyDescent="0.25">
      <c r="A1" s="1" t="s">
        <v>603</v>
      </c>
      <c r="B1" s="32"/>
      <c r="C1" s="32"/>
      <c r="D1" s="32"/>
      <c r="E1" s="32"/>
      <c r="F1" s="32"/>
      <c r="G1" s="32"/>
      <c r="H1" s="3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x14ac:dyDescent="0.25">
      <c r="A2" s="5" t="s">
        <v>604</v>
      </c>
      <c r="B2" s="32"/>
      <c r="C2" s="32"/>
      <c r="D2" s="32"/>
      <c r="E2" s="32"/>
      <c r="F2" s="32"/>
      <c r="G2" s="32"/>
      <c r="H2" s="5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5">
      <c r="A3" s="3"/>
      <c r="B3" s="32"/>
      <c r="C3" s="32"/>
      <c r="D3" s="32"/>
      <c r="E3" s="32"/>
      <c r="F3" s="32"/>
      <c r="G3" s="32"/>
      <c r="H3" s="3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x14ac:dyDescent="0.25">
      <c r="A4" s="3"/>
      <c r="B4" s="32"/>
      <c r="C4" s="32"/>
      <c r="D4" s="32"/>
      <c r="E4" s="32"/>
      <c r="F4" s="32"/>
      <c r="G4" s="32"/>
      <c r="H4" s="32"/>
      <c r="I4" s="3"/>
      <c r="J4" s="3"/>
      <c r="K4" s="3"/>
      <c r="L4" s="454"/>
      <c r="M4" s="45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x14ac:dyDescent="0.25">
      <c r="A5" s="6" t="s">
        <v>605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7" t="s">
        <v>186</v>
      </c>
      <c r="L5" s="454"/>
      <c r="M5" s="45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x14ac:dyDescent="0.25">
      <c r="A6" s="3" t="s">
        <v>606</v>
      </c>
      <c r="B6" s="10">
        <v>16768761.552999996</v>
      </c>
      <c r="C6" s="10">
        <v>21985639.485000003</v>
      </c>
      <c r="D6" s="10">
        <v>24725068.047899995</v>
      </c>
      <c r="E6" s="10">
        <v>18819643.791999999</v>
      </c>
      <c r="F6" s="10">
        <v>21279310.338</v>
      </c>
      <c r="G6" s="10">
        <v>30509948.658999998</v>
      </c>
      <c r="H6" s="10">
        <v>16364805.217000002</v>
      </c>
      <c r="I6" s="10">
        <v>20567797.574807003</v>
      </c>
      <c r="J6" s="52">
        <v>29695877.313002013</v>
      </c>
      <c r="K6" s="455">
        <v>33788885.692999996</v>
      </c>
      <c r="L6" s="454"/>
      <c r="M6" s="45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25">
      <c r="A7" s="3" t="s">
        <v>607</v>
      </c>
      <c r="B7" s="10">
        <v>14842307</v>
      </c>
      <c r="C7" s="10">
        <v>10884269</v>
      </c>
      <c r="D7" s="10">
        <v>11161636</v>
      </c>
      <c r="E7" s="10">
        <v>10561111</v>
      </c>
      <c r="F7" s="10">
        <v>8450379.0199999996</v>
      </c>
      <c r="G7" s="10">
        <v>10308276</v>
      </c>
      <c r="H7" s="10">
        <v>11091501.800000001</v>
      </c>
      <c r="I7" s="10">
        <v>8594180.1399999987</v>
      </c>
      <c r="J7" s="52">
        <v>10776136.01</v>
      </c>
      <c r="K7" s="455">
        <v>10954831.189999999</v>
      </c>
      <c r="L7" s="454"/>
      <c r="M7" s="45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x14ac:dyDescent="0.25">
      <c r="A8" s="3" t="s">
        <v>608</v>
      </c>
      <c r="B8" s="10">
        <v>6394210.5800000001</v>
      </c>
      <c r="C8" s="10">
        <v>339881502.072528</v>
      </c>
      <c r="D8" s="10">
        <v>7239749.5630000029</v>
      </c>
      <c r="E8" s="10">
        <v>5689566.7779999999</v>
      </c>
      <c r="F8" s="10">
        <v>8830204.2479999997</v>
      </c>
      <c r="G8" s="10">
        <v>8405592.1959999986</v>
      </c>
      <c r="H8" s="10">
        <v>6261986.8779999986</v>
      </c>
      <c r="I8" s="10">
        <v>3338826.1799999997</v>
      </c>
      <c r="J8" s="52">
        <v>4662307.419999999</v>
      </c>
      <c r="K8" s="455">
        <v>5378420.2860000012</v>
      </c>
      <c r="L8" s="454"/>
      <c r="M8" s="45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25">
      <c r="A9" s="3" t="s">
        <v>609</v>
      </c>
      <c r="B9" s="10">
        <v>873346.57</v>
      </c>
      <c r="C9" s="10">
        <v>1240860.1950000001</v>
      </c>
      <c r="D9" s="10">
        <v>1844169.8200000003</v>
      </c>
      <c r="E9" s="10">
        <v>1708521.05</v>
      </c>
      <c r="F9" s="10">
        <v>1868456.73</v>
      </c>
      <c r="G9" s="10">
        <v>1643458.5224999995</v>
      </c>
      <c r="H9" s="10">
        <v>1691694.3</v>
      </c>
      <c r="I9" s="10">
        <v>1269116.56</v>
      </c>
      <c r="J9" s="52">
        <v>2040295.4200000002</v>
      </c>
      <c r="K9" s="455">
        <v>2585668.6600000011</v>
      </c>
      <c r="L9" s="454"/>
      <c r="M9" s="454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25">
      <c r="A10" s="3" t="s">
        <v>610</v>
      </c>
      <c r="B10" s="10">
        <v>648097.06500000018</v>
      </c>
      <c r="C10" s="10">
        <v>1006526.6400000001</v>
      </c>
      <c r="D10" s="10">
        <v>1587264.68</v>
      </c>
      <c r="E10" s="10">
        <v>2149980.84</v>
      </c>
      <c r="F10" s="10">
        <v>1944617.2549999999</v>
      </c>
      <c r="G10" s="10">
        <v>2157729.3150000004</v>
      </c>
      <c r="H10" s="10">
        <v>2005235.2520000006</v>
      </c>
      <c r="I10" s="10">
        <v>1052618.1269999999</v>
      </c>
      <c r="J10" s="52">
        <v>1612759.02</v>
      </c>
      <c r="K10" s="455">
        <v>1897847.165</v>
      </c>
      <c r="L10" s="454"/>
      <c r="M10" s="45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25">
      <c r="A11" s="3" t="s">
        <v>611</v>
      </c>
      <c r="B11" s="10">
        <v>20215.71</v>
      </c>
      <c r="C11" s="10">
        <v>58074.024000000005</v>
      </c>
      <c r="D11" s="10">
        <v>443269</v>
      </c>
      <c r="E11" s="10">
        <v>1270556</v>
      </c>
      <c r="F11" s="10">
        <v>922161</v>
      </c>
      <c r="G11" s="10">
        <v>1400340.75</v>
      </c>
      <c r="H11" s="10">
        <v>1628285</v>
      </c>
      <c r="I11" s="10">
        <v>814159.40999999992</v>
      </c>
      <c r="J11" s="52">
        <v>1476531.82</v>
      </c>
      <c r="K11" s="455">
        <v>1774125.45</v>
      </c>
      <c r="L11" s="454"/>
      <c r="M11" s="45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x14ac:dyDescent="0.25">
      <c r="A12" s="3" t="s">
        <v>612</v>
      </c>
      <c r="B12" s="10">
        <v>911798.90000000037</v>
      </c>
      <c r="C12" s="10">
        <v>1661222958.65764</v>
      </c>
      <c r="D12" s="10">
        <v>1883743.5239999993</v>
      </c>
      <c r="E12" s="10">
        <v>1700665.6700000004</v>
      </c>
      <c r="F12" s="10">
        <v>1559171.7756000005</v>
      </c>
      <c r="G12" s="10">
        <v>1625371.4390000005</v>
      </c>
      <c r="H12" s="10">
        <v>2163657.4969999995</v>
      </c>
      <c r="I12" s="10">
        <v>924398.13899999985</v>
      </c>
      <c r="J12" s="52">
        <v>1479154.9500000004</v>
      </c>
      <c r="K12" s="455">
        <v>1611902.4934000005</v>
      </c>
      <c r="L12" s="454"/>
      <c r="M12" s="45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x14ac:dyDescent="0.25">
      <c r="A13" s="3" t="s">
        <v>613</v>
      </c>
      <c r="B13" s="10">
        <v>1270987.5189999999</v>
      </c>
      <c r="C13" s="10">
        <v>7021789.2633999987</v>
      </c>
      <c r="D13" s="10">
        <v>1419778.0060999996</v>
      </c>
      <c r="E13" s="10">
        <v>1368114.2929999998</v>
      </c>
      <c r="F13" s="10">
        <v>1380957.1450000003</v>
      </c>
      <c r="G13" s="10">
        <v>1139281.0314999996</v>
      </c>
      <c r="H13" s="10">
        <v>1412764.9827340003</v>
      </c>
      <c r="I13" s="10">
        <v>632990.27863199986</v>
      </c>
      <c r="J13" s="52">
        <v>1446317.7163420003</v>
      </c>
      <c r="K13" s="455">
        <v>1437421.843937</v>
      </c>
      <c r="L13" s="454"/>
      <c r="M13" s="45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25">
      <c r="A14" s="3" t="s">
        <v>614</v>
      </c>
      <c r="B14" s="10">
        <v>1031899.99</v>
      </c>
      <c r="C14" s="10">
        <v>1054193.31</v>
      </c>
      <c r="D14" s="10">
        <v>1420152.88</v>
      </c>
      <c r="E14" s="10">
        <v>1010266.84</v>
      </c>
      <c r="F14" s="10">
        <v>1053820.68</v>
      </c>
      <c r="G14" s="10">
        <v>1186500.81</v>
      </c>
      <c r="H14" s="10">
        <v>1321766.5900000003</v>
      </c>
      <c r="I14" s="10">
        <v>898526.56000000017</v>
      </c>
      <c r="J14" s="52">
        <v>1121521.02</v>
      </c>
      <c r="K14" s="455">
        <v>1370620.169</v>
      </c>
      <c r="L14" s="454"/>
      <c r="M14" s="45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25">
      <c r="A15" s="3" t="s">
        <v>615</v>
      </c>
      <c r="B15" s="10">
        <v>1205435</v>
      </c>
      <c r="C15" s="10">
        <v>1175157</v>
      </c>
      <c r="D15" s="10">
        <v>1471131</v>
      </c>
      <c r="E15" s="10">
        <v>1450415</v>
      </c>
      <c r="F15" s="10">
        <v>1597281.5</v>
      </c>
      <c r="G15" s="10">
        <v>1509564.007</v>
      </c>
      <c r="H15" s="10">
        <v>1266346.6000000001</v>
      </c>
      <c r="I15" s="10">
        <v>1030597.5</v>
      </c>
      <c r="J15" s="52">
        <v>1175828.32</v>
      </c>
      <c r="K15" s="455">
        <v>1093558.8060000001</v>
      </c>
      <c r="L15" s="454"/>
      <c r="M15" s="45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3" t="s">
        <v>616</v>
      </c>
      <c r="B16" s="10">
        <v>322240.34000000003</v>
      </c>
      <c r="C16" s="10">
        <v>588251.82000000007</v>
      </c>
      <c r="D16" s="10">
        <v>476441.32</v>
      </c>
      <c r="E16" s="10">
        <v>639776.04</v>
      </c>
      <c r="F16" s="10">
        <v>561044.9</v>
      </c>
      <c r="G16" s="10">
        <v>751070.47</v>
      </c>
      <c r="H16" s="10">
        <v>751070</v>
      </c>
      <c r="I16" s="10">
        <v>638001.13000000012</v>
      </c>
      <c r="J16" s="52">
        <v>1067674.1499999999</v>
      </c>
      <c r="K16" s="455">
        <v>1084720.81</v>
      </c>
      <c r="L16" s="454"/>
      <c r="M16" s="45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3" t="s">
        <v>617</v>
      </c>
      <c r="B17" s="10">
        <v>348052.67199999996</v>
      </c>
      <c r="C17" s="10">
        <v>320062.5149999999</v>
      </c>
      <c r="D17" s="10">
        <v>409616.38300000003</v>
      </c>
      <c r="E17" s="10">
        <v>375735.29500000004</v>
      </c>
      <c r="F17" s="10">
        <v>377145.57899999997</v>
      </c>
      <c r="G17" s="10">
        <v>435254.56400000013</v>
      </c>
      <c r="H17" s="10">
        <v>395653.24000000005</v>
      </c>
      <c r="I17" s="10">
        <v>357645.85999999993</v>
      </c>
      <c r="J17" s="52">
        <v>490777.04</v>
      </c>
      <c r="K17" s="455">
        <v>691092.88199999987</v>
      </c>
      <c r="L17" s="454"/>
      <c r="M17" s="45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3" t="s">
        <v>618</v>
      </c>
      <c r="B18" s="10">
        <v>246025.34411000003</v>
      </c>
      <c r="C18" s="10">
        <v>394477.61200999998</v>
      </c>
      <c r="D18" s="10">
        <v>627625.64091999992</v>
      </c>
      <c r="E18" s="10">
        <v>149294.28120000006</v>
      </c>
      <c r="F18" s="10">
        <v>129905.79120000001</v>
      </c>
      <c r="G18" s="10">
        <v>144454.45120000004</v>
      </c>
      <c r="H18" s="10">
        <v>123878.76649999998</v>
      </c>
      <c r="I18" s="10">
        <v>188803.66999999993</v>
      </c>
      <c r="J18" s="52">
        <v>227153.34599999999</v>
      </c>
      <c r="K18" s="455">
        <v>483504.70800000004</v>
      </c>
      <c r="L18" s="454"/>
      <c r="M18" s="45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3" t="s">
        <v>619</v>
      </c>
      <c r="B19" s="10">
        <v>297726.56500000006</v>
      </c>
      <c r="C19" s="10">
        <v>542756.40000000014</v>
      </c>
      <c r="D19" s="10">
        <v>438024.56499999994</v>
      </c>
      <c r="E19" s="10">
        <v>258595.67</v>
      </c>
      <c r="F19" s="10">
        <v>286657.27799999993</v>
      </c>
      <c r="G19" s="10">
        <v>458479.06100299995</v>
      </c>
      <c r="H19" s="10">
        <v>254481.81700000001</v>
      </c>
      <c r="I19" s="10">
        <v>171093.12900000002</v>
      </c>
      <c r="J19" s="52">
        <v>435459.04600000003</v>
      </c>
      <c r="K19" s="455">
        <v>315291.99200000003</v>
      </c>
      <c r="L19" s="454"/>
      <c r="M19" s="45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5">
      <c r="A20" s="3" t="s">
        <v>620</v>
      </c>
      <c r="B20" s="10">
        <v>224454</v>
      </c>
      <c r="C20" s="10">
        <v>239725.18</v>
      </c>
      <c r="D20" s="10">
        <v>578910</v>
      </c>
      <c r="E20" s="10">
        <v>33792.014999999999</v>
      </c>
      <c r="F20" s="10"/>
      <c r="G20" s="10">
        <v>100551.95999999999</v>
      </c>
      <c r="H20" s="10">
        <v>111108.1731</v>
      </c>
      <c r="I20" s="10">
        <v>43645.04</v>
      </c>
      <c r="J20" s="52">
        <v>246362.02000000002</v>
      </c>
      <c r="K20" s="455">
        <v>308104.09999999998</v>
      </c>
      <c r="L20" s="454"/>
      <c r="M20" s="45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3" t="s">
        <v>621</v>
      </c>
      <c r="B21" s="10">
        <v>124917.295</v>
      </c>
      <c r="C21" s="10">
        <v>147773.21521999995</v>
      </c>
      <c r="D21" s="10">
        <v>120671.515</v>
      </c>
      <c r="E21" s="10">
        <v>107264.54</v>
      </c>
      <c r="F21" s="10">
        <v>96589.985000000001</v>
      </c>
      <c r="G21" s="10">
        <v>96532.145000000004</v>
      </c>
      <c r="H21" s="10">
        <v>91620.955000000016</v>
      </c>
      <c r="I21" s="10">
        <v>85406.179999999978</v>
      </c>
      <c r="J21" s="52">
        <v>94859.974000000017</v>
      </c>
      <c r="K21" s="455">
        <v>104659.55500000002</v>
      </c>
      <c r="L21" s="454"/>
      <c r="M21" s="45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3" t="s">
        <v>622</v>
      </c>
      <c r="B22" s="10">
        <v>75404.861000000004</v>
      </c>
      <c r="C22" s="10">
        <v>47491.380000000005</v>
      </c>
      <c r="D22" s="10">
        <v>84853.98000000001</v>
      </c>
      <c r="E22" s="10">
        <v>74634.12999999999</v>
      </c>
      <c r="F22" s="10">
        <v>72997.132999999987</v>
      </c>
      <c r="G22" s="10">
        <v>67757.73</v>
      </c>
      <c r="H22" s="10">
        <v>42566.080000000009</v>
      </c>
      <c r="I22" s="10">
        <v>41058.43</v>
      </c>
      <c r="J22" s="52">
        <v>37871.100000000006</v>
      </c>
      <c r="K22" s="455">
        <v>34757.221000000005</v>
      </c>
      <c r="L22" s="454"/>
      <c r="M22" s="45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" t="s">
        <v>623</v>
      </c>
      <c r="B23" s="10">
        <v>53139.333999999988</v>
      </c>
      <c r="C23" s="10">
        <v>106186.27749999998</v>
      </c>
      <c r="D23" s="10">
        <v>28407.034999999989</v>
      </c>
      <c r="E23" s="10">
        <v>7952.9000000000005</v>
      </c>
      <c r="F23" s="10">
        <v>9182.1200000000008</v>
      </c>
      <c r="G23" s="10">
        <v>15621.406000000001</v>
      </c>
      <c r="H23" s="10">
        <v>16372.529999999999</v>
      </c>
      <c r="I23" s="10">
        <v>5242.3149999999987</v>
      </c>
      <c r="J23" s="52">
        <v>10361.01</v>
      </c>
      <c r="K23" s="455">
        <v>29292.904999999995</v>
      </c>
      <c r="L23" s="454"/>
      <c r="M23" s="45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5">
      <c r="A24" s="3" t="s">
        <v>624</v>
      </c>
      <c r="B24" s="10">
        <v>31678.295000000002</v>
      </c>
      <c r="C24" s="10">
        <v>17859.125000000004</v>
      </c>
      <c r="D24" s="10">
        <v>26208.884999999995</v>
      </c>
      <c r="E24" s="10">
        <v>17871.787</v>
      </c>
      <c r="F24" s="10">
        <v>22760.419999999995</v>
      </c>
      <c r="G24" s="10">
        <v>26674.678</v>
      </c>
      <c r="H24" s="10">
        <v>25038.815000000002</v>
      </c>
      <c r="I24" s="10">
        <v>20519.396999999997</v>
      </c>
      <c r="J24" s="52">
        <v>27315.753000000004</v>
      </c>
      <c r="K24" s="455">
        <v>26570.524999999994</v>
      </c>
      <c r="L24" s="454"/>
      <c r="M24" s="45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3" t="s">
        <v>625</v>
      </c>
      <c r="B25" s="10">
        <v>13836.930000000002</v>
      </c>
      <c r="C25" s="10">
        <v>13845</v>
      </c>
      <c r="D25" s="10">
        <v>13542.21</v>
      </c>
      <c r="E25" s="10">
        <v>11261</v>
      </c>
      <c r="F25" s="10">
        <v>20025.73</v>
      </c>
      <c r="G25" s="10">
        <v>22013</v>
      </c>
      <c r="H25" s="10">
        <v>45770.433799999999</v>
      </c>
      <c r="I25" s="10">
        <v>21277</v>
      </c>
      <c r="J25" s="52">
        <v>35054</v>
      </c>
      <c r="K25" s="455">
        <v>24822</v>
      </c>
      <c r="L25" s="454"/>
      <c r="M25" s="45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3" t="s">
        <v>626</v>
      </c>
      <c r="B26" s="10">
        <v>22695.111999999994</v>
      </c>
      <c r="C26" s="10">
        <v>18018.864999999998</v>
      </c>
      <c r="D26" s="10">
        <v>16979.095000000001</v>
      </c>
      <c r="E26" s="10">
        <v>16629.769</v>
      </c>
      <c r="F26" s="10">
        <v>14929.801000000001</v>
      </c>
      <c r="G26" s="10">
        <v>31587.906000000003</v>
      </c>
      <c r="H26" s="10">
        <v>29134.295999999998</v>
      </c>
      <c r="I26" s="10">
        <v>24131.767999999996</v>
      </c>
      <c r="J26" s="52">
        <v>27273.709000000003</v>
      </c>
      <c r="K26" s="455">
        <v>24358.21</v>
      </c>
      <c r="L26" s="454"/>
      <c r="M26" s="454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3" t="s">
        <v>627</v>
      </c>
      <c r="B27" s="10">
        <v>98211</v>
      </c>
      <c r="C27" s="10">
        <v>77847</v>
      </c>
      <c r="D27" s="10">
        <v>65593</v>
      </c>
      <c r="E27" s="10">
        <v>65554</v>
      </c>
      <c r="F27" s="10">
        <v>51436</v>
      </c>
      <c r="G27" s="10">
        <v>23731</v>
      </c>
      <c r="H27" s="10">
        <v>31459</v>
      </c>
      <c r="I27" s="10">
        <v>30205</v>
      </c>
      <c r="J27" s="52">
        <v>49682</v>
      </c>
      <c r="K27" s="455">
        <v>24040</v>
      </c>
      <c r="L27" s="454"/>
      <c r="M27" s="454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3" t="s">
        <v>628</v>
      </c>
      <c r="B28" s="10">
        <v>32899.345000000001</v>
      </c>
      <c r="C28" s="10">
        <v>28847.260000000002</v>
      </c>
      <c r="D28" s="10">
        <v>26758.050000000003</v>
      </c>
      <c r="E28" s="10">
        <v>11506.590000000002</v>
      </c>
      <c r="F28" s="10">
        <v>19362.82</v>
      </c>
      <c r="G28" s="10">
        <v>20634.160000000003</v>
      </c>
      <c r="H28" s="10">
        <v>18935.41</v>
      </c>
      <c r="I28" s="10">
        <v>17418.125</v>
      </c>
      <c r="J28" s="52">
        <v>23039.015000000003</v>
      </c>
      <c r="K28" s="455">
        <v>23297.919999999998</v>
      </c>
      <c r="L28" s="454"/>
      <c r="M28" s="45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3" t="s">
        <v>629</v>
      </c>
      <c r="B29" s="10">
        <v>47744.403000000006</v>
      </c>
      <c r="C29" s="10">
        <v>37374.966000000008</v>
      </c>
      <c r="D29" s="10">
        <v>21340.810999999994</v>
      </c>
      <c r="E29" s="10">
        <v>19410.187999999995</v>
      </c>
      <c r="F29" s="10">
        <v>755.80399999999997</v>
      </c>
      <c r="G29" s="10">
        <v>2383.1579999999999</v>
      </c>
      <c r="H29" s="10">
        <v>46889.991999999998</v>
      </c>
      <c r="I29" s="10">
        <v>25532.445</v>
      </c>
      <c r="J29" s="52">
        <v>56199.278000000006</v>
      </c>
      <c r="K29" s="455">
        <v>22930.625</v>
      </c>
      <c r="L29" s="454"/>
      <c r="M29" s="45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25">
      <c r="A30" s="3" t="s">
        <v>630</v>
      </c>
      <c r="B30" s="10">
        <v>104</v>
      </c>
      <c r="C30" s="10">
        <v>13</v>
      </c>
      <c r="D30" s="10">
        <v>0</v>
      </c>
      <c r="E30" s="10">
        <v>0</v>
      </c>
      <c r="F30" s="10">
        <v>0</v>
      </c>
      <c r="G30" s="10">
        <v>0</v>
      </c>
      <c r="H30" s="10">
        <v>3650</v>
      </c>
      <c r="I30" s="10">
        <v>3806</v>
      </c>
      <c r="J30" s="52">
        <v>15626</v>
      </c>
      <c r="K30" s="455">
        <v>21268</v>
      </c>
      <c r="L30" s="454"/>
      <c r="M30" s="454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5">
      <c r="A31" s="3" t="s">
        <v>631</v>
      </c>
      <c r="B31" s="10">
        <v>32248.630000000008</v>
      </c>
      <c r="C31" s="10">
        <v>19963.88</v>
      </c>
      <c r="D31" s="10">
        <v>43250.824999999997</v>
      </c>
      <c r="E31" s="10">
        <v>19097.594999999998</v>
      </c>
      <c r="F31" s="10">
        <v>17700.056</v>
      </c>
      <c r="G31" s="10">
        <v>16003.560999999998</v>
      </c>
      <c r="H31" s="10">
        <v>9208.0730000000021</v>
      </c>
      <c r="I31" s="10">
        <v>12536.020000000002</v>
      </c>
      <c r="J31" s="52">
        <v>13141.602000000001</v>
      </c>
      <c r="K31" s="455">
        <v>14300.159999999996</v>
      </c>
      <c r="L31" s="454"/>
      <c r="M31" s="45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" t="s">
        <v>632</v>
      </c>
      <c r="B32" s="10">
        <v>0</v>
      </c>
      <c r="C32" s="10">
        <v>0</v>
      </c>
      <c r="D32" s="10">
        <v>32</v>
      </c>
      <c r="E32" s="10">
        <v>91</v>
      </c>
      <c r="F32" s="10">
        <v>0</v>
      </c>
      <c r="G32" s="10">
        <v>23844.46</v>
      </c>
      <c r="H32" s="10">
        <v>7395.42</v>
      </c>
      <c r="I32" s="10">
        <v>4533</v>
      </c>
      <c r="J32" s="52">
        <v>8505.0649999999987</v>
      </c>
      <c r="K32" s="455">
        <v>7978.9049999999997</v>
      </c>
      <c r="L32" s="454"/>
      <c r="M32" s="454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456" t="s">
        <v>633</v>
      </c>
      <c r="B33" s="457">
        <v>0</v>
      </c>
      <c r="C33" s="457">
        <v>0</v>
      </c>
      <c r="D33" s="457">
        <v>0</v>
      </c>
      <c r="E33" s="457">
        <v>0</v>
      </c>
      <c r="F33" s="457">
        <v>0</v>
      </c>
      <c r="G33" s="457">
        <v>0</v>
      </c>
      <c r="H33" s="457">
        <v>0</v>
      </c>
      <c r="I33" s="10">
        <v>0</v>
      </c>
      <c r="J33" s="52">
        <v>0</v>
      </c>
      <c r="K33" s="455">
        <v>2894.8</v>
      </c>
      <c r="L33" s="454"/>
      <c r="M33" s="454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 t="s">
        <v>634</v>
      </c>
      <c r="B34" s="10">
        <v>4367</v>
      </c>
      <c r="C34" s="10">
        <v>1586.1599999999999</v>
      </c>
      <c r="D34" s="10">
        <v>1513.37</v>
      </c>
      <c r="E34" s="10">
        <v>3039.2400000000002</v>
      </c>
      <c r="F34" s="10">
        <v>3235.3900000000003</v>
      </c>
      <c r="G34" s="10">
        <v>2186.6</v>
      </c>
      <c r="H34" s="10">
        <v>3239.93</v>
      </c>
      <c r="I34" s="10">
        <v>1142</v>
      </c>
      <c r="J34" s="52">
        <v>3393</v>
      </c>
      <c r="K34" s="455">
        <v>1243.1500000000001</v>
      </c>
      <c r="L34" s="454"/>
      <c r="M34" s="454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 t="s">
        <v>635</v>
      </c>
      <c r="B35" s="10">
        <v>348</v>
      </c>
      <c r="C35" s="10">
        <v>488</v>
      </c>
      <c r="D35" s="10">
        <v>213</v>
      </c>
      <c r="E35" s="10">
        <v>8766</v>
      </c>
      <c r="F35" s="10">
        <v>288</v>
      </c>
      <c r="G35" s="10">
        <v>412</v>
      </c>
      <c r="H35" s="10">
        <v>394</v>
      </c>
      <c r="I35" s="10">
        <v>276</v>
      </c>
      <c r="J35" s="52">
        <v>890</v>
      </c>
      <c r="K35" s="455">
        <v>325</v>
      </c>
      <c r="L35" s="454"/>
      <c r="M35" s="454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 t="s">
        <v>636</v>
      </c>
      <c r="B36" s="10">
        <v>225</v>
      </c>
      <c r="C36" s="10">
        <v>556.5</v>
      </c>
      <c r="D36" s="10">
        <v>706.82600000000002</v>
      </c>
      <c r="E36" s="10">
        <v>303.63</v>
      </c>
      <c r="F36" s="10">
        <v>220</v>
      </c>
      <c r="G36" s="10">
        <v>223</v>
      </c>
      <c r="H36" s="10">
        <v>310</v>
      </c>
      <c r="I36" s="10">
        <v>274</v>
      </c>
      <c r="J36" s="52">
        <v>280</v>
      </c>
      <c r="K36" s="455">
        <v>297</v>
      </c>
      <c r="L36" s="454"/>
      <c r="M36" s="454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 t="s">
        <v>645</v>
      </c>
      <c r="B37" s="10">
        <v>11873</v>
      </c>
      <c r="C37" s="10">
        <v>369.6</v>
      </c>
      <c r="D37" s="10">
        <v>158</v>
      </c>
      <c r="E37" s="10">
        <v>271</v>
      </c>
      <c r="F37" s="10">
        <v>562</v>
      </c>
      <c r="G37" s="10">
        <v>402</v>
      </c>
      <c r="H37" s="10">
        <v>238</v>
      </c>
      <c r="I37" s="10">
        <v>90</v>
      </c>
      <c r="J37" s="52">
        <v>25</v>
      </c>
      <c r="K37" s="455">
        <v>212</v>
      </c>
      <c r="L37" s="454"/>
      <c r="M37" s="454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 t="s">
        <v>637</v>
      </c>
      <c r="B38" s="10">
        <v>31.9</v>
      </c>
      <c r="C38" s="10">
        <v>0</v>
      </c>
      <c r="D38" s="10">
        <v>271.5</v>
      </c>
      <c r="E38" s="10">
        <v>204.67000000000002</v>
      </c>
      <c r="F38" s="10">
        <v>172</v>
      </c>
      <c r="G38" s="10">
        <v>295.5</v>
      </c>
      <c r="H38" s="10">
        <v>290</v>
      </c>
      <c r="I38" s="10">
        <v>269.45</v>
      </c>
      <c r="J38" s="52">
        <v>238</v>
      </c>
      <c r="K38" s="455">
        <v>168</v>
      </c>
      <c r="L38" s="454"/>
      <c r="M38" s="454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 t="s">
        <v>77</v>
      </c>
      <c r="B39" s="126">
        <v>109445.89600000001</v>
      </c>
      <c r="C39" s="126">
        <v>48140.759999999995</v>
      </c>
      <c r="D39" s="126">
        <v>615.12500199999999</v>
      </c>
      <c r="E39" s="126">
        <v>200.76499999999999</v>
      </c>
      <c r="F39" s="126">
        <v>648.24599999999998</v>
      </c>
      <c r="G39" s="126">
        <v>140208.61500000002</v>
      </c>
      <c r="H39" s="10">
        <v>8079.8700000000008</v>
      </c>
      <c r="I39" s="10">
        <v>122.03699999999999</v>
      </c>
      <c r="J39" s="52">
        <v>143.02000000000001</v>
      </c>
      <c r="K39" s="455">
        <v>0</v>
      </c>
      <c r="L39" s="454"/>
      <c r="M39" s="454"/>
      <c r="O39" s="3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</row>
    <row r="40" spans="1:29" ht="15.75" thickBot="1" x14ac:dyDescent="0.3">
      <c r="A40" s="3"/>
      <c r="B40" s="32"/>
      <c r="C40" s="32"/>
      <c r="D40" s="32"/>
      <c r="E40" s="32"/>
      <c r="F40" s="32"/>
      <c r="G40" s="32"/>
      <c r="H40" s="32"/>
      <c r="I40" s="52"/>
      <c r="J40" s="52"/>
      <c r="K40" s="3"/>
      <c r="L40" s="454"/>
      <c r="M40" s="45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5.75" thickBot="1" x14ac:dyDescent="0.3">
      <c r="A41" s="459" t="s">
        <v>27</v>
      </c>
      <c r="B41" s="460">
        <f t="shared" ref="B41:K41" si="0">SUM(B6:B39)</f>
        <v>46064728.809109993</v>
      </c>
      <c r="C41" s="460">
        <f t="shared" si="0"/>
        <v>2048182604.1632984</v>
      </c>
      <c r="D41" s="460">
        <f t="shared" si="0"/>
        <v>56177695.656921968</v>
      </c>
      <c r="E41" s="460">
        <f t="shared" si="0"/>
        <v>47550093.368200012</v>
      </c>
      <c r="F41" s="460">
        <f t="shared" si="0"/>
        <v>50571978.744799994</v>
      </c>
      <c r="G41" s="460">
        <f t="shared" si="0"/>
        <v>62266384.155203</v>
      </c>
      <c r="H41" s="460">
        <f t="shared" si="0"/>
        <v>47224828.918134004</v>
      </c>
      <c r="I41" s="460">
        <f t="shared" si="0"/>
        <v>40816238.465439007</v>
      </c>
      <c r="J41" s="460">
        <f t="shared" si="0"/>
        <v>58358052.137344018</v>
      </c>
      <c r="K41" s="460">
        <f t="shared" si="0"/>
        <v>65139412.224336997</v>
      </c>
      <c r="L41" s="454"/>
      <c r="M41" s="454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461"/>
      <c r="C42" s="461"/>
      <c r="D42" s="461"/>
      <c r="E42" s="461"/>
      <c r="F42" s="461"/>
      <c r="G42" s="461"/>
      <c r="H42" s="461"/>
      <c r="I42" s="461"/>
      <c r="J42" s="10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52"/>
      <c r="C43" s="52"/>
      <c r="D43" s="52"/>
      <c r="E43" s="52"/>
      <c r="F43" s="52"/>
      <c r="G43" s="52"/>
      <c r="H43" s="52"/>
      <c r="I43" s="105"/>
      <c r="J43" s="3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12" t="s">
        <v>78</v>
      </c>
      <c r="B44" s="118"/>
      <c r="C44" s="118"/>
      <c r="D44" s="118"/>
      <c r="E44" s="118"/>
      <c r="F44" s="118"/>
      <c r="G44" s="79"/>
      <c r="H44" s="118"/>
      <c r="I44" s="118"/>
      <c r="J44" s="3"/>
      <c r="K44" s="118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11" t="s">
        <v>258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2"/>
      <c r="C46" s="32"/>
      <c r="D46" s="32"/>
      <c r="E46" s="32"/>
      <c r="F46" s="32"/>
      <c r="G46" s="32"/>
      <c r="H46" s="3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2"/>
      <c r="C47" s="32"/>
      <c r="D47" s="32"/>
      <c r="E47" s="32"/>
      <c r="F47" s="32"/>
      <c r="G47" s="32"/>
      <c r="H47" s="3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2"/>
      <c r="C48" s="32"/>
      <c r="D48" s="32"/>
      <c r="E48" s="32"/>
      <c r="F48" s="32"/>
      <c r="G48" s="32"/>
      <c r="H48" s="3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2"/>
      <c r="C49" s="32"/>
      <c r="D49" s="32"/>
      <c r="E49" s="32"/>
      <c r="F49" s="32"/>
      <c r="G49" s="32"/>
      <c r="H49" s="3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2"/>
      <c r="C50" s="32"/>
      <c r="D50" s="32"/>
      <c r="E50" s="32"/>
      <c r="F50" s="32"/>
      <c r="G50" s="32"/>
      <c r="H50" s="3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2"/>
      <c r="C51" s="32"/>
      <c r="D51" s="32"/>
      <c r="E51" s="32"/>
      <c r="F51" s="32"/>
      <c r="G51" s="32"/>
      <c r="H51" s="3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2"/>
      <c r="C52" s="32"/>
      <c r="D52" s="32"/>
      <c r="E52" s="32"/>
      <c r="F52" s="32"/>
      <c r="G52" s="32"/>
      <c r="H52" s="3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2"/>
      <c r="C53" s="32"/>
      <c r="D53" s="32"/>
      <c r="E53" s="32"/>
      <c r="F53" s="32"/>
      <c r="G53" s="32"/>
      <c r="H53" s="3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2"/>
      <c r="C54" s="32"/>
      <c r="D54" s="32"/>
      <c r="E54" s="32"/>
      <c r="F54" s="32"/>
      <c r="G54" s="32"/>
      <c r="H54" s="3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2"/>
      <c r="C55" s="32"/>
      <c r="D55" s="32"/>
      <c r="E55" s="32"/>
      <c r="F55" s="32"/>
      <c r="G55" s="32"/>
      <c r="H55" s="3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2"/>
      <c r="C56" s="32"/>
      <c r="D56" s="32"/>
      <c r="E56" s="32"/>
      <c r="F56" s="32"/>
      <c r="G56" s="32"/>
      <c r="H56" s="3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2"/>
      <c r="C57" s="32"/>
      <c r="D57" s="32"/>
      <c r="E57" s="32"/>
      <c r="F57" s="32"/>
      <c r="G57" s="32"/>
      <c r="H57" s="3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2"/>
      <c r="C58" s="32"/>
      <c r="D58" s="32"/>
      <c r="E58" s="32"/>
      <c r="F58" s="32"/>
      <c r="G58" s="32"/>
      <c r="H58" s="3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2"/>
      <c r="C59" s="32"/>
      <c r="D59" s="32"/>
      <c r="E59" s="32"/>
      <c r="F59" s="32"/>
      <c r="G59" s="32"/>
      <c r="H59" s="3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2"/>
      <c r="C60" s="32"/>
      <c r="D60" s="32"/>
      <c r="E60" s="32"/>
      <c r="F60" s="32"/>
      <c r="G60" s="32"/>
      <c r="H60" s="3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2"/>
      <c r="C61" s="32"/>
      <c r="D61" s="32"/>
      <c r="E61" s="32"/>
      <c r="F61" s="32"/>
      <c r="G61" s="32"/>
      <c r="H61" s="3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2"/>
      <c r="C62" s="32"/>
      <c r="D62" s="32"/>
      <c r="E62" s="32"/>
      <c r="F62" s="32"/>
      <c r="G62" s="32"/>
      <c r="H62" s="3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2"/>
      <c r="C63" s="32"/>
      <c r="D63" s="32"/>
      <c r="E63" s="32"/>
      <c r="F63" s="32"/>
      <c r="G63" s="32"/>
      <c r="H63" s="3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2"/>
      <c r="C64" s="32"/>
      <c r="D64" s="32"/>
      <c r="E64" s="32"/>
      <c r="F64" s="32"/>
      <c r="G64" s="32"/>
      <c r="H64" s="3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2"/>
      <c r="C65" s="32"/>
      <c r="D65" s="32"/>
      <c r="E65" s="32"/>
      <c r="F65" s="32"/>
      <c r="G65" s="32"/>
      <c r="H65" s="3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2"/>
      <c r="C66" s="32"/>
      <c r="D66" s="32"/>
      <c r="E66" s="32"/>
      <c r="F66" s="32"/>
      <c r="G66" s="32"/>
      <c r="H66" s="3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2"/>
      <c r="C67" s="32"/>
      <c r="D67" s="32"/>
      <c r="E67" s="32"/>
      <c r="F67" s="32"/>
      <c r="G67" s="32"/>
      <c r="H67" s="3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2"/>
      <c r="C68" s="32"/>
      <c r="D68" s="32"/>
      <c r="E68" s="32"/>
      <c r="F68" s="32"/>
      <c r="G68" s="32"/>
      <c r="H68" s="3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2"/>
      <c r="C69" s="32"/>
      <c r="D69" s="32"/>
      <c r="E69" s="32"/>
      <c r="F69" s="32"/>
      <c r="G69" s="32"/>
      <c r="H69" s="3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2"/>
      <c r="C70" s="32"/>
      <c r="D70" s="32"/>
      <c r="E70" s="32"/>
      <c r="F70" s="32"/>
      <c r="G70" s="32"/>
      <c r="H70" s="3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2"/>
      <c r="C71" s="32"/>
      <c r="D71" s="32"/>
      <c r="E71" s="32"/>
      <c r="F71" s="32"/>
      <c r="G71" s="32"/>
      <c r="H71" s="3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2"/>
      <c r="C72" s="32"/>
      <c r="D72" s="32"/>
      <c r="E72" s="32"/>
      <c r="F72" s="32"/>
      <c r="G72" s="32"/>
      <c r="H72" s="3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2"/>
      <c r="C73" s="32"/>
      <c r="D73" s="32"/>
      <c r="E73" s="32"/>
      <c r="F73" s="32"/>
      <c r="G73" s="32"/>
      <c r="H73" s="3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2"/>
      <c r="C74" s="32"/>
      <c r="D74" s="32"/>
      <c r="E74" s="32"/>
      <c r="F74" s="32"/>
      <c r="G74" s="32"/>
      <c r="H74" s="3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2"/>
      <c r="C75" s="32"/>
      <c r="D75" s="32"/>
      <c r="E75" s="32"/>
      <c r="F75" s="32"/>
      <c r="G75" s="32"/>
      <c r="H75" s="3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2"/>
      <c r="C76" s="32"/>
      <c r="D76" s="32"/>
      <c r="E76" s="32"/>
      <c r="F76" s="32"/>
      <c r="G76" s="32"/>
      <c r="H76" s="3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2"/>
      <c r="C77" s="32"/>
      <c r="D77" s="32"/>
      <c r="E77" s="32"/>
      <c r="F77" s="32"/>
      <c r="G77" s="32"/>
      <c r="H77" s="3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2"/>
      <c r="C78" s="32"/>
      <c r="D78" s="32"/>
      <c r="E78" s="32"/>
      <c r="F78" s="32"/>
      <c r="G78" s="32"/>
      <c r="H78" s="3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2"/>
      <c r="C79" s="32"/>
      <c r="D79" s="32"/>
      <c r="E79" s="32"/>
      <c r="F79" s="32"/>
      <c r="G79" s="32"/>
      <c r="H79" s="3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2"/>
      <c r="C80" s="32"/>
      <c r="D80" s="32"/>
      <c r="E80" s="32"/>
      <c r="F80" s="32"/>
      <c r="G80" s="32"/>
      <c r="H80" s="3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2"/>
      <c r="C81" s="32"/>
      <c r="D81" s="32"/>
      <c r="E81" s="32"/>
      <c r="F81" s="32"/>
      <c r="G81" s="32"/>
      <c r="H81" s="3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2"/>
      <c r="C82" s="32"/>
      <c r="D82" s="32"/>
      <c r="E82" s="32"/>
      <c r="F82" s="32"/>
      <c r="G82" s="32"/>
      <c r="H82" s="3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2"/>
      <c r="C83" s="32"/>
      <c r="D83" s="32"/>
      <c r="E83" s="32"/>
      <c r="F83" s="32"/>
      <c r="G83" s="32"/>
      <c r="H83" s="3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2"/>
      <c r="C84" s="32"/>
      <c r="D84" s="32"/>
      <c r="E84" s="32"/>
      <c r="F84" s="32"/>
      <c r="G84" s="32"/>
      <c r="H84" s="3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2"/>
      <c r="C85" s="32"/>
      <c r="D85" s="32"/>
      <c r="E85" s="32"/>
      <c r="F85" s="32"/>
      <c r="G85" s="32"/>
      <c r="H85" s="3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2"/>
      <c r="C86" s="32"/>
      <c r="D86" s="32"/>
      <c r="E86" s="32"/>
      <c r="F86" s="32"/>
      <c r="G86" s="32"/>
      <c r="H86" s="3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2"/>
      <c r="C87" s="32"/>
      <c r="D87" s="32"/>
      <c r="E87" s="32"/>
      <c r="F87" s="32"/>
      <c r="G87" s="32"/>
      <c r="H87" s="3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2"/>
      <c r="C88" s="32"/>
      <c r="D88" s="32"/>
      <c r="E88" s="32"/>
      <c r="F88" s="32"/>
      <c r="G88" s="32"/>
      <c r="H88" s="3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2"/>
      <c r="C89" s="32"/>
      <c r="D89" s="32"/>
      <c r="E89" s="32"/>
      <c r="F89" s="32"/>
      <c r="G89" s="32"/>
      <c r="H89" s="3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2"/>
      <c r="C90" s="32"/>
      <c r="D90" s="32"/>
      <c r="E90" s="32"/>
      <c r="F90" s="32"/>
      <c r="G90" s="32"/>
      <c r="H90" s="3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2"/>
      <c r="C91" s="32"/>
      <c r="D91" s="32"/>
      <c r="E91" s="32"/>
      <c r="F91" s="32"/>
      <c r="G91" s="32"/>
      <c r="H91" s="3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2"/>
      <c r="C92" s="32"/>
      <c r="D92" s="32"/>
      <c r="E92" s="32"/>
      <c r="F92" s="32"/>
      <c r="G92" s="32"/>
      <c r="H92" s="3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2"/>
      <c r="C93" s="32"/>
      <c r="D93" s="32"/>
      <c r="E93" s="32"/>
      <c r="F93" s="32"/>
      <c r="G93" s="32"/>
      <c r="H93" s="3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2"/>
      <c r="C94" s="32"/>
      <c r="D94" s="32"/>
      <c r="E94" s="32"/>
      <c r="F94" s="32"/>
      <c r="G94" s="32"/>
      <c r="H94" s="3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2"/>
      <c r="C95" s="32"/>
      <c r="D95" s="32"/>
      <c r="E95" s="32"/>
      <c r="F95" s="32"/>
      <c r="G95" s="32"/>
      <c r="H95" s="3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2"/>
      <c r="C96" s="32"/>
      <c r="D96" s="32"/>
      <c r="E96" s="32"/>
      <c r="F96" s="32"/>
      <c r="G96" s="32"/>
      <c r="H96" s="3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2"/>
      <c r="C97" s="32"/>
      <c r="D97" s="32"/>
      <c r="E97" s="32"/>
      <c r="F97" s="32"/>
      <c r="G97" s="32"/>
      <c r="H97" s="3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2"/>
      <c r="C98" s="32"/>
      <c r="D98" s="32"/>
      <c r="E98" s="32"/>
      <c r="F98" s="32"/>
      <c r="G98" s="32"/>
      <c r="H98" s="3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2"/>
      <c r="C99" s="32"/>
      <c r="D99" s="32"/>
      <c r="E99" s="32"/>
      <c r="F99" s="32"/>
      <c r="G99" s="32"/>
      <c r="H99" s="3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2"/>
      <c r="C100" s="32"/>
      <c r="D100" s="32"/>
      <c r="E100" s="32"/>
      <c r="F100" s="32"/>
      <c r="G100" s="32"/>
      <c r="H100" s="3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</sheetData>
  <pageMargins left="0.7" right="0.7" top="0.75" bottom="0.75" header="0" footer="0"/>
  <pageSetup orientation="landscape"/>
  <ignoredErrors>
    <ignoredError sqref="B41:K41" formulaRange="1"/>
  </ignoredErrors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0"/>
  <sheetViews>
    <sheetView showGridLines="0" workbookViewId="0"/>
  </sheetViews>
  <sheetFormatPr baseColWidth="10" defaultColWidth="14.42578125" defaultRowHeight="15" x14ac:dyDescent="0.25"/>
  <cols>
    <col min="1" max="1" width="25.5703125" style="4" customWidth="1"/>
    <col min="2" max="2" width="11.85546875" style="4" customWidth="1"/>
    <col min="3" max="12" width="8.7109375" style="4" customWidth="1"/>
    <col min="13" max="16384" width="14.42578125" style="4"/>
  </cols>
  <sheetData>
    <row r="1" spans="1:12" x14ac:dyDescent="0.25">
      <c r="A1" s="1" t="s">
        <v>638</v>
      </c>
      <c r="B1" s="2"/>
      <c r="C1" s="2"/>
      <c r="D1" s="2"/>
      <c r="E1" s="2"/>
      <c r="F1" s="2"/>
      <c r="G1" s="3"/>
      <c r="H1" s="3"/>
      <c r="I1" s="3"/>
      <c r="J1" s="3"/>
      <c r="K1" s="2"/>
    </row>
    <row r="2" spans="1:12" x14ac:dyDescent="0.25">
      <c r="A2" s="5" t="s">
        <v>639</v>
      </c>
      <c r="B2" s="2"/>
      <c r="C2" s="2"/>
      <c r="D2" s="2"/>
      <c r="E2" s="2"/>
      <c r="F2" s="2"/>
      <c r="G2" s="3"/>
      <c r="H2" s="3"/>
      <c r="I2" s="3"/>
      <c r="J2" s="3"/>
      <c r="K2" s="2"/>
    </row>
    <row r="3" spans="1:12" x14ac:dyDescent="0.25">
      <c r="A3" s="3"/>
      <c r="B3" s="2"/>
      <c r="C3" s="2"/>
      <c r="D3" s="2"/>
      <c r="E3" s="2"/>
      <c r="F3" s="2"/>
      <c r="G3" s="3"/>
      <c r="H3" s="3"/>
      <c r="I3" s="3"/>
      <c r="J3" s="3"/>
      <c r="K3" s="2"/>
    </row>
    <row r="4" spans="1:12" x14ac:dyDescent="0.25">
      <c r="A4" s="3"/>
      <c r="B4" s="2"/>
      <c r="C4" s="2"/>
      <c r="D4" s="2"/>
      <c r="E4" s="2"/>
      <c r="F4" s="2"/>
      <c r="G4" s="3"/>
      <c r="H4" s="3"/>
      <c r="I4" s="3"/>
      <c r="J4" s="3"/>
      <c r="K4" s="2"/>
    </row>
    <row r="5" spans="1:12" x14ac:dyDescent="0.25">
      <c r="A5" s="6" t="s">
        <v>640</v>
      </c>
      <c r="B5" s="31"/>
      <c r="C5" s="7">
        <v>2013</v>
      </c>
      <c r="D5" s="7">
        <v>2014</v>
      </c>
      <c r="E5" s="7">
        <v>2015</v>
      </c>
      <c r="F5" s="7">
        <v>2016</v>
      </c>
      <c r="G5" s="7">
        <v>2017</v>
      </c>
      <c r="H5" s="7">
        <v>2018</v>
      </c>
      <c r="I5" s="7">
        <v>2019</v>
      </c>
      <c r="J5" s="7">
        <v>2020</v>
      </c>
      <c r="K5" s="7">
        <v>2021</v>
      </c>
      <c r="L5" s="7" t="s">
        <v>186</v>
      </c>
    </row>
    <row r="6" spans="1:12" x14ac:dyDescent="0.25">
      <c r="A6" s="29" t="s">
        <v>277</v>
      </c>
      <c r="B6" s="2" t="s">
        <v>161</v>
      </c>
      <c r="C6" s="56">
        <v>721.94380000000001</v>
      </c>
      <c r="D6" s="56">
        <v>663.60569999999996</v>
      </c>
      <c r="E6" s="56">
        <v>698.46230000000003</v>
      </c>
      <c r="F6" s="56">
        <v>642.0874</v>
      </c>
      <c r="G6" s="56">
        <v>587.74400000000003</v>
      </c>
      <c r="H6" s="56">
        <v>629.21400000000006</v>
      </c>
      <c r="I6" s="56">
        <v>607.28660000000002</v>
      </c>
      <c r="J6" s="56">
        <v>446.69889999999998</v>
      </c>
      <c r="K6" s="56">
        <v>676.02930000000003</v>
      </c>
      <c r="L6" s="56">
        <v>1092.1404</v>
      </c>
    </row>
    <row r="7" spans="1:12" x14ac:dyDescent="0.25">
      <c r="A7" s="3"/>
      <c r="B7" s="2"/>
      <c r="C7" s="2"/>
      <c r="D7" s="2"/>
      <c r="E7" s="2"/>
      <c r="F7" s="2"/>
      <c r="G7" s="3"/>
      <c r="H7" s="3"/>
      <c r="I7" s="3"/>
      <c r="J7" s="3"/>
      <c r="K7" s="2"/>
    </row>
    <row r="8" spans="1:12" x14ac:dyDescent="0.25">
      <c r="A8" s="3"/>
      <c r="B8" s="2"/>
      <c r="C8" s="2"/>
      <c r="D8" s="2"/>
      <c r="E8" s="2"/>
      <c r="F8" s="2"/>
      <c r="G8" s="3"/>
      <c r="H8" s="3"/>
      <c r="I8" s="3"/>
      <c r="J8" s="3"/>
      <c r="K8" s="2"/>
      <c r="L8" s="14"/>
    </row>
    <row r="9" spans="1:12" x14ac:dyDescent="0.25">
      <c r="A9" s="12" t="s">
        <v>78</v>
      </c>
      <c r="B9" s="13"/>
      <c r="C9" s="13"/>
      <c r="D9" s="13"/>
      <c r="E9" s="13"/>
      <c r="F9" s="13"/>
      <c r="G9" s="13"/>
      <c r="H9" s="12"/>
      <c r="I9" s="12"/>
      <c r="J9" s="12"/>
      <c r="K9" s="13"/>
    </row>
    <row r="10" spans="1:12" x14ac:dyDescent="0.25">
      <c r="A10" s="3" t="s">
        <v>162</v>
      </c>
      <c r="B10" s="29"/>
      <c r="C10" s="2"/>
      <c r="D10" s="2"/>
      <c r="E10" s="2"/>
      <c r="F10" s="2"/>
      <c r="G10" s="3"/>
      <c r="H10" s="3"/>
      <c r="I10" s="3"/>
      <c r="J10" s="3"/>
      <c r="K10" s="2"/>
    </row>
    <row r="11" spans="1:12" x14ac:dyDescent="0.25">
      <c r="A11" s="11" t="s">
        <v>163</v>
      </c>
      <c r="B11" s="53"/>
      <c r="C11" s="14"/>
      <c r="D11" s="14"/>
      <c r="E11" s="14"/>
      <c r="F11" s="14"/>
      <c r="G11" s="11"/>
      <c r="H11" s="11"/>
      <c r="I11" s="11"/>
      <c r="J11" s="11"/>
      <c r="K11" s="14"/>
      <c r="L11" s="14"/>
    </row>
    <row r="12" spans="1:12" x14ac:dyDescent="0.25">
      <c r="A12" s="3"/>
      <c r="B12" s="2"/>
      <c r="C12" s="2"/>
      <c r="D12" s="2"/>
      <c r="E12" s="2"/>
      <c r="F12" s="2"/>
      <c r="G12" s="3"/>
      <c r="H12" s="3"/>
      <c r="I12" s="3"/>
      <c r="J12" s="3"/>
      <c r="K12" s="2"/>
    </row>
    <row r="13" spans="1:12" x14ac:dyDescent="0.25">
      <c r="A13" s="3"/>
      <c r="B13" s="2"/>
      <c r="C13" s="2"/>
      <c r="D13" s="2"/>
      <c r="E13" s="2"/>
      <c r="F13" s="2"/>
      <c r="G13" s="3"/>
      <c r="H13" s="3"/>
      <c r="I13" s="3"/>
      <c r="J13" s="3"/>
      <c r="K13" s="2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3"/>
      <c r="B53" s="2"/>
      <c r="C53" s="2"/>
      <c r="D53" s="2"/>
      <c r="E53" s="2"/>
      <c r="F53" s="2"/>
      <c r="G53" s="2"/>
      <c r="H53" s="3"/>
      <c r="I53" s="3"/>
      <c r="J53" s="3"/>
      <c r="K53" s="2"/>
    </row>
    <row r="54" spans="1:11" x14ac:dyDescent="0.25">
      <c r="A54" s="3"/>
      <c r="B54" s="2"/>
      <c r="C54" s="2"/>
      <c r="D54" s="2"/>
      <c r="E54" s="2"/>
      <c r="F54" s="2"/>
      <c r="G54" s="2"/>
      <c r="H54" s="3"/>
      <c r="I54" s="3"/>
      <c r="J54" s="3"/>
      <c r="K54" s="2"/>
    </row>
    <row r="55" spans="1:11" x14ac:dyDescent="0.25">
      <c r="A55" s="3"/>
      <c r="B55" s="2"/>
      <c r="C55" s="2"/>
      <c r="D55" s="2"/>
      <c r="E55" s="2"/>
      <c r="F55" s="2"/>
      <c r="G55" s="2"/>
      <c r="H55" s="3"/>
      <c r="I55" s="3"/>
      <c r="J55" s="3"/>
      <c r="K55" s="2"/>
    </row>
    <row r="56" spans="1:11" x14ac:dyDescent="0.25">
      <c r="A56" s="3"/>
      <c r="B56" s="2"/>
      <c r="C56" s="2"/>
      <c r="D56" s="2"/>
      <c r="E56" s="2"/>
      <c r="F56" s="2"/>
      <c r="G56" s="2"/>
      <c r="H56" s="3"/>
      <c r="I56" s="3"/>
      <c r="J56" s="3"/>
      <c r="K56" s="2"/>
    </row>
    <row r="57" spans="1:11" x14ac:dyDescent="0.25">
      <c r="A57" s="3"/>
      <c r="B57" s="2"/>
      <c r="C57" s="2"/>
      <c r="D57" s="2"/>
      <c r="E57" s="2"/>
      <c r="F57" s="2"/>
      <c r="G57" s="2"/>
      <c r="H57" s="3"/>
      <c r="I57" s="3"/>
      <c r="J57" s="3"/>
      <c r="K57" s="2"/>
    </row>
    <row r="58" spans="1:11" x14ac:dyDescent="0.25">
      <c r="A58" s="3"/>
      <c r="B58" s="2"/>
      <c r="C58" s="2"/>
      <c r="D58" s="2"/>
      <c r="E58" s="2"/>
      <c r="F58" s="2"/>
      <c r="G58" s="2"/>
      <c r="H58" s="3"/>
      <c r="I58" s="3"/>
      <c r="J58" s="3"/>
      <c r="K58" s="2"/>
    </row>
    <row r="59" spans="1:11" x14ac:dyDescent="0.25">
      <c r="A59" s="3"/>
      <c r="B59" s="2"/>
      <c r="C59" s="2"/>
      <c r="D59" s="2"/>
      <c r="E59" s="2"/>
      <c r="F59" s="2"/>
      <c r="G59" s="2"/>
      <c r="H59" s="3"/>
      <c r="I59" s="3"/>
      <c r="J59" s="3"/>
      <c r="K59" s="2"/>
    </row>
    <row r="60" spans="1:11" x14ac:dyDescent="0.25">
      <c r="A60" s="3"/>
      <c r="B60" s="2"/>
      <c r="C60" s="2"/>
      <c r="D60" s="2"/>
      <c r="E60" s="2"/>
      <c r="F60" s="2"/>
      <c r="G60" s="2"/>
      <c r="H60" s="3"/>
      <c r="I60" s="3"/>
      <c r="J60" s="3"/>
      <c r="K60" s="2"/>
    </row>
    <row r="61" spans="1:11" x14ac:dyDescent="0.25">
      <c r="A61" s="3"/>
      <c r="B61" s="2"/>
      <c r="C61" s="2"/>
      <c r="D61" s="2"/>
      <c r="E61" s="2"/>
      <c r="F61" s="2"/>
      <c r="G61" s="2"/>
      <c r="H61" s="3"/>
      <c r="I61" s="3"/>
      <c r="J61" s="3"/>
      <c r="K61" s="2"/>
    </row>
    <row r="62" spans="1:11" x14ac:dyDescent="0.25">
      <c r="A62" s="3"/>
      <c r="B62" s="2"/>
      <c r="C62" s="2"/>
      <c r="D62" s="2"/>
      <c r="E62" s="2"/>
      <c r="F62" s="2"/>
      <c r="G62" s="2"/>
      <c r="H62" s="3"/>
      <c r="I62" s="3"/>
      <c r="J62" s="3"/>
      <c r="K62" s="2"/>
    </row>
    <row r="63" spans="1:11" x14ac:dyDescent="0.25">
      <c r="A63" s="3"/>
      <c r="B63" s="2"/>
      <c r="C63" s="2"/>
      <c r="D63" s="2"/>
      <c r="E63" s="2"/>
      <c r="F63" s="2"/>
      <c r="G63" s="2"/>
      <c r="H63" s="3"/>
      <c r="I63" s="3"/>
      <c r="J63" s="3"/>
      <c r="K63" s="2"/>
    </row>
    <row r="64" spans="1:11" x14ac:dyDescent="0.25">
      <c r="A64" s="3"/>
      <c r="B64" s="2"/>
      <c r="C64" s="2"/>
      <c r="D64" s="2"/>
      <c r="E64" s="2"/>
      <c r="F64" s="2"/>
      <c r="G64" s="2"/>
      <c r="H64" s="3"/>
      <c r="I64" s="3"/>
      <c r="J64" s="3"/>
      <c r="K64" s="2"/>
    </row>
    <row r="65" spans="1:11" x14ac:dyDescent="0.25">
      <c r="A65" s="3"/>
      <c r="B65" s="2"/>
      <c r="C65" s="2"/>
      <c r="D65" s="2"/>
      <c r="E65" s="2"/>
      <c r="F65" s="2"/>
      <c r="G65" s="2"/>
      <c r="H65" s="3"/>
      <c r="I65" s="3"/>
      <c r="J65" s="3"/>
      <c r="K65" s="2"/>
    </row>
    <row r="66" spans="1:11" x14ac:dyDescent="0.25">
      <c r="A66" s="3"/>
      <c r="B66" s="2"/>
      <c r="C66" s="2"/>
      <c r="D66" s="2"/>
      <c r="E66" s="2"/>
      <c r="F66" s="2"/>
      <c r="G66" s="2"/>
      <c r="H66" s="3"/>
      <c r="I66" s="3"/>
      <c r="J66" s="3"/>
      <c r="K66" s="2"/>
    </row>
    <row r="67" spans="1:11" x14ac:dyDescent="0.25">
      <c r="A67" s="3"/>
      <c r="B67" s="2"/>
      <c r="C67" s="2"/>
      <c r="D67" s="2"/>
      <c r="E67" s="2"/>
      <c r="F67" s="2"/>
      <c r="G67" s="2"/>
      <c r="H67" s="3"/>
      <c r="I67" s="3"/>
      <c r="J67" s="3"/>
      <c r="K67" s="2"/>
    </row>
    <row r="68" spans="1:11" x14ac:dyDescent="0.25">
      <c r="A68" s="3"/>
      <c r="B68" s="2"/>
      <c r="C68" s="2"/>
      <c r="D68" s="2"/>
      <c r="E68" s="2"/>
      <c r="F68" s="2"/>
      <c r="G68" s="2"/>
      <c r="H68" s="3"/>
      <c r="I68" s="3"/>
      <c r="J68" s="3"/>
      <c r="K68" s="2"/>
    </row>
    <row r="69" spans="1:11" x14ac:dyDescent="0.25">
      <c r="A69" s="3"/>
      <c r="B69" s="2"/>
      <c r="C69" s="2"/>
      <c r="D69" s="2"/>
      <c r="E69" s="2"/>
      <c r="F69" s="2"/>
      <c r="G69" s="2"/>
      <c r="H69" s="3"/>
      <c r="I69" s="3"/>
      <c r="J69" s="3"/>
      <c r="K69" s="2"/>
    </row>
    <row r="70" spans="1:11" x14ac:dyDescent="0.25">
      <c r="A70" s="3"/>
      <c r="B70" s="2"/>
      <c r="C70" s="2"/>
      <c r="D70" s="2"/>
      <c r="E70" s="2"/>
      <c r="F70" s="2"/>
      <c r="G70" s="2"/>
      <c r="H70" s="3"/>
      <c r="I70" s="3"/>
      <c r="J70" s="3"/>
      <c r="K70" s="2"/>
    </row>
    <row r="71" spans="1:11" x14ac:dyDescent="0.25">
      <c r="A71" s="3"/>
      <c r="B71" s="2"/>
      <c r="C71" s="2"/>
      <c r="D71" s="2"/>
      <c r="E71" s="2"/>
      <c r="F71" s="2"/>
      <c r="G71" s="2"/>
      <c r="H71" s="3"/>
      <c r="I71" s="3"/>
      <c r="J71" s="3"/>
      <c r="K71" s="2"/>
    </row>
    <row r="72" spans="1:11" x14ac:dyDescent="0.25">
      <c r="A72" s="3"/>
      <c r="B72" s="2"/>
      <c r="C72" s="2"/>
      <c r="D72" s="2"/>
      <c r="E72" s="2"/>
      <c r="F72" s="2"/>
      <c r="G72" s="2"/>
      <c r="H72" s="3"/>
      <c r="I72" s="3"/>
      <c r="J72" s="3"/>
      <c r="K72" s="2"/>
    </row>
    <row r="73" spans="1:11" x14ac:dyDescent="0.25">
      <c r="A73" s="3"/>
      <c r="B73" s="2"/>
      <c r="C73" s="2"/>
      <c r="D73" s="2"/>
      <c r="E73" s="2"/>
      <c r="F73" s="2"/>
      <c r="G73" s="2"/>
      <c r="H73" s="3"/>
      <c r="I73" s="3"/>
      <c r="J73" s="3"/>
      <c r="K73" s="2"/>
    </row>
    <row r="74" spans="1:11" x14ac:dyDescent="0.25">
      <c r="A74" s="3"/>
      <c r="B74" s="2"/>
      <c r="C74" s="2"/>
      <c r="D74" s="2"/>
      <c r="E74" s="2"/>
      <c r="F74" s="2"/>
      <c r="G74" s="2"/>
      <c r="H74" s="3"/>
      <c r="I74" s="3"/>
      <c r="J74" s="3"/>
      <c r="K74" s="2"/>
    </row>
    <row r="75" spans="1:11" x14ac:dyDescent="0.25">
      <c r="A75" s="3"/>
      <c r="B75" s="2"/>
      <c r="C75" s="2"/>
      <c r="D75" s="2"/>
      <c r="E75" s="2"/>
      <c r="F75" s="2"/>
      <c r="G75" s="2"/>
      <c r="H75" s="3"/>
      <c r="I75" s="3"/>
      <c r="J75" s="3"/>
      <c r="K75" s="2"/>
    </row>
    <row r="76" spans="1:11" x14ac:dyDescent="0.25">
      <c r="A76" s="3"/>
      <c r="B76" s="2"/>
      <c r="C76" s="2"/>
      <c r="D76" s="2"/>
      <c r="E76" s="2"/>
      <c r="F76" s="2"/>
      <c r="G76" s="2"/>
      <c r="H76" s="3"/>
      <c r="I76" s="3"/>
      <c r="J76" s="3"/>
      <c r="K76" s="2"/>
    </row>
    <row r="77" spans="1:11" x14ac:dyDescent="0.25">
      <c r="A77" s="3"/>
      <c r="B77" s="2"/>
      <c r="C77" s="2"/>
      <c r="D77" s="2"/>
      <c r="E77" s="2"/>
      <c r="F77" s="2"/>
      <c r="G77" s="2"/>
      <c r="H77" s="3"/>
      <c r="I77" s="3"/>
      <c r="J77" s="3"/>
      <c r="K77" s="2"/>
    </row>
    <row r="78" spans="1:11" x14ac:dyDescent="0.25">
      <c r="A78" s="3"/>
      <c r="B78" s="2"/>
      <c r="C78" s="2"/>
      <c r="D78" s="2"/>
      <c r="E78" s="2"/>
      <c r="F78" s="2"/>
      <c r="G78" s="2"/>
      <c r="H78" s="3"/>
      <c r="I78" s="3"/>
      <c r="J78" s="3"/>
      <c r="K78" s="2"/>
    </row>
    <row r="79" spans="1:11" x14ac:dyDescent="0.25">
      <c r="A79" s="3"/>
      <c r="B79" s="2"/>
      <c r="C79" s="2"/>
      <c r="D79" s="2"/>
      <c r="E79" s="2"/>
      <c r="F79" s="2"/>
      <c r="G79" s="2"/>
      <c r="H79" s="3"/>
      <c r="I79" s="3"/>
      <c r="J79" s="3"/>
      <c r="K79" s="2"/>
    </row>
    <row r="80" spans="1:11" x14ac:dyDescent="0.25">
      <c r="A80" s="3"/>
      <c r="B80" s="2"/>
      <c r="C80" s="2"/>
      <c r="D80" s="2"/>
      <c r="E80" s="2"/>
      <c r="F80" s="2"/>
      <c r="G80" s="2"/>
      <c r="H80" s="3"/>
      <c r="I80" s="3"/>
      <c r="J80" s="3"/>
      <c r="K80" s="2"/>
    </row>
    <row r="81" spans="1:11" x14ac:dyDescent="0.25">
      <c r="A81" s="3"/>
      <c r="B81" s="2"/>
      <c r="C81" s="2"/>
      <c r="D81" s="2"/>
      <c r="E81" s="2"/>
      <c r="F81" s="2"/>
      <c r="G81" s="2"/>
      <c r="H81" s="3"/>
      <c r="I81" s="3"/>
      <c r="J81" s="3"/>
      <c r="K81" s="2"/>
    </row>
    <row r="82" spans="1:11" x14ac:dyDescent="0.25">
      <c r="A82" s="3"/>
      <c r="B82" s="2"/>
      <c r="C82" s="2"/>
      <c r="D82" s="2"/>
      <c r="E82" s="2"/>
      <c r="F82" s="2"/>
      <c r="G82" s="2"/>
      <c r="H82" s="3"/>
      <c r="I82" s="3"/>
      <c r="J82" s="3"/>
      <c r="K82" s="2"/>
    </row>
    <row r="83" spans="1:11" x14ac:dyDescent="0.25">
      <c r="A83" s="3"/>
      <c r="B83" s="2"/>
      <c r="C83" s="2"/>
      <c r="D83" s="2"/>
      <c r="E83" s="2"/>
      <c r="F83" s="2"/>
      <c r="G83" s="2"/>
      <c r="H83" s="3"/>
      <c r="I83" s="3"/>
      <c r="J83" s="3"/>
      <c r="K83" s="2"/>
    </row>
    <row r="84" spans="1:11" x14ac:dyDescent="0.25">
      <c r="A84" s="3"/>
      <c r="B84" s="2"/>
      <c r="C84" s="2"/>
      <c r="D84" s="2"/>
      <c r="E84" s="2"/>
      <c r="F84" s="2"/>
      <c r="G84" s="2"/>
      <c r="H84" s="3"/>
      <c r="I84" s="3"/>
      <c r="J84" s="3"/>
      <c r="K84" s="2"/>
    </row>
    <row r="85" spans="1:11" x14ac:dyDescent="0.25">
      <c r="A85" s="3"/>
      <c r="B85" s="2"/>
      <c r="C85" s="2"/>
      <c r="D85" s="2"/>
      <c r="E85" s="2"/>
      <c r="F85" s="2"/>
      <c r="G85" s="2"/>
      <c r="H85" s="3"/>
      <c r="I85" s="3"/>
      <c r="J85" s="3"/>
      <c r="K85" s="2"/>
    </row>
    <row r="86" spans="1:11" x14ac:dyDescent="0.25">
      <c r="A86" s="3"/>
      <c r="B86" s="2"/>
      <c r="C86" s="2"/>
      <c r="D86" s="2"/>
      <c r="E86" s="2"/>
      <c r="F86" s="2"/>
      <c r="G86" s="2"/>
      <c r="H86" s="3"/>
      <c r="I86" s="3"/>
      <c r="J86" s="3"/>
      <c r="K86" s="2"/>
    </row>
    <row r="87" spans="1:11" x14ac:dyDescent="0.25">
      <c r="A87" s="3"/>
      <c r="B87" s="2"/>
      <c r="C87" s="2"/>
      <c r="D87" s="2"/>
      <c r="E87" s="2"/>
      <c r="F87" s="2"/>
      <c r="G87" s="2"/>
      <c r="H87" s="3"/>
      <c r="I87" s="3"/>
      <c r="J87" s="3"/>
      <c r="K87" s="2"/>
    </row>
    <row r="88" spans="1:11" x14ac:dyDescent="0.25">
      <c r="A88" s="3"/>
      <c r="B88" s="2"/>
      <c r="C88" s="2"/>
      <c r="D88" s="2"/>
      <c r="E88" s="2"/>
      <c r="F88" s="2"/>
      <c r="G88" s="2"/>
      <c r="H88" s="3"/>
      <c r="I88" s="3"/>
      <c r="J88" s="3"/>
      <c r="K88" s="2"/>
    </row>
    <row r="89" spans="1:11" x14ac:dyDescent="0.25">
      <c r="A89" s="3"/>
      <c r="B89" s="2"/>
      <c r="C89" s="2"/>
      <c r="D89" s="2"/>
      <c r="E89" s="2"/>
      <c r="F89" s="2"/>
      <c r="G89" s="2"/>
      <c r="H89" s="3"/>
      <c r="I89" s="3"/>
      <c r="J89" s="3"/>
      <c r="K89" s="2"/>
    </row>
    <row r="90" spans="1:11" x14ac:dyDescent="0.25">
      <c r="A90" s="3"/>
      <c r="B90" s="2"/>
      <c r="C90" s="2"/>
      <c r="D90" s="2"/>
      <c r="E90" s="2"/>
      <c r="F90" s="2"/>
      <c r="G90" s="2"/>
      <c r="H90" s="3"/>
      <c r="I90" s="3"/>
      <c r="J90" s="3"/>
      <c r="K90" s="2"/>
    </row>
    <row r="91" spans="1:11" x14ac:dyDescent="0.25">
      <c r="A91" s="3"/>
      <c r="B91" s="2"/>
      <c r="C91" s="2"/>
      <c r="D91" s="2"/>
      <c r="E91" s="2"/>
      <c r="F91" s="2"/>
      <c r="G91" s="2"/>
      <c r="H91" s="3"/>
      <c r="I91" s="3"/>
      <c r="J91" s="3"/>
      <c r="K91" s="2"/>
    </row>
    <row r="92" spans="1:11" x14ac:dyDescent="0.25">
      <c r="A92" s="3"/>
      <c r="B92" s="2"/>
      <c r="C92" s="2"/>
      <c r="D92" s="2"/>
      <c r="E92" s="2"/>
      <c r="F92" s="2"/>
      <c r="G92" s="2"/>
      <c r="H92" s="3"/>
      <c r="I92" s="3"/>
      <c r="J92" s="3"/>
      <c r="K92" s="2"/>
    </row>
    <row r="93" spans="1:11" x14ac:dyDescent="0.25">
      <c r="A93" s="3"/>
      <c r="B93" s="2"/>
      <c r="C93" s="2"/>
      <c r="D93" s="2"/>
      <c r="E93" s="2"/>
      <c r="F93" s="2"/>
      <c r="G93" s="2"/>
      <c r="H93" s="3"/>
      <c r="I93" s="3"/>
      <c r="J93" s="3"/>
      <c r="K93" s="2"/>
    </row>
    <row r="94" spans="1:11" x14ac:dyDescent="0.25">
      <c r="A94" s="3"/>
      <c r="B94" s="2"/>
      <c r="C94" s="2"/>
      <c r="D94" s="2"/>
      <c r="E94" s="2"/>
      <c r="F94" s="2"/>
      <c r="G94" s="2"/>
      <c r="H94" s="3"/>
      <c r="I94" s="3"/>
      <c r="J94" s="3"/>
      <c r="K94" s="2"/>
    </row>
    <row r="95" spans="1:11" x14ac:dyDescent="0.25">
      <c r="A95" s="3"/>
      <c r="B95" s="2"/>
      <c r="C95" s="2"/>
      <c r="D95" s="2"/>
      <c r="E95" s="2"/>
      <c r="F95" s="2"/>
      <c r="G95" s="2"/>
      <c r="H95" s="3"/>
      <c r="I95" s="3"/>
      <c r="J95" s="3"/>
      <c r="K95" s="2"/>
    </row>
    <row r="96" spans="1:11" x14ac:dyDescent="0.25">
      <c r="A96" s="3"/>
      <c r="B96" s="2"/>
      <c r="C96" s="2"/>
      <c r="D96" s="2"/>
      <c r="E96" s="2"/>
      <c r="F96" s="2"/>
      <c r="G96" s="2"/>
      <c r="H96" s="3"/>
      <c r="I96" s="3"/>
      <c r="J96" s="3"/>
      <c r="K96" s="2"/>
    </row>
    <row r="97" spans="1:11" x14ac:dyDescent="0.25">
      <c r="A97" s="3"/>
      <c r="B97" s="2"/>
      <c r="C97" s="2"/>
      <c r="D97" s="2"/>
      <c r="E97" s="2"/>
      <c r="F97" s="2"/>
      <c r="G97" s="2"/>
      <c r="H97" s="3"/>
      <c r="I97" s="3"/>
      <c r="J97" s="3"/>
      <c r="K97" s="2"/>
    </row>
    <row r="98" spans="1:11" x14ac:dyDescent="0.25">
      <c r="A98" s="3"/>
      <c r="B98" s="2"/>
      <c r="C98" s="2"/>
      <c r="D98" s="2"/>
      <c r="E98" s="2"/>
      <c r="F98" s="2"/>
      <c r="G98" s="2"/>
      <c r="H98" s="3"/>
      <c r="I98" s="3"/>
      <c r="J98" s="3"/>
      <c r="K98" s="2"/>
    </row>
    <row r="99" spans="1:11" x14ac:dyDescent="0.25">
      <c r="A99" s="3"/>
      <c r="B99" s="2"/>
      <c r="C99" s="2"/>
      <c r="D99" s="2"/>
      <c r="E99" s="2"/>
      <c r="F99" s="2"/>
      <c r="G99" s="2"/>
      <c r="H99" s="3"/>
      <c r="I99" s="3"/>
      <c r="J99" s="3"/>
      <c r="K99" s="2"/>
    </row>
    <row r="100" spans="1:11" x14ac:dyDescent="0.25">
      <c r="A100" s="3"/>
      <c r="B100" s="2"/>
      <c r="C100" s="2"/>
      <c r="D100" s="2"/>
      <c r="E100" s="2"/>
      <c r="F100" s="2"/>
      <c r="G100" s="2"/>
      <c r="H100" s="3"/>
      <c r="I100" s="3"/>
      <c r="J100" s="3"/>
      <c r="K100" s="2"/>
    </row>
  </sheetData>
  <pageMargins left="0.7" right="0.7" top="0.75" bottom="0.75" header="0" footer="0"/>
  <pageSetup orientation="landscape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01"/>
  <sheetViews>
    <sheetView showGridLines="0" workbookViewId="0"/>
  </sheetViews>
  <sheetFormatPr baseColWidth="10" defaultColWidth="14.42578125" defaultRowHeight="15" x14ac:dyDescent="0.25"/>
  <cols>
    <col min="1" max="1" width="24.28515625" style="4" customWidth="1"/>
    <col min="2" max="2" width="9.42578125" style="4" customWidth="1"/>
    <col min="3" max="3" width="7.42578125" style="4" customWidth="1"/>
    <col min="4" max="4" width="8.7109375" style="4" customWidth="1"/>
    <col min="5" max="5" width="9" style="4" customWidth="1"/>
    <col min="6" max="6" width="9.7109375" style="4" customWidth="1"/>
    <col min="7" max="7" width="8.7109375" style="4" bestFit="1" customWidth="1"/>
    <col min="8" max="8" width="6.5703125" style="4" bestFit="1" customWidth="1"/>
    <col min="9" max="9" width="12.140625" style="4" customWidth="1"/>
    <col min="10" max="10" width="9.42578125" style="4" customWidth="1"/>
    <col min="11" max="11" width="8.7109375" style="4" customWidth="1"/>
    <col min="12" max="12" width="9.5703125" style="4" customWidth="1"/>
    <col min="13" max="14" width="11" style="4" customWidth="1"/>
    <col min="15" max="15" width="9.5703125" style="4" customWidth="1"/>
    <col min="16" max="16" width="6.7109375" style="4" bestFit="1" customWidth="1"/>
    <col min="17" max="17" width="10" style="4" bestFit="1" customWidth="1"/>
    <col min="18" max="18" width="5.7109375" style="4" bestFit="1" customWidth="1"/>
    <col min="19" max="19" width="9.5703125" style="4" bestFit="1" customWidth="1"/>
    <col min="20" max="20" width="8.7109375" style="4" customWidth="1"/>
    <col min="21" max="21" width="10.28515625" style="4" customWidth="1"/>
    <col min="22" max="22" width="7.42578125" style="4" customWidth="1"/>
    <col min="23" max="23" width="7.140625" style="4" bestFit="1" customWidth="1"/>
    <col min="24" max="24" width="7" style="4" bestFit="1" customWidth="1"/>
    <col min="25" max="16384" width="14.42578125" style="4"/>
  </cols>
  <sheetData>
    <row r="1" spans="1:25" x14ac:dyDescent="0.25">
      <c r="A1" s="462" t="s">
        <v>641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148"/>
    </row>
    <row r="2" spans="1:25" x14ac:dyDescent="0.25">
      <c r="A2" s="39" t="s">
        <v>646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38"/>
    </row>
    <row r="3" spans="1:25" x14ac:dyDescent="0.25">
      <c r="A3" s="38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38"/>
    </row>
    <row r="4" spans="1:25" x14ac:dyDescent="0.25">
      <c r="A4" s="38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38"/>
    </row>
    <row r="5" spans="1:25" x14ac:dyDescent="0.25">
      <c r="A5" s="51" t="s">
        <v>642</v>
      </c>
      <c r="B5" s="464" t="s">
        <v>595</v>
      </c>
      <c r="C5" s="464" t="s">
        <v>57</v>
      </c>
      <c r="D5" s="464" t="s">
        <v>45</v>
      </c>
      <c r="E5" s="464" t="s">
        <v>55</v>
      </c>
      <c r="F5" s="464" t="s">
        <v>52</v>
      </c>
      <c r="G5" s="464" t="s">
        <v>600</v>
      </c>
      <c r="H5" s="464" t="s">
        <v>47</v>
      </c>
      <c r="I5" s="464" t="s">
        <v>49</v>
      </c>
      <c r="J5" s="464" t="s">
        <v>60</v>
      </c>
      <c r="K5" s="464" t="s">
        <v>48</v>
      </c>
      <c r="L5" s="464" t="s">
        <v>58</v>
      </c>
      <c r="M5" s="464" t="s">
        <v>53</v>
      </c>
      <c r="N5" s="464" t="s">
        <v>463</v>
      </c>
      <c r="O5" s="464" t="s">
        <v>51</v>
      </c>
      <c r="P5" s="464" t="s">
        <v>602</v>
      </c>
      <c r="Q5" s="464" t="s">
        <v>44</v>
      </c>
      <c r="R5" s="464" t="s">
        <v>50</v>
      </c>
      <c r="S5" s="464" t="s">
        <v>56</v>
      </c>
      <c r="T5" s="464" t="s">
        <v>54</v>
      </c>
      <c r="U5" s="464" t="s">
        <v>596</v>
      </c>
      <c r="V5" s="464" t="s">
        <v>46</v>
      </c>
      <c r="W5" s="464" t="s">
        <v>599</v>
      </c>
      <c r="X5" s="464" t="s">
        <v>598</v>
      </c>
      <c r="Y5" s="454"/>
    </row>
    <row r="6" spans="1:25" x14ac:dyDescent="0.25">
      <c r="A6" s="53" t="s">
        <v>643</v>
      </c>
      <c r="B6" s="465">
        <v>0</v>
      </c>
      <c r="C6" s="466">
        <v>0</v>
      </c>
      <c r="D6" s="466">
        <v>0</v>
      </c>
      <c r="E6" s="466">
        <v>0</v>
      </c>
      <c r="F6" s="466">
        <v>0</v>
      </c>
      <c r="G6" s="466">
        <v>0</v>
      </c>
      <c r="H6" s="466">
        <v>0</v>
      </c>
      <c r="I6" s="466">
        <v>0</v>
      </c>
      <c r="J6" s="466">
        <v>0</v>
      </c>
      <c r="K6" s="466">
        <v>0</v>
      </c>
      <c r="L6" s="466">
        <v>0</v>
      </c>
      <c r="M6" s="466">
        <v>0</v>
      </c>
      <c r="N6" s="466">
        <v>0</v>
      </c>
      <c r="O6" s="466">
        <v>0</v>
      </c>
      <c r="P6" s="466">
        <v>0</v>
      </c>
      <c r="Q6" s="466">
        <v>0</v>
      </c>
      <c r="R6" s="466">
        <v>0</v>
      </c>
      <c r="S6" s="466">
        <v>1084720.81</v>
      </c>
      <c r="T6" s="466">
        <v>0</v>
      </c>
      <c r="U6" s="466">
        <v>0</v>
      </c>
      <c r="V6" s="466">
        <v>0</v>
      </c>
      <c r="W6" s="466">
        <v>0</v>
      </c>
      <c r="X6" s="466">
        <v>0</v>
      </c>
      <c r="Y6" s="454"/>
    </row>
    <row r="7" spans="1:25" x14ac:dyDescent="0.25">
      <c r="A7" s="467" t="s">
        <v>625</v>
      </c>
      <c r="B7" s="468">
        <v>0</v>
      </c>
      <c r="C7" s="469">
        <v>0</v>
      </c>
      <c r="D7" s="469">
        <v>912</v>
      </c>
      <c r="E7" s="469">
        <v>0</v>
      </c>
      <c r="F7" s="469">
        <v>0</v>
      </c>
      <c r="G7" s="469">
        <v>10500</v>
      </c>
      <c r="H7" s="469">
        <v>12974</v>
      </c>
      <c r="I7" s="469">
        <v>0</v>
      </c>
      <c r="J7" s="469">
        <v>0</v>
      </c>
      <c r="K7" s="469">
        <v>0</v>
      </c>
      <c r="L7" s="469">
        <v>0</v>
      </c>
      <c r="M7" s="469">
        <v>0</v>
      </c>
      <c r="N7" s="469">
        <v>0</v>
      </c>
      <c r="O7" s="469">
        <v>0</v>
      </c>
      <c r="P7" s="469">
        <v>0</v>
      </c>
      <c r="Q7" s="469">
        <v>436</v>
      </c>
      <c r="R7" s="469">
        <v>0</v>
      </c>
      <c r="S7" s="469">
        <v>0</v>
      </c>
      <c r="T7" s="469">
        <v>0</v>
      </c>
      <c r="U7" s="469">
        <v>0</v>
      </c>
      <c r="V7" s="469">
        <v>0</v>
      </c>
      <c r="W7" s="469">
        <v>0</v>
      </c>
      <c r="X7" s="469">
        <v>0</v>
      </c>
      <c r="Y7" s="454"/>
    </row>
    <row r="8" spans="1:25" x14ac:dyDescent="0.25">
      <c r="A8" s="467" t="s">
        <v>633</v>
      </c>
      <c r="B8" s="468">
        <v>0</v>
      </c>
      <c r="C8" s="469">
        <v>0</v>
      </c>
      <c r="D8" s="469">
        <v>0</v>
      </c>
      <c r="E8" s="469">
        <v>0</v>
      </c>
      <c r="F8" s="469">
        <v>0</v>
      </c>
      <c r="G8" s="469">
        <v>0</v>
      </c>
      <c r="H8" s="469">
        <v>0</v>
      </c>
      <c r="I8" s="469">
        <v>0</v>
      </c>
      <c r="J8" s="469">
        <v>0</v>
      </c>
      <c r="K8" s="469">
        <v>0</v>
      </c>
      <c r="L8" s="469">
        <v>2894.8</v>
      </c>
      <c r="M8" s="469">
        <v>0</v>
      </c>
      <c r="N8" s="469">
        <v>0</v>
      </c>
      <c r="O8" s="469">
        <v>0</v>
      </c>
      <c r="P8" s="469">
        <v>0</v>
      </c>
      <c r="Q8" s="469">
        <v>0</v>
      </c>
      <c r="R8" s="469">
        <v>0</v>
      </c>
      <c r="S8" s="469">
        <v>0</v>
      </c>
      <c r="T8" s="469">
        <v>0</v>
      </c>
      <c r="U8" s="469">
        <v>0</v>
      </c>
      <c r="V8" s="469">
        <v>0</v>
      </c>
      <c r="W8" s="469">
        <v>0</v>
      </c>
      <c r="X8" s="469">
        <v>0</v>
      </c>
      <c r="Y8" s="454"/>
    </row>
    <row r="9" spans="1:25" x14ac:dyDescent="0.25">
      <c r="A9" s="467" t="s">
        <v>613</v>
      </c>
      <c r="B9" s="468">
        <v>0</v>
      </c>
      <c r="C9" s="469">
        <v>0</v>
      </c>
      <c r="D9" s="469">
        <v>0</v>
      </c>
      <c r="E9" s="469">
        <v>0</v>
      </c>
      <c r="F9" s="469">
        <v>11787.76</v>
      </c>
      <c r="G9" s="469">
        <v>0</v>
      </c>
      <c r="H9" s="469">
        <v>9.3399370000000008</v>
      </c>
      <c r="I9" s="469">
        <v>22589.85</v>
      </c>
      <c r="J9" s="469">
        <v>19250</v>
      </c>
      <c r="K9" s="469">
        <v>0</v>
      </c>
      <c r="L9" s="469">
        <v>208892.91999999998</v>
      </c>
      <c r="M9" s="469">
        <v>70726.303999999989</v>
      </c>
      <c r="N9" s="469">
        <v>0</v>
      </c>
      <c r="O9" s="469">
        <v>814391.46000000008</v>
      </c>
      <c r="P9" s="469">
        <v>369.69000000000005</v>
      </c>
      <c r="Q9" s="469">
        <v>961</v>
      </c>
      <c r="R9" s="469">
        <v>0</v>
      </c>
      <c r="S9" s="469">
        <v>0</v>
      </c>
      <c r="T9" s="469">
        <v>0</v>
      </c>
      <c r="U9" s="469">
        <v>159378.30000000005</v>
      </c>
      <c r="V9" s="469">
        <v>119710.22</v>
      </c>
      <c r="W9" s="469">
        <v>4675</v>
      </c>
      <c r="X9" s="469">
        <v>4680</v>
      </c>
      <c r="Y9" s="454"/>
    </row>
    <row r="10" spans="1:25" x14ac:dyDescent="0.25">
      <c r="A10" s="467" t="s">
        <v>612</v>
      </c>
      <c r="B10" s="468">
        <v>1521</v>
      </c>
      <c r="C10" s="469">
        <v>43662.5</v>
      </c>
      <c r="D10" s="469">
        <v>385540.89000000007</v>
      </c>
      <c r="E10" s="469">
        <v>3895</v>
      </c>
      <c r="F10" s="469">
        <v>1300</v>
      </c>
      <c r="G10" s="469">
        <v>0</v>
      </c>
      <c r="H10" s="469">
        <v>4900</v>
      </c>
      <c r="I10" s="469">
        <v>0</v>
      </c>
      <c r="J10" s="469">
        <v>80</v>
      </c>
      <c r="K10" s="469">
        <v>126422</v>
      </c>
      <c r="L10" s="469">
        <v>69</v>
      </c>
      <c r="M10" s="469">
        <v>36334.979999999996</v>
      </c>
      <c r="N10" s="469">
        <v>33223.31</v>
      </c>
      <c r="O10" s="469">
        <v>915412.75339999993</v>
      </c>
      <c r="P10" s="469">
        <v>0</v>
      </c>
      <c r="Q10" s="469">
        <v>25370.260000000002</v>
      </c>
      <c r="R10" s="469">
        <v>0</v>
      </c>
      <c r="S10" s="469">
        <v>0</v>
      </c>
      <c r="T10" s="469">
        <v>0</v>
      </c>
      <c r="U10" s="469">
        <v>28027.800000000003</v>
      </c>
      <c r="V10" s="469">
        <v>6143</v>
      </c>
      <c r="W10" s="469">
        <v>0</v>
      </c>
      <c r="X10" s="469">
        <v>0</v>
      </c>
      <c r="Y10" s="454"/>
    </row>
    <row r="11" spans="1:25" x14ac:dyDescent="0.25">
      <c r="A11" s="53" t="s">
        <v>622</v>
      </c>
      <c r="B11" s="465">
        <v>905</v>
      </c>
      <c r="C11" s="466">
        <v>0</v>
      </c>
      <c r="D11" s="466">
        <v>783</v>
      </c>
      <c r="E11" s="466">
        <v>0</v>
      </c>
      <c r="F11" s="466">
        <v>0</v>
      </c>
      <c r="G11" s="466">
        <v>0</v>
      </c>
      <c r="H11" s="466">
        <v>0</v>
      </c>
      <c r="I11" s="466">
        <v>0</v>
      </c>
      <c r="J11" s="466">
        <v>0</v>
      </c>
      <c r="K11" s="466">
        <v>0</v>
      </c>
      <c r="L11" s="466">
        <v>0</v>
      </c>
      <c r="M11" s="466">
        <v>0</v>
      </c>
      <c r="N11" s="466">
        <v>0</v>
      </c>
      <c r="O11" s="466">
        <v>0</v>
      </c>
      <c r="P11" s="466">
        <v>0</v>
      </c>
      <c r="Q11" s="466">
        <v>0</v>
      </c>
      <c r="R11" s="466">
        <v>0</v>
      </c>
      <c r="S11" s="466">
        <v>0</v>
      </c>
      <c r="T11" s="466">
        <v>0</v>
      </c>
      <c r="U11" s="466">
        <v>0</v>
      </c>
      <c r="V11" s="466">
        <v>33069.220999999998</v>
      </c>
      <c r="W11" s="466">
        <v>0</v>
      </c>
      <c r="X11" s="466">
        <v>0</v>
      </c>
      <c r="Y11" s="454"/>
    </row>
    <row r="12" spans="1:25" x14ac:dyDescent="0.25">
      <c r="A12" s="53" t="s">
        <v>623</v>
      </c>
      <c r="B12" s="465">
        <v>0</v>
      </c>
      <c r="C12" s="466">
        <v>0</v>
      </c>
      <c r="D12" s="466">
        <v>0</v>
      </c>
      <c r="E12" s="466">
        <v>0</v>
      </c>
      <c r="F12" s="466">
        <v>0</v>
      </c>
      <c r="G12" s="466">
        <v>0</v>
      </c>
      <c r="H12" s="466">
        <v>0</v>
      </c>
      <c r="I12" s="466">
        <v>0</v>
      </c>
      <c r="J12" s="466">
        <v>0</v>
      </c>
      <c r="K12" s="466">
        <v>0</v>
      </c>
      <c r="L12" s="466">
        <v>19692.904999999999</v>
      </c>
      <c r="M12" s="466">
        <v>0</v>
      </c>
      <c r="N12" s="466">
        <v>9600</v>
      </c>
      <c r="O12" s="466">
        <v>0</v>
      </c>
      <c r="P12" s="466">
        <v>0</v>
      </c>
      <c r="Q12" s="466">
        <v>0</v>
      </c>
      <c r="R12" s="466">
        <v>0</v>
      </c>
      <c r="S12" s="466">
        <v>0</v>
      </c>
      <c r="T12" s="466">
        <v>0</v>
      </c>
      <c r="U12" s="466">
        <v>0</v>
      </c>
      <c r="V12" s="466">
        <v>0</v>
      </c>
      <c r="W12" s="466">
        <v>0</v>
      </c>
      <c r="X12" s="466">
        <v>0</v>
      </c>
      <c r="Y12" s="454"/>
    </row>
    <row r="13" spans="1:25" x14ac:dyDescent="0.25">
      <c r="A13" s="53" t="s">
        <v>629</v>
      </c>
      <c r="B13" s="465">
        <v>0</v>
      </c>
      <c r="C13" s="466">
        <v>0</v>
      </c>
      <c r="D13" s="466">
        <v>0</v>
      </c>
      <c r="E13" s="466">
        <v>0</v>
      </c>
      <c r="F13" s="466">
        <v>0</v>
      </c>
      <c r="G13" s="466">
        <v>0</v>
      </c>
      <c r="H13" s="466">
        <v>0</v>
      </c>
      <c r="I13" s="466">
        <v>0</v>
      </c>
      <c r="J13" s="466">
        <v>0</v>
      </c>
      <c r="K13" s="466">
        <v>241</v>
      </c>
      <c r="L13" s="466">
        <v>18083</v>
      </c>
      <c r="M13" s="466">
        <v>0</v>
      </c>
      <c r="N13" s="466">
        <v>0</v>
      </c>
      <c r="O13" s="466">
        <v>0</v>
      </c>
      <c r="P13" s="466">
        <v>0</v>
      </c>
      <c r="Q13" s="466">
        <v>0</v>
      </c>
      <c r="R13" s="466">
        <v>0</v>
      </c>
      <c r="S13" s="466">
        <v>4606.6250000000009</v>
      </c>
      <c r="T13" s="466">
        <v>0</v>
      </c>
      <c r="U13" s="466">
        <v>0</v>
      </c>
      <c r="V13" s="466">
        <v>0</v>
      </c>
      <c r="W13" s="466">
        <v>0</v>
      </c>
      <c r="X13" s="466">
        <v>0</v>
      </c>
      <c r="Y13" s="454"/>
    </row>
    <row r="14" spans="1:25" x14ac:dyDescent="0.25">
      <c r="A14" s="29" t="s">
        <v>619</v>
      </c>
      <c r="B14" s="10">
        <v>0</v>
      </c>
      <c r="C14" s="43">
        <v>0</v>
      </c>
      <c r="D14" s="43">
        <v>308104.09999999998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54"/>
    </row>
    <row r="15" spans="1:25" x14ac:dyDescent="0.25">
      <c r="A15" s="467" t="s">
        <v>610</v>
      </c>
      <c r="B15" s="468">
        <v>2800</v>
      </c>
      <c r="C15" s="469">
        <v>14697.6</v>
      </c>
      <c r="D15" s="469">
        <v>0</v>
      </c>
      <c r="E15" s="469">
        <v>0</v>
      </c>
      <c r="F15" s="469">
        <v>1030</v>
      </c>
      <c r="G15" s="469">
        <v>0</v>
      </c>
      <c r="H15" s="469">
        <v>0</v>
      </c>
      <c r="I15" s="469">
        <v>0</v>
      </c>
      <c r="J15" s="469">
        <v>0</v>
      </c>
      <c r="K15" s="469">
        <v>0</v>
      </c>
      <c r="L15" s="469">
        <v>2535.3050000000003</v>
      </c>
      <c r="M15" s="469">
        <v>0</v>
      </c>
      <c r="N15" s="469">
        <v>0</v>
      </c>
      <c r="O15" s="469">
        <v>0</v>
      </c>
      <c r="P15" s="469">
        <v>0</v>
      </c>
      <c r="Q15" s="469">
        <v>0</v>
      </c>
      <c r="R15" s="469">
        <v>0</v>
      </c>
      <c r="S15" s="469">
        <v>0</v>
      </c>
      <c r="T15" s="469">
        <v>1876784.26</v>
      </c>
      <c r="U15" s="469">
        <v>0</v>
      </c>
      <c r="V15" s="469">
        <v>0</v>
      </c>
      <c r="W15" s="469">
        <v>0</v>
      </c>
      <c r="X15" s="469">
        <v>0</v>
      </c>
      <c r="Y15" s="454"/>
    </row>
    <row r="16" spans="1:25" x14ac:dyDescent="0.25">
      <c r="A16" s="53" t="s">
        <v>606</v>
      </c>
      <c r="B16" s="465">
        <v>24500</v>
      </c>
      <c r="C16" s="466">
        <v>36525.076000000001</v>
      </c>
      <c r="D16" s="466">
        <v>3160264.4</v>
      </c>
      <c r="E16" s="466">
        <v>0</v>
      </c>
      <c r="F16" s="466">
        <v>2132448.6460000002</v>
      </c>
      <c r="G16" s="466">
        <v>0</v>
      </c>
      <c r="H16" s="466">
        <v>0</v>
      </c>
      <c r="I16" s="466">
        <v>884.61500000000001</v>
      </c>
      <c r="J16" s="466">
        <v>30637.399999999998</v>
      </c>
      <c r="K16" s="466">
        <v>94010.104999999996</v>
      </c>
      <c r="L16" s="466">
        <v>22418985.489999987</v>
      </c>
      <c r="M16" s="466">
        <v>28279.790999999997</v>
      </c>
      <c r="N16" s="466">
        <v>0</v>
      </c>
      <c r="O16" s="466">
        <v>5439812.7800000003</v>
      </c>
      <c r="P16" s="466">
        <v>0</v>
      </c>
      <c r="Q16" s="466">
        <v>0</v>
      </c>
      <c r="R16" s="466">
        <v>0</v>
      </c>
      <c r="S16" s="466">
        <v>0</v>
      </c>
      <c r="T16" s="466">
        <v>0</v>
      </c>
      <c r="U16" s="466">
        <v>422537.39</v>
      </c>
      <c r="V16" s="466">
        <v>0</v>
      </c>
      <c r="W16" s="466">
        <v>0</v>
      </c>
      <c r="X16" s="466">
        <v>0</v>
      </c>
      <c r="Y16" s="454"/>
    </row>
    <row r="17" spans="1:25" x14ac:dyDescent="0.25">
      <c r="A17" s="29" t="s">
        <v>631</v>
      </c>
      <c r="B17" s="10">
        <v>0</v>
      </c>
      <c r="C17" s="43">
        <v>6066.4250000000011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8233.7350000000006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54"/>
    </row>
    <row r="18" spans="1:25" x14ac:dyDescent="0.25">
      <c r="A18" s="467" t="s">
        <v>611</v>
      </c>
      <c r="B18" s="468">
        <v>0</v>
      </c>
      <c r="C18" s="469">
        <v>0</v>
      </c>
      <c r="D18" s="469">
        <v>6722</v>
      </c>
      <c r="E18" s="469">
        <v>0</v>
      </c>
      <c r="F18" s="469">
        <v>0</v>
      </c>
      <c r="G18" s="469">
        <v>0</v>
      </c>
      <c r="H18" s="469">
        <v>0</v>
      </c>
      <c r="I18" s="469">
        <v>0</v>
      </c>
      <c r="J18" s="469">
        <v>0</v>
      </c>
      <c r="K18" s="469">
        <v>0</v>
      </c>
      <c r="L18" s="469">
        <v>0</v>
      </c>
      <c r="M18" s="469">
        <v>0</v>
      </c>
      <c r="N18" s="469">
        <v>0</v>
      </c>
      <c r="O18" s="469">
        <v>1400</v>
      </c>
      <c r="P18" s="469">
        <v>0</v>
      </c>
      <c r="Q18" s="469">
        <v>0</v>
      </c>
      <c r="R18" s="469">
        <v>0</v>
      </c>
      <c r="S18" s="469">
        <v>1766003.4500000002</v>
      </c>
      <c r="T18" s="469">
        <v>0</v>
      </c>
      <c r="U18" s="469">
        <v>0</v>
      </c>
      <c r="V18" s="469">
        <v>0</v>
      </c>
      <c r="W18" s="469">
        <v>0</v>
      </c>
      <c r="X18" s="469">
        <v>0</v>
      </c>
      <c r="Y18" s="454"/>
    </row>
    <row r="19" spans="1:25" x14ac:dyDescent="0.25">
      <c r="A19" s="29" t="s">
        <v>621</v>
      </c>
      <c r="B19" s="10">
        <v>0</v>
      </c>
      <c r="C19" s="43">
        <v>0</v>
      </c>
      <c r="D19" s="43">
        <v>13461.730000000001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521.79500000000007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90676.03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54"/>
    </row>
    <row r="20" spans="1:25" x14ac:dyDescent="0.25">
      <c r="A20" s="467" t="s">
        <v>632</v>
      </c>
      <c r="B20" s="468">
        <v>0</v>
      </c>
      <c r="C20" s="469">
        <v>0</v>
      </c>
      <c r="D20" s="469">
        <v>0</v>
      </c>
      <c r="E20" s="469">
        <v>0</v>
      </c>
      <c r="F20" s="469">
        <v>0</v>
      </c>
      <c r="G20" s="469">
        <v>0</v>
      </c>
      <c r="H20" s="469">
        <v>0</v>
      </c>
      <c r="I20" s="469">
        <v>0</v>
      </c>
      <c r="J20" s="469">
        <v>153.905</v>
      </c>
      <c r="K20" s="469">
        <v>0</v>
      </c>
      <c r="L20" s="469">
        <v>7825</v>
      </c>
      <c r="M20" s="469">
        <v>0</v>
      </c>
      <c r="N20" s="469">
        <v>0</v>
      </c>
      <c r="O20" s="469">
        <v>0</v>
      </c>
      <c r="P20" s="469">
        <v>0</v>
      </c>
      <c r="Q20" s="469">
        <v>0</v>
      </c>
      <c r="R20" s="469">
        <v>0</v>
      </c>
      <c r="S20" s="469">
        <v>0</v>
      </c>
      <c r="T20" s="469">
        <v>0</v>
      </c>
      <c r="U20" s="469">
        <v>0</v>
      </c>
      <c r="V20" s="469">
        <v>0</v>
      </c>
      <c r="W20" s="469">
        <v>0</v>
      </c>
      <c r="X20" s="469">
        <v>0</v>
      </c>
      <c r="Y20" s="454"/>
    </row>
    <row r="21" spans="1:25" x14ac:dyDescent="0.25">
      <c r="A21" s="29" t="s">
        <v>626</v>
      </c>
      <c r="B21" s="10">
        <v>0</v>
      </c>
      <c r="C21" s="43">
        <v>0</v>
      </c>
      <c r="D21" s="43">
        <v>65.39</v>
      </c>
      <c r="E21" s="43">
        <v>0</v>
      </c>
      <c r="F21" s="43">
        <v>4048.96</v>
      </c>
      <c r="G21" s="43">
        <v>0</v>
      </c>
      <c r="H21" s="43">
        <v>0</v>
      </c>
      <c r="I21" s="43">
        <v>18639.86</v>
      </c>
      <c r="J21" s="43">
        <v>0</v>
      </c>
      <c r="K21" s="43">
        <v>0</v>
      </c>
      <c r="L21" s="43">
        <v>1604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54"/>
    </row>
    <row r="22" spans="1:25" x14ac:dyDescent="0.25">
      <c r="A22" s="467" t="s">
        <v>607</v>
      </c>
      <c r="B22" s="468">
        <v>0</v>
      </c>
      <c r="C22" s="469">
        <v>0</v>
      </c>
      <c r="D22" s="469">
        <v>0</v>
      </c>
      <c r="E22" s="469">
        <v>0</v>
      </c>
      <c r="F22" s="469">
        <v>0</v>
      </c>
      <c r="G22" s="469">
        <v>0</v>
      </c>
      <c r="H22" s="469">
        <v>0</v>
      </c>
      <c r="I22" s="469">
        <v>0</v>
      </c>
      <c r="J22" s="469">
        <v>0</v>
      </c>
      <c r="K22" s="469">
        <v>0</v>
      </c>
      <c r="L22" s="469">
        <v>0</v>
      </c>
      <c r="M22" s="469">
        <v>0</v>
      </c>
      <c r="N22" s="469">
        <v>0</v>
      </c>
      <c r="O22" s="469">
        <v>0</v>
      </c>
      <c r="P22" s="469">
        <v>0</v>
      </c>
      <c r="Q22" s="469">
        <v>0</v>
      </c>
      <c r="R22" s="469">
        <v>0</v>
      </c>
      <c r="S22" s="469">
        <v>10954831.189999999</v>
      </c>
      <c r="T22" s="469">
        <v>0</v>
      </c>
      <c r="U22" s="469">
        <v>0</v>
      </c>
      <c r="V22" s="469">
        <v>0</v>
      </c>
      <c r="W22" s="469">
        <v>0</v>
      </c>
      <c r="X22" s="469">
        <v>0</v>
      </c>
      <c r="Y22" s="454"/>
    </row>
    <row r="23" spans="1:25" x14ac:dyDescent="0.25">
      <c r="A23" s="29" t="s">
        <v>630</v>
      </c>
      <c r="B23" s="10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21268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54"/>
    </row>
    <row r="24" spans="1:25" x14ac:dyDescent="0.25">
      <c r="A24" s="467" t="s">
        <v>635</v>
      </c>
      <c r="B24" s="468">
        <v>0</v>
      </c>
      <c r="C24" s="469">
        <v>0</v>
      </c>
      <c r="D24" s="469">
        <v>280</v>
      </c>
      <c r="E24" s="469">
        <v>0</v>
      </c>
      <c r="F24" s="469">
        <v>0</v>
      </c>
      <c r="G24" s="469">
        <v>0</v>
      </c>
      <c r="H24" s="469">
        <v>0</v>
      </c>
      <c r="I24" s="469">
        <v>0</v>
      </c>
      <c r="J24" s="469">
        <v>0</v>
      </c>
      <c r="K24" s="469">
        <v>0</v>
      </c>
      <c r="L24" s="469">
        <v>0</v>
      </c>
      <c r="M24" s="469">
        <v>0</v>
      </c>
      <c r="N24" s="469">
        <v>0</v>
      </c>
      <c r="O24" s="469">
        <v>0</v>
      </c>
      <c r="P24" s="469">
        <v>0</v>
      </c>
      <c r="Q24" s="469">
        <v>45</v>
      </c>
      <c r="R24" s="469">
        <v>0</v>
      </c>
      <c r="S24" s="469">
        <v>0</v>
      </c>
      <c r="T24" s="469">
        <v>0</v>
      </c>
      <c r="U24" s="469">
        <v>0</v>
      </c>
      <c r="V24" s="469">
        <v>0</v>
      </c>
      <c r="W24" s="469">
        <v>0</v>
      </c>
      <c r="X24" s="469">
        <v>0</v>
      </c>
      <c r="Y24" s="454"/>
    </row>
    <row r="25" spans="1:25" x14ac:dyDescent="0.25">
      <c r="A25" s="29" t="s">
        <v>608</v>
      </c>
      <c r="B25" s="10">
        <v>0</v>
      </c>
      <c r="C25" s="43">
        <v>3426</v>
      </c>
      <c r="D25" s="43">
        <v>205110.726</v>
      </c>
      <c r="E25" s="43">
        <v>0</v>
      </c>
      <c r="F25" s="43">
        <v>0</v>
      </c>
      <c r="G25" s="43">
        <v>269895</v>
      </c>
      <c r="H25" s="43">
        <v>1600</v>
      </c>
      <c r="I25" s="43">
        <v>0</v>
      </c>
      <c r="J25" s="43">
        <v>0</v>
      </c>
      <c r="K25" s="43">
        <v>54314.600000000006</v>
      </c>
      <c r="L25" s="43">
        <v>486.25</v>
      </c>
      <c r="M25" s="43">
        <v>44831.560000000005</v>
      </c>
      <c r="N25" s="43">
        <v>23168.25</v>
      </c>
      <c r="O25" s="43">
        <v>4365652.91</v>
      </c>
      <c r="P25" s="43">
        <v>0</v>
      </c>
      <c r="Q25" s="43">
        <v>361818.00999999995</v>
      </c>
      <c r="R25" s="43">
        <v>0</v>
      </c>
      <c r="S25" s="43">
        <v>0</v>
      </c>
      <c r="T25" s="43">
        <v>0</v>
      </c>
      <c r="U25" s="43">
        <v>13160.8</v>
      </c>
      <c r="V25" s="43">
        <v>34956.18</v>
      </c>
      <c r="W25" s="43">
        <v>0</v>
      </c>
      <c r="X25" s="43">
        <v>0</v>
      </c>
      <c r="Y25" s="454"/>
    </row>
    <row r="26" spans="1:25" x14ac:dyDescent="0.25">
      <c r="A26" s="467" t="s">
        <v>636</v>
      </c>
      <c r="B26" s="468">
        <v>0</v>
      </c>
      <c r="C26" s="469">
        <v>0</v>
      </c>
      <c r="D26" s="469">
        <v>0</v>
      </c>
      <c r="E26" s="469">
        <v>0</v>
      </c>
      <c r="F26" s="469">
        <v>0</v>
      </c>
      <c r="G26" s="469">
        <v>0</v>
      </c>
      <c r="H26" s="469">
        <v>0</v>
      </c>
      <c r="I26" s="469">
        <v>0</v>
      </c>
      <c r="J26" s="469">
        <v>0</v>
      </c>
      <c r="K26" s="469">
        <v>0</v>
      </c>
      <c r="L26" s="469">
        <v>2</v>
      </c>
      <c r="M26" s="469">
        <v>0</v>
      </c>
      <c r="N26" s="469">
        <v>0</v>
      </c>
      <c r="O26" s="469">
        <v>0</v>
      </c>
      <c r="P26" s="469">
        <v>0</v>
      </c>
      <c r="Q26" s="469">
        <v>0</v>
      </c>
      <c r="R26" s="469">
        <v>0</v>
      </c>
      <c r="S26" s="469">
        <v>0</v>
      </c>
      <c r="T26" s="469">
        <v>295</v>
      </c>
      <c r="U26" s="469">
        <v>0</v>
      </c>
      <c r="V26" s="469">
        <v>0</v>
      </c>
      <c r="W26" s="469">
        <v>0</v>
      </c>
      <c r="X26" s="469">
        <v>0</v>
      </c>
      <c r="Y26" s="454"/>
    </row>
    <row r="27" spans="1:25" x14ac:dyDescent="0.25">
      <c r="A27" s="29" t="s">
        <v>644</v>
      </c>
      <c r="B27" s="10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54"/>
    </row>
    <row r="28" spans="1:25" x14ac:dyDescent="0.25">
      <c r="A28" s="467" t="s">
        <v>645</v>
      </c>
      <c r="B28" s="468">
        <v>0</v>
      </c>
      <c r="C28" s="469">
        <v>0</v>
      </c>
      <c r="D28" s="469">
        <v>0</v>
      </c>
      <c r="E28" s="469">
        <v>190</v>
      </c>
      <c r="F28" s="469">
        <v>0</v>
      </c>
      <c r="G28" s="469">
        <v>0</v>
      </c>
      <c r="H28" s="469">
        <v>0</v>
      </c>
      <c r="I28" s="469">
        <v>0</v>
      </c>
      <c r="J28" s="469">
        <v>0</v>
      </c>
      <c r="K28" s="469">
        <v>0</v>
      </c>
      <c r="L28" s="469">
        <v>22</v>
      </c>
      <c r="M28" s="469">
        <v>0</v>
      </c>
      <c r="N28" s="469">
        <v>0</v>
      </c>
      <c r="O28" s="469">
        <v>0</v>
      </c>
      <c r="P28" s="469">
        <v>0</v>
      </c>
      <c r="Q28" s="469">
        <v>0</v>
      </c>
      <c r="R28" s="469">
        <v>0</v>
      </c>
      <c r="S28" s="469">
        <v>0</v>
      </c>
      <c r="T28" s="469">
        <v>0</v>
      </c>
      <c r="U28" s="469">
        <v>0</v>
      </c>
      <c r="V28" s="469">
        <v>0</v>
      </c>
      <c r="W28" s="469">
        <v>0</v>
      </c>
      <c r="X28" s="469">
        <v>0</v>
      </c>
      <c r="Y28" s="454"/>
    </row>
    <row r="29" spans="1:25" x14ac:dyDescent="0.25">
      <c r="A29" s="29" t="s">
        <v>609</v>
      </c>
      <c r="B29" s="10">
        <v>600</v>
      </c>
      <c r="C29" s="43">
        <v>111735</v>
      </c>
      <c r="D29" s="43">
        <v>46825.33</v>
      </c>
      <c r="E29" s="43">
        <v>0</v>
      </c>
      <c r="F29" s="43">
        <v>0</v>
      </c>
      <c r="G29" s="43">
        <v>914137.03</v>
      </c>
      <c r="H29" s="43">
        <v>47010.899999999994</v>
      </c>
      <c r="I29" s="43">
        <v>0</v>
      </c>
      <c r="J29" s="43">
        <v>0</v>
      </c>
      <c r="K29" s="43">
        <v>358933</v>
      </c>
      <c r="L29" s="43">
        <v>78</v>
      </c>
      <c r="M29" s="43">
        <v>330845.15999999997</v>
      </c>
      <c r="N29" s="43">
        <v>166906.28</v>
      </c>
      <c r="O29" s="43">
        <v>573741.36</v>
      </c>
      <c r="P29" s="43">
        <v>0</v>
      </c>
      <c r="Q29" s="43">
        <v>7899</v>
      </c>
      <c r="R29" s="43">
        <v>0</v>
      </c>
      <c r="S29" s="43">
        <v>0</v>
      </c>
      <c r="T29" s="43">
        <v>0</v>
      </c>
      <c r="U29" s="43">
        <v>23735.100000000002</v>
      </c>
      <c r="V29" s="43">
        <v>235</v>
      </c>
      <c r="W29" s="43">
        <v>2987.5</v>
      </c>
      <c r="X29" s="43">
        <v>0</v>
      </c>
      <c r="Y29" s="454"/>
    </row>
    <row r="30" spans="1:25" x14ac:dyDescent="0.25">
      <c r="A30" s="467" t="s">
        <v>634</v>
      </c>
      <c r="B30" s="468">
        <v>0</v>
      </c>
      <c r="C30" s="469">
        <v>0</v>
      </c>
      <c r="D30" s="469">
        <v>16.5</v>
      </c>
      <c r="E30" s="469">
        <v>0</v>
      </c>
      <c r="F30" s="469">
        <v>0</v>
      </c>
      <c r="G30" s="469">
        <v>0</v>
      </c>
      <c r="H30" s="469">
        <v>0</v>
      </c>
      <c r="I30" s="469">
        <v>0</v>
      </c>
      <c r="J30" s="469">
        <v>0</v>
      </c>
      <c r="K30" s="469">
        <v>0</v>
      </c>
      <c r="L30" s="469">
        <v>0</v>
      </c>
      <c r="M30" s="469">
        <v>0</v>
      </c>
      <c r="N30" s="469">
        <v>0</v>
      </c>
      <c r="O30" s="469">
        <v>0</v>
      </c>
      <c r="P30" s="469">
        <v>0</v>
      </c>
      <c r="Q30" s="469">
        <v>1226.6500000000001</v>
      </c>
      <c r="R30" s="469">
        <v>0</v>
      </c>
      <c r="S30" s="469">
        <v>0</v>
      </c>
      <c r="T30" s="469">
        <v>0</v>
      </c>
      <c r="U30" s="469">
        <v>0</v>
      </c>
      <c r="V30" s="469">
        <v>0</v>
      </c>
      <c r="W30" s="469">
        <v>0</v>
      </c>
      <c r="X30" s="469">
        <v>0</v>
      </c>
      <c r="Y30" s="454"/>
    </row>
    <row r="31" spans="1:25" x14ac:dyDescent="0.25">
      <c r="A31" s="29" t="s">
        <v>624</v>
      </c>
      <c r="B31" s="10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26570.525000000001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54"/>
    </row>
    <row r="32" spans="1:25" x14ac:dyDescent="0.25">
      <c r="A32" s="467" t="s">
        <v>627</v>
      </c>
      <c r="B32" s="468">
        <v>0</v>
      </c>
      <c r="C32" s="469">
        <v>0</v>
      </c>
      <c r="D32" s="469">
        <v>24040</v>
      </c>
      <c r="E32" s="469">
        <v>0</v>
      </c>
      <c r="F32" s="469">
        <v>0</v>
      </c>
      <c r="G32" s="469">
        <v>0</v>
      </c>
      <c r="H32" s="469">
        <v>0</v>
      </c>
      <c r="I32" s="469">
        <v>0</v>
      </c>
      <c r="J32" s="469">
        <v>0</v>
      </c>
      <c r="K32" s="469">
        <v>0</v>
      </c>
      <c r="L32" s="469">
        <v>0</v>
      </c>
      <c r="M32" s="469">
        <v>0</v>
      </c>
      <c r="N32" s="469">
        <v>0</v>
      </c>
      <c r="O32" s="469">
        <v>0</v>
      </c>
      <c r="P32" s="469">
        <v>0</v>
      </c>
      <c r="Q32" s="469">
        <v>0</v>
      </c>
      <c r="R32" s="469">
        <v>0</v>
      </c>
      <c r="S32" s="469">
        <v>0</v>
      </c>
      <c r="T32" s="469">
        <v>0</v>
      </c>
      <c r="U32" s="469">
        <v>0</v>
      </c>
      <c r="V32" s="469">
        <v>0</v>
      </c>
      <c r="W32" s="469">
        <v>0</v>
      </c>
      <c r="X32" s="469">
        <v>0</v>
      </c>
      <c r="Y32" s="454"/>
    </row>
    <row r="33" spans="1:25" x14ac:dyDescent="0.25">
      <c r="A33" s="29" t="s">
        <v>614</v>
      </c>
      <c r="B33" s="10">
        <v>0</v>
      </c>
      <c r="C33" s="43">
        <v>0</v>
      </c>
      <c r="D33" s="43">
        <v>1127632</v>
      </c>
      <c r="E33" s="43">
        <v>74825.319000000003</v>
      </c>
      <c r="F33" s="43">
        <v>119570.85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4592</v>
      </c>
      <c r="M33" s="43">
        <v>0</v>
      </c>
      <c r="N33" s="43">
        <v>0</v>
      </c>
      <c r="O33" s="43">
        <v>44000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54"/>
    </row>
    <row r="34" spans="1:25" x14ac:dyDescent="0.25">
      <c r="A34" s="467" t="s">
        <v>615</v>
      </c>
      <c r="B34" s="468">
        <v>0</v>
      </c>
      <c r="C34" s="469">
        <v>0</v>
      </c>
      <c r="D34" s="469">
        <v>0</v>
      </c>
      <c r="E34" s="469">
        <v>0</v>
      </c>
      <c r="F34" s="469">
        <v>0</v>
      </c>
      <c r="G34" s="469">
        <v>0</v>
      </c>
      <c r="H34" s="469">
        <v>0</v>
      </c>
      <c r="I34" s="469">
        <v>0</v>
      </c>
      <c r="J34" s="469">
        <v>0</v>
      </c>
      <c r="K34" s="469">
        <v>476826.80000000005</v>
      </c>
      <c r="L34" s="469">
        <v>0</v>
      </c>
      <c r="M34" s="469">
        <v>38400</v>
      </c>
      <c r="N34" s="469">
        <v>0</v>
      </c>
      <c r="O34" s="469">
        <v>567986</v>
      </c>
      <c r="P34" s="469">
        <v>0</v>
      </c>
      <c r="Q34" s="469">
        <v>0</v>
      </c>
      <c r="R34" s="469">
        <v>0</v>
      </c>
      <c r="S34" s="469">
        <v>0</v>
      </c>
      <c r="T34" s="469">
        <v>0</v>
      </c>
      <c r="U34" s="469">
        <v>10346.006000000001</v>
      </c>
      <c r="V34" s="469">
        <v>0</v>
      </c>
      <c r="W34" s="469">
        <v>0</v>
      </c>
      <c r="X34" s="469">
        <v>0</v>
      </c>
      <c r="Y34" s="454"/>
    </row>
    <row r="35" spans="1:25" x14ac:dyDescent="0.25">
      <c r="A35" s="29" t="s">
        <v>617</v>
      </c>
      <c r="B35" s="10">
        <v>0</v>
      </c>
      <c r="C35" s="43">
        <v>0</v>
      </c>
      <c r="D35" s="43">
        <v>124220.18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543554.98199999996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23317.72</v>
      </c>
      <c r="W35" s="43">
        <v>0</v>
      </c>
      <c r="X35" s="43">
        <v>0</v>
      </c>
      <c r="Y35" s="454"/>
    </row>
    <row r="36" spans="1:25" x14ac:dyDescent="0.25">
      <c r="A36" s="467" t="s">
        <v>637</v>
      </c>
      <c r="B36" s="468">
        <v>0</v>
      </c>
      <c r="C36" s="469">
        <v>0</v>
      </c>
      <c r="D36" s="469">
        <v>0</v>
      </c>
      <c r="E36" s="469">
        <v>0</v>
      </c>
      <c r="F36" s="469">
        <v>0</v>
      </c>
      <c r="G36" s="469">
        <v>0</v>
      </c>
      <c r="H36" s="469">
        <v>0</v>
      </c>
      <c r="I36" s="469">
        <v>0</v>
      </c>
      <c r="J36" s="469">
        <v>0</v>
      </c>
      <c r="K36" s="469">
        <v>168</v>
      </c>
      <c r="L36" s="469">
        <v>0</v>
      </c>
      <c r="M36" s="469">
        <v>0</v>
      </c>
      <c r="N36" s="469">
        <v>0</v>
      </c>
      <c r="O36" s="469">
        <v>0</v>
      </c>
      <c r="P36" s="469">
        <v>0</v>
      </c>
      <c r="Q36" s="469">
        <v>0</v>
      </c>
      <c r="R36" s="469">
        <v>0</v>
      </c>
      <c r="S36" s="469">
        <v>0</v>
      </c>
      <c r="T36" s="469">
        <v>0</v>
      </c>
      <c r="U36" s="469">
        <v>0</v>
      </c>
      <c r="V36" s="469">
        <v>0</v>
      </c>
      <c r="W36" s="469">
        <v>0</v>
      </c>
      <c r="X36" s="469">
        <v>0</v>
      </c>
      <c r="Y36" s="454"/>
    </row>
    <row r="37" spans="1:25" x14ac:dyDescent="0.25">
      <c r="A37" s="53" t="s">
        <v>628</v>
      </c>
      <c r="B37" s="465">
        <v>0</v>
      </c>
      <c r="C37" s="466">
        <v>0</v>
      </c>
      <c r="D37" s="466">
        <v>0</v>
      </c>
      <c r="E37" s="466">
        <v>0</v>
      </c>
      <c r="F37" s="466">
        <v>0</v>
      </c>
      <c r="G37" s="466">
        <v>0</v>
      </c>
      <c r="H37" s="466">
        <v>0</v>
      </c>
      <c r="I37" s="466">
        <v>0</v>
      </c>
      <c r="J37" s="466">
        <v>665.06999999999994</v>
      </c>
      <c r="K37" s="466">
        <v>0</v>
      </c>
      <c r="L37" s="466">
        <v>22632.85</v>
      </c>
      <c r="M37" s="466">
        <v>0</v>
      </c>
      <c r="N37" s="466">
        <v>0</v>
      </c>
      <c r="O37" s="466">
        <v>0</v>
      </c>
      <c r="P37" s="466">
        <v>0</v>
      </c>
      <c r="Q37" s="466">
        <v>0</v>
      </c>
      <c r="R37" s="466">
        <v>0</v>
      </c>
      <c r="S37" s="466">
        <v>0</v>
      </c>
      <c r="T37" s="466">
        <v>0</v>
      </c>
      <c r="U37" s="466">
        <v>0</v>
      </c>
      <c r="V37" s="466">
        <v>0</v>
      </c>
      <c r="W37" s="466">
        <v>0</v>
      </c>
      <c r="X37" s="466">
        <v>0</v>
      </c>
      <c r="Y37" s="454"/>
    </row>
    <row r="38" spans="1:25" x14ac:dyDescent="0.25">
      <c r="A38" s="53" t="s">
        <v>620</v>
      </c>
      <c r="B38" s="465">
        <v>0</v>
      </c>
      <c r="C38" s="466">
        <v>0</v>
      </c>
      <c r="D38" s="466">
        <v>8774.6299999999992</v>
      </c>
      <c r="E38" s="466">
        <v>0</v>
      </c>
      <c r="F38" s="466">
        <v>0</v>
      </c>
      <c r="G38" s="466">
        <v>0</v>
      </c>
      <c r="H38" s="466">
        <v>0</v>
      </c>
      <c r="I38" s="466">
        <v>0</v>
      </c>
      <c r="J38" s="466">
        <v>0</v>
      </c>
      <c r="K38" s="466">
        <v>0</v>
      </c>
      <c r="L38" s="466">
        <v>179618.78000000003</v>
      </c>
      <c r="M38" s="466">
        <v>0</v>
      </c>
      <c r="N38" s="466">
        <v>0</v>
      </c>
      <c r="O38" s="466">
        <v>295111.29799999995</v>
      </c>
      <c r="P38" s="466">
        <v>0</v>
      </c>
      <c r="Q38" s="466">
        <v>0</v>
      </c>
      <c r="R38" s="466">
        <v>0</v>
      </c>
      <c r="S38" s="466">
        <v>0</v>
      </c>
      <c r="T38" s="466">
        <v>0</v>
      </c>
      <c r="U38" s="466">
        <v>0</v>
      </c>
      <c r="V38" s="466">
        <v>0</v>
      </c>
      <c r="W38" s="466">
        <v>0</v>
      </c>
      <c r="X38" s="466">
        <v>0</v>
      </c>
      <c r="Y38" s="454"/>
    </row>
    <row r="39" spans="1:25" x14ac:dyDescent="0.25">
      <c r="A39" s="29" t="s">
        <v>618</v>
      </c>
      <c r="B39" s="10">
        <v>1095</v>
      </c>
      <c r="C39" s="43">
        <v>3470</v>
      </c>
      <c r="D39" s="43">
        <v>126938.79999999999</v>
      </c>
      <c r="E39" s="43">
        <v>0</v>
      </c>
      <c r="F39" s="43">
        <v>0</v>
      </c>
      <c r="G39" s="43">
        <v>0</v>
      </c>
      <c r="H39" s="43">
        <v>3916.2719999999999</v>
      </c>
      <c r="I39" s="43">
        <v>0</v>
      </c>
      <c r="J39" s="43">
        <v>0</v>
      </c>
      <c r="K39" s="43">
        <v>4230</v>
      </c>
      <c r="L39" s="43">
        <v>140901.92000000001</v>
      </c>
      <c r="M39" s="43">
        <v>0</v>
      </c>
      <c r="N39" s="43">
        <v>0</v>
      </c>
      <c r="O39" s="43">
        <v>14693</v>
      </c>
      <c r="P39" s="43">
        <v>0</v>
      </c>
      <c r="Q39" s="43">
        <v>0</v>
      </c>
      <c r="R39" s="43">
        <v>0</v>
      </c>
      <c r="S39" s="43">
        <v>0</v>
      </c>
      <c r="T39" s="43">
        <v>3345</v>
      </c>
      <c r="U39" s="43">
        <v>16702</v>
      </c>
      <c r="V39" s="43">
        <v>0</v>
      </c>
      <c r="W39" s="43">
        <v>0</v>
      </c>
      <c r="X39" s="43">
        <v>0</v>
      </c>
      <c r="Y39" s="454"/>
    </row>
    <row r="40" spans="1:25" ht="15.75" thickBot="1" x14ac:dyDescent="0.3">
      <c r="A40" s="29"/>
      <c r="B40" s="10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54"/>
    </row>
    <row r="41" spans="1:25" ht="15.75" thickBot="1" x14ac:dyDescent="0.3">
      <c r="A41" s="470" t="s">
        <v>800</v>
      </c>
      <c r="B41" s="471">
        <f>SUM(B6:B39)</f>
        <v>31421</v>
      </c>
      <c r="C41" s="471">
        <f t="shared" ref="C41:X41" si="0">SUM(C6:C39)</f>
        <v>219582.60100000002</v>
      </c>
      <c r="D41" s="471">
        <f t="shared" si="0"/>
        <v>5539691.675999999</v>
      </c>
      <c r="E41" s="471">
        <f t="shared" si="0"/>
        <v>78910.319000000003</v>
      </c>
      <c r="F41" s="471">
        <f t="shared" si="0"/>
        <v>2270186.216</v>
      </c>
      <c r="G41" s="471">
        <f t="shared" si="0"/>
        <v>1194532.03</v>
      </c>
      <c r="H41" s="471">
        <f t="shared" si="0"/>
        <v>91678.511936999988</v>
      </c>
      <c r="I41" s="471">
        <f t="shared" si="0"/>
        <v>42114.324999999997</v>
      </c>
      <c r="J41" s="471">
        <f t="shared" si="0"/>
        <v>50786.374999999993</v>
      </c>
      <c r="K41" s="471">
        <f t="shared" si="0"/>
        <v>1115667.3</v>
      </c>
      <c r="L41" s="471">
        <f t="shared" si="0"/>
        <v>23599041.726999991</v>
      </c>
      <c r="M41" s="471">
        <f t="shared" si="0"/>
        <v>549417.79499999993</v>
      </c>
      <c r="N41" s="471">
        <f t="shared" si="0"/>
        <v>232897.84</v>
      </c>
      <c r="O41" s="471">
        <f t="shared" si="0"/>
        <v>13032201.5614</v>
      </c>
      <c r="P41" s="471">
        <f t="shared" si="0"/>
        <v>369.69000000000005</v>
      </c>
      <c r="Q41" s="471">
        <f t="shared" si="0"/>
        <v>397755.92</v>
      </c>
      <c r="R41" s="471">
        <f t="shared" si="0"/>
        <v>8233.7350000000006</v>
      </c>
      <c r="S41" s="471">
        <f t="shared" si="0"/>
        <v>13900838.105</v>
      </c>
      <c r="T41" s="471">
        <f t="shared" si="0"/>
        <v>1880424.26</v>
      </c>
      <c r="U41" s="471">
        <f t="shared" si="0"/>
        <v>673887.39600000007</v>
      </c>
      <c r="V41" s="471">
        <f t="shared" si="0"/>
        <v>217431.34099999999</v>
      </c>
      <c r="W41" s="471">
        <f t="shared" si="0"/>
        <v>7662.5</v>
      </c>
      <c r="X41" s="471">
        <f t="shared" si="0"/>
        <v>4680</v>
      </c>
      <c r="Y41" s="454"/>
    </row>
    <row r="42" spans="1:25" x14ac:dyDescent="0.25">
      <c r="A42" s="38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38"/>
      <c r="Y42" s="454"/>
    </row>
    <row r="43" spans="1:25" x14ac:dyDescent="0.25">
      <c r="A43" s="38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54"/>
    </row>
    <row r="44" spans="1:25" x14ac:dyDescent="0.25">
      <c r="A44" s="12" t="s">
        <v>78</v>
      </c>
      <c r="B44" s="472"/>
      <c r="C44" s="472"/>
      <c r="D44" s="473"/>
      <c r="E44" s="473"/>
      <c r="F44" s="473"/>
      <c r="G44" s="473"/>
      <c r="H44" s="473"/>
      <c r="I44" s="473"/>
      <c r="J44" s="474"/>
      <c r="K44" s="473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54"/>
    </row>
    <row r="45" spans="1:25" x14ac:dyDescent="0.25">
      <c r="A45" s="11" t="s">
        <v>325</v>
      </c>
      <c r="B45" s="49"/>
      <c r="C45" s="475"/>
      <c r="D45" s="475"/>
      <c r="E45" s="475"/>
      <c r="F45" s="475"/>
      <c r="G45" s="475"/>
      <c r="H45" s="475"/>
      <c r="I45" s="475"/>
      <c r="J45" s="475"/>
      <c r="K45" s="475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</row>
    <row r="46" spans="1:25" x14ac:dyDescent="0.25">
      <c r="A46" s="38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38"/>
    </row>
    <row r="47" spans="1:25" x14ac:dyDescent="0.25">
      <c r="A47" s="38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38"/>
    </row>
    <row r="48" spans="1:25" x14ac:dyDescent="0.25">
      <c r="A48" s="38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38"/>
    </row>
    <row r="49" spans="1:23" x14ac:dyDescent="0.25">
      <c r="A49" s="38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38"/>
    </row>
    <row r="50" spans="1:23" x14ac:dyDescent="0.25">
      <c r="A50" s="38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38"/>
    </row>
    <row r="51" spans="1:23" x14ac:dyDescent="0.25">
      <c r="A51" s="38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38"/>
    </row>
    <row r="52" spans="1:23" x14ac:dyDescent="0.25">
      <c r="A52" s="38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38"/>
    </row>
    <row r="53" spans="1:23" x14ac:dyDescent="0.25">
      <c r="A53" s="38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38"/>
    </row>
    <row r="54" spans="1:23" x14ac:dyDescent="0.25">
      <c r="A54" s="38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38"/>
    </row>
    <row r="55" spans="1:23" x14ac:dyDescent="0.25">
      <c r="A55" s="38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38"/>
    </row>
    <row r="56" spans="1:23" x14ac:dyDescent="0.25">
      <c r="A56" s="38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38"/>
    </row>
    <row r="57" spans="1:23" x14ac:dyDescent="0.25">
      <c r="A57" s="38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38"/>
    </row>
    <row r="58" spans="1:23" x14ac:dyDescent="0.25">
      <c r="A58" s="38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38"/>
    </row>
    <row r="59" spans="1:23" x14ac:dyDescent="0.25">
      <c r="A59" s="38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38"/>
    </row>
    <row r="60" spans="1:23" x14ac:dyDescent="0.25">
      <c r="A60" s="38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38"/>
    </row>
    <row r="61" spans="1:23" x14ac:dyDescent="0.25">
      <c r="A61" s="38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38"/>
    </row>
    <row r="62" spans="1:23" x14ac:dyDescent="0.25">
      <c r="A62" s="38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38"/>
    </row>
    <row r="63" spans="1:23" x14ac:dyDescent="0.25">
      <c r="A63" s="38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38"/>
    </row>
    <row r="64" spans="1:23" x14ac:dyDescent="0.25">
      <c r="A64" s="38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38"/>
    </row>
    <row r="65" spans="1:23" x14ac:dyDescent="0.25">
      <c r="A65" s="38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38"/>
    </row>
    <row r="66" spans="1:23" x14ac:dyDescent="0.25">
      <c r="A66" s="38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38"/>
    </row>
    <row r="67" spans="1:23" x14ac:dyDescent="0.25">
      <c r="A67" s="38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38"/>
    </row>
    <row r="68" spans="1:23" x14ac:dyDescent="0.25">
      <c r="A68" s="38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38"/>
    </row>
    <row r="69" spans="1:23" x14ac:dyDescent="0.25">
      <c r="A69" s="38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38"/>
    </row>
    <row r="70" spans="1:23" x14ac:dyDescent="0.25">
      <c r="A70" s="38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38"/>
    </row>
    <row r="71" spans="1:23" x14ac:dyDescent="0.25">
      <c r="A71" s="38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38"/>
    </row>
    <row r="72" spans="1:23" x14ac:dyDescent="0.25">
      <c r="A72" s="38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38"/>
    </row>
    <row r="73" spans="1:23" x14ac:dyDescent="0.25">
      <c r="A73" s="38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38"/>
    </row>
    <row r="74" spans="1:23" x14ac:dyDescent="0.25">
      <c r="A74" s="38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38"/>
    </row>
    <row r="75" spans="1:23" x14ac:dyDescent="0.25">
      <c r="A75" s="38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38"/>
    </row>
    <row r="76" spans="1:23" x14ac:dyDescent="0.25">
      <c r="A76" s="38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38"/>
    </row>
    <row r="77" spans="1:23" x14ac:dyDescent="0.25">
      <c r="A77" s="38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38"/>
    </row>
    <row r="78" spans="1:23" x14ac:dyDescent="0.25">
      <c r="A78" s="38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38"/>
    </row>
    <row r="79" spans="1:23" x14ac:dyDescent="0.25">
      <c r="A79" s="38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38"/>
    </row>
    <row r="80" spans="1:23" x14ac:dyDescent="0.25">
      <c r="A80" s="38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38"/>
    </row>
    <row r="81" spans="1:23" x14ac:dyDescent="0.25">
      <c r="A81" s="38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38"/>
    </row>
    <row r="82" spans="1:23" x14ac:dyDescent="0.25">
      <c r="A82" s="38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38"/>
    </row>
    <row r="83" spans="1:23" x14ac:dyDescent="0.25">
      <c r="A83" s="38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38"/>
    </row>
    <row r="84" spans="1:23" x14ac:dyDescent="0.25">
      <c r="A84" s="38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38"/>
    </row>
    <row r="85" spans="1:23" x14ac:dyDescent="0.25">
      <c r="A85" s="38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38"/>
    </row>
    <row r="86" spans="1:23" x14ac:dyDescent="0.25">
      <c r="A86" s="38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38"/>
    </row>
    <row r="87" spans="1:23" x14ac:dyDescent="0.25">
      <c r="A87" s="38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38"/>
    </row>
    <row r="88" spans="1:23" x14ac:dyDescent="0.25">
      <c r="A88" s="38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38"/>
    </row>
    <row r="89" spans="1:23" x14ac:dyDescent="0.25">
      <c r="A89" s="38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38"/>
    </row>
    <row r="90" spans="1:23" x14ac:dyDescent="0.25">
      <c r="A90" s="38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38"/>
    </row>
    <row r="91" spans="1:23" x14ac:dyDescent="0.25">
      <c r="A91" s="38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38"/>
    </row>
    <row r="92" spans="1:23" x14ac:dyDescent="0.25">
      <c r="A92" s="38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38"/>
    </row>
    <row r="93" spans="1:23" x14ac:dyDescent="0.25">
      <c r="A93" s="38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38"/>
    </row>
    <row r="94" spans="1:23" x14ac:dyDescent="0.25">
      <c r="A94" s="38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38"/>
    </row>
    <row r="95" spans="1:23" x14ac:dyDescent="0.25">
      <c r="A95" s="38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38"/>
    </row>
    <row r="96" spans="1:23" x14ac:dyDescent="0.25">
      <c r="A96" s="38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38"/>
    </row>
    <row r="97" spans="1:23" x14ac:dyDescent="0.25">
      <c r="A97" s="38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38"/>
    </row>
    <row r="98" spans="1:23" x14ac:dyDescent="0.25">
      <c r="A98" s="38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38"/>
    </row>
    <row r="99" spans="1:23" x14ac:dyDescent="0.25">
      <c r="A99" s="38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38"/>
    </row>
    <row r="100" spans="1:23" x14ac:dyDescent="0.25">
      <c r="A100" s="38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38"/>
    </row>
    <row r="101" spans="1:23" x14ac:dyDescent="0.25">
      <c r="A101" s="38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38"/>
    </row>
  </sheetData>
  <pageMargins left="0.7" right="0.7" top="0.75" bottom="0.75" header="0" footer="0"/>
  <pageSetup paperSize="9" orientation="portrait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0"/>
  <sheetViews>
    <sheetView showGridLines="0" zoomScaleNormal="100" workbookViewId="0"/>
  </sheetViews>
  <sheetFormatPr baseColWidth="10" defaultColWidth="14.42578125" defaultRowHeight="15" x14ac:dyDescent="0.25"/>
  <cols>
    <col min="1" max="1" width="25.7109375" style="383" customWidth="1"/>
    <col min="2" max="10" width="13.85546875" style="383" customWidth="1"/>
    <col min="11" max="11" width="15.140625" style="383" customWidth="1"/>
    <col min="12" max="12" width="13.85546875" style="383" customWidth="1"/>
    <col min="13" max="13" width="12.7109375" style="383" customWidth="1"/>
    <col min="14" max="14" width="14.28515625" style="383" customWidth="1"/>
    <col min="15" max="16384" width="14.42578125" style="383"/>
  </cols>
  <sheetData>
    <row r="1" spans="1:14" x14ac:dyDescent="0.25">
      <c r="A1" s="200" t="s">
        <v>483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x14ac:dyDescent="0.25">
      <c r="A2" s="203" t="s">
        <v>647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x14ac:dyDescent="0.25">
      <c r="A3" s="202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x14ac:dyDescent="0.25">
      <c r="A4" s="204" t="s">
        <v>484</v>
      </c>
      <c r="B4" s="281">
        <v>2013</v>
      </c>
      <c r="C4" s="281">
        <v>2014</v>
      </c>
      <c r="D4" s="281">
        <v>2015</v>
      </c>
      <c r="E4" s="281">
        <v>2016</v>
      </c>
      <c r="F4" s="281">
        <v>2017</v>
      </c>
      <c r="G4" s="281">
        <v>2018</v>
      </c>
      <c r="H4" s="281">
        <v>2019</v>
      </c>
      <c r="I4" s="281">
        <v>2020</v>
      </c>
      <c r="J4" s="281">
        <v>2021</v>
      </c>
      <c r="K4" s="316" t="s">
        <v>186</v>
      </c>
      <c r="L4" s="384" t="s">
        <v>485</v>
      </c>
      <c r="M4" s="385"/>
      <c r="N4" s="202"/>
    </row>
    <row r="5" spans="1:14" x14ac:dyDescent="0.25">
      <c r="A5" s="202" t="s">
        <v>486</v>
      </c>
      <c r="B5" s="696">
        <v>1419.1972078400004</v>
      </c>
      <c r="C5" s="696">
        <v>889.68246103000035</v>
      </c>
      <c r="D5" s="696">
        <v>450.72060994000014</v>
      </c>
      <c r="E5" s="696">
        <v>238.19842627</v>
      </c>
      <c r="F5" s="696">
        <v>288.97098544000011</v>
      </c>
      <c r="G5" s="696">
        <v>1425.4373604699997</v>
      </c>
      <c r="H5" s="696">
        <v>1337.608412</v>
      </c>
      <c r="I5" s="696">
        <v>1440.8166229999999</v>
      </c>
      <c r="J5" s="696">
        <v>1410.3881719999999</v>
      </c>
      <c r="K5" s="696">
        <v>1346.2193130000001</v>
      </c>
      <c r="L5" s="386" t="s">
        <v>487</v>
      </c>
      <c r="M5" s="394"/>
      <c r="N5" s="387"/>
    </row>
    <row r="6" spans="1:14" x14ac:dyDescent="0.25">
      <c r="A6" s="202" t="s">
        <v>488</v>
      </c>
      <c r="B6" s="696">
        <v>789.3581435000001</v>
      </c>
      <c r="C6" s="696">
        <v>557.60761626999999</v>
      </c>
      <c r="D6" s="696">
        <v>669.2337347800003</v>
      </c>
      <c r="E6" s="696">
        <v>387.63521551999997</v>
      </c>
      <c r="F6" s="696">
        <v>494.99423457000046</v>
      </c>
      <c r="G6" s="696">
        <v>660.54827079000006</v>
      </c>
      <c r="H6" s="696">
        <v>1040.705741</v>
      </c>
      <c r="I6" s="696">
        <v>744.024629</v>
      </c>
      <c r="J6" s="696">
        <v>750.718703</v>
      </c>
      <c r="K6" s="696">
        <v>705.21893399999999</v>
      </c>
      <c r="L6" s="386" t="s">
        <v>489</v>
      </c>
      <c r="M6" s="394"/>
      <c r="N6" s="387"/>
    </row>
    <row r="7" spans="1:14" x14ac:dyDescent="0.25">
      <c r="A7" s="202" t="s">
        <v>8</v>
      </c>
      <c r="B7" s="696">
        <v>776.41837467000096</v>
      </c>
      <c r="C7" s="696">
        <v>625.45890748999932</v>
      </c>
      <c r="D7" s="696">
        <v>534.697097479999</v>
      </c>
      <c r="E7" s="696">
        <v>377.04049528999991</v>
      </c>
      <c r="F7" s="696">
        <v>493.15101317999989</v>
      </c>
      <c r="G7" s="696">
        <v>431.26952936000032</v>
      </c>
      <c r="H7" s="696">
        <v>355.68126489999997</v>
      </c>
      <c r="I7" s="696">
        <v>215.74975900000001</v>
      </c>
      <c r="J7" s="696">
        <v>335.754234</v>
      </c>
      <c r="K7" s="696">
        <v>426.56494500000002</v>
      </c>
      <c r="L7" s="386" t="s">
        <v>490</v>
      </c>
      <c r="M7" s="394"/>
      <c r="N7" s="387"/>
    </row>
    <row r="8" spans="1:14" x14ac:dyDescent="0.25">
      <c r="A8" s="202" t="s">
        <v>491</v>
      </c>
      <c r="B8" s="696">
        <v>1807.744001009999</v>
      </c>
      <c r="C8" s="696">
        <v>1463.5212241100012</v>
      </c>
      <c r="D8" s="696">
        <v>1232.8160248499998</v>
      </c>
      <c r="E8" s="696">
        <v>1079.3322264899998</v>
      </c>
      <c r="F8" s="696">
        <v>1588.0101772599983</v>
      </c>
      <c r="G8" s="696">
        <v>1080.5729357299997</v>
      </c>
      <c r="H8" s="696">
        <v>1336.5198</v>
      </c>
      <c r="I8" s="696">
        <v>858.75350900000001</v>
      </c>
      <c r="J8" s="696">
        <v>1402.1849420000001</v>
      </c>
      <c r="K8" s="696">
        <v>1328.1021599999999</v>
      </c>
      <c r="L8" s="386" t="s">
        <v>492</v>
      </c>
      <c r="M8" s="394"/>
      <c r="N8" s="387"/>
    </row>
    <row r="9" spans="1:14" x14ac:dyDescent="0.25">
      <c r="A9" s="202" t="s">
        <v>493</v>
      </c>
      <c r="B9" s="696">
        <v>404.54816493999971</v>
      </c>
      <c r="C9" s="696">
        <v>420.08609483999976</v>
      </c>
      <c r="D9" s="696">
        <v>382.9723731700002</v>
      </c>
      <c r="E9" s="696">
        <v>349.65278714999982</v>
      </c>
      <c r="F9" s="696">
        <v>389.70125276999966</v>
      </c>
      <c r="G9" s="696">
        <v>755.18511121000006</v>
      </c>
      <c r="H9" s="696">
        <v>1117.8819940000001</v>
      </c>
      <c r="I9" s="696">
        <v>389.59150399999999</v>
      </c>
      <c r="J9" s="696">
        <v>597.36336400000005</v>
      </c>
      <c r="K9" s="696">
        <v>931.18427399999996</v>
      </c>
      <c r="L9" s="386" t="s">
        <v>494</v>
      </c>
      <c r="M9" s="394"/>
      <c r="N9" s="387"/>
    </row>
    <row r="10" spans="1:14" x14ac:dyDescent="0.25">
      <c r="A10" s="202" t="s">
        <v>77</v>
      </c>
      <c r="B10" s="696">
        <v>3719.2811558200015</v>
      </c>
      <c r="C10" s="696">
        <v>4122.8533977500047</v>
      </c>
      <c r="D10" s="696">
        <v>3599.2262510099981</v>
      </c>
      <c r="E10" s="696">
        <v>902.9762474999992</v>
      </c>
      <c r="F10" s="696">
        <v>723.54880380000009</v>
      </c>
      <c r="G10" s="696">
        <v>608.82812374000002</v>
      </c>
      <c r="H10" s="696">
        <v>720.09778700000004</v>
      </c>
      <c r="I10" s="696">
        <v>676.44523800000002</v>
      </c>
      <c r="J10" s="696">
        <v>766.87055099999998</v>
      </c>
      <c r="K10" s="696">
        <v>634.68410400000005</v>
      </c>
      <c r="L10" s="386" t="s">
        <v>495</v>
      </c>
      <c r="M10" s="394"/>
      <c r="N10" s="387"/>
    </row>
    <row r="11" spans="1:14" x14ac:dyDescent="0.25">
      <c r="A11" s="215" t="s">
        <v>496</v>
      </c>
      <c r="B11" s="697">
        <f t="shared" ref="B11:K11" si="0">SUM(B5:B10)</f>
        <v>8916.5470477800027</v>
      </c>
      <c r="C11" s="697">
        <f t="shared" si="0"/>
        <v>8079.2097014900055</v>
      </c>
      <c r="D11" s="697">
        <f t="shared" si="0"/>
        <v>6869.6660912299976</v>
      </c>
      <c r="E11" s="697">
        <f t="shared" si="0"/>
        <v>3334.8353982199988</v>
      </c>
      <c r="F11" s="697">
        <f t="shared" si="0"/>
        <v>3978.3764670199989</v>
      </c>
      <c r="G11" s="697">
        <f t="shared" si="0"/>
        <v>4961.8413312999992</v>
      </c>
      <c r="H11" s="697">
        <f t="shared" si="0"/>
        <v>5908.4949988999997</v>
      </c>
      <c r="I11" s="697">
        <f t="shared" si="0"/>
        <v>4325.3812619999999</v>
      </c>
      <c r="J11" s="697">
        <f t="shared" si="0"/>
        <v>5263.2799660000001</v>
      </c>
      <c r="K11" s="697">
        <f t="shared" si="0"/>
        <v>5371.9737299999997</v>
      </c>
      <c r="L11" s="389" t="s">
        <v>497</v>
      </c>
      <c r="M11" s="390"/>
      <c r="N11" s="380"/>
    </row>
    <row r="12" spans="1:14" x14ac:dyDescent="0.25">
      <c r="A12" s="202"/>
      <c r="B12" s="391"/>
      <c r="C12" s="391"/>
      <c r="D12" s="391"/>
      <c r="E12" s="391"/>
      <c r="F12" s="391"/>
      <c r="G12" s="391"/>
      <c r="H12" s="391"/>
      <c r="I12" s="391"/>
      <c r="J12" s="238"/>
      <c r="K12" s="238"/>
      <c r="L12" s="238"/>
      <c r="M12" s="201"/>
      <c r="N12" s="201"/>
    </row>
    <row r="13" spans="1:14" x14ac:dyDescent="0.25">
      <c r="A13" s="221" t="s">
        <v>78</v>
      </c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</row>
    <row r="14" spans="1:14" x14ac:dyDescent="0.25">
      <c r="A14" s="202" t="s">
        <v>498</v>
      </c>
      <c r="B14" s="394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</row>
    <row r="15" spans="1:14" x14ac:dyDescent="0.25">
      <c r="A15" s="224" t="s">
        <v>499</v>
      </c>
      <c r="B15" s="224"/>
      <c r="C15" s="225"/>
      <c r="D15" s="225"/>
      <c r="E15" s="225"/>
      <c r="F15" s="225"/>
      <c r="G15" s="225"/>
      <c r="H15" s="225"/>
      <c r="I15" s="395"/>
      <c r="J15" s="395"/>
      <c r="K15" s="395"/>
      <c r="L15" s="395"/>
      <c r="M15" s="225"/>
    </row>
    <row r="16" spans="1:14" x14ac:dyDescent="0.25">
      <c r="A16" s="202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</row>
    <row r="17" spans="1:14" x14ac:dyDescent="0.25"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M17" s="202"/>
      <c r="N17" s="202"/>
    </row>
    <row r="18" spans="1:14" x14ac:dyDescent="0.25">
      <c r="B18" s="397"/>
      <c r="C18" s="397"/>
      <c r="D18" s="397"/>
      <c r="E18" s="397"/>
      <c r="F18" s="397"/>
      <c r="G18" s="397"/>
      <c r="H18" s="397"/>
      <c r="I18" s="397"/>
      <c r="J18" s="397"/>
      <c r="K18" s="398"/>
      <c r="M18" s="202"/>
      <c r="N18" s="202"/>
    </row>
    <row r="19" spans="1:14" x14ac:dyDescent="0.25">
      <c r="B19" s="399"/>
      <c r="C19" s="399"/>
      <c r="D19" s="399"/>
      <c r="E19" s="399"/>
      <c r="F19" s="399"/>
      <c r="G19" s="399"/>
      <c r="H19" s="399"/>
      <c r="I19" s="399"/>
      <c r="J19" s="399"/>
      <c r="K19" s="399"/>
      <c r="M19" s="202"/>
      <c r="N19" s="202"/>
    </row>
    <row r="20" spans="1:14" x14ac:dyDescent="0.25">
      <c r="B20" s="399"/>
      <c r="C20" s="399"/>
      <c r="D20" s="399"/>
      <c r="E20" s="399"/>
      <c r="F20" s="399"/>
      <c r="G20" s="399"/>
      <c r="H20" s="399"/>
      <c r="I20" s="399"/>
      <c r="J20" s="399"/>
      <c r="K20" s="399"/>
      <c r="L20" s="400"/>
      <c r="M20" s="202"/>
      <c r="N20" s="202"/>
    </row>
    <row r="21" spans="1:14" x14ac:dyDescent="0.25">
      <c r="B21" s="399"/>
      <c r="C21" s="399"/>
      <c r="D21" s="399"/>
      <c r="E21" s="399"/>
      <c r="F21" s="399"/>
      <c r="G21" s="399"/>
      <c r="H21" s="399"/>
      <c r="I21" s="399"/>
      <c r="J21" s="399"/>
      <c r="K21" s="399"/>
      <c r="M21" s="202"/>
      <c r="N21" s="202"/>
    </row>
    <row r="22" spans="1:14" x14ac:dyDescent="0.25">
      <c r="B22" s="399"/>
      <c r="C22" s="399"/>
      <c r="D22" s="399"/>
      <c r="E22" s="399"/>
      <c r="F22" s="399"/>
      <c r="G22" s="399"/>
      <c r="H22" s="399"/>
      <c r="I22" s="399"/>
      <c r="J22" s="399"/>
      <c r="K22" s="399"/>
      <c r="M22" s="202"/>
      <c r="N22" s="202"/>
    </row>
    <row r="23" spans="1:14" x14ac:dyDescent="0.25">
      <c r="B23" s="399"/>
      <c r="C23" s="399"/>
      <c r="D23" s="399"/>
      <c r="E23" s="399"/>
      <c r="F23" s="399"/>
      <c r="G23" s="399"/>
      <c r="H23" s="399"/>
      <c r="I23" s="399"/>
      <c r="J23" s="399"/>
      <c r="K23" s="399"/>
      <c r="M23" s="202"/>
      <c r="N23" s="202"/>
    </row>
    <row r="24" spans="1:14" x14ac:dyDescent="0.25">
      <c r="B24" s="399"/>
      <c r="C24" s="399"/>
      <c r="D24" s="399"/>
      <c r="E24" s="399"/>
      <c r="F24" s="399"/>
      <c r="G24" s="399"/>
      <c r="H24" s="399"/>
      <c r="I24" s="399"/>
      <c r="J24" s="399"/>
      <c r="K24" s="399"/>
      <c r="M24" s="201"/>
      <c r="N24" s="201"/>
    </row>
    <row r="25" spans="1:14" x14ac:dyDescent="0.25">
      <c r="B25" s="399"/>
      <c r="C25" s="399"/>
      <c r="D25" s="399"/>
      <c r="E25" s="399"/>
      <c r="F25" s="399"/>
      <c r="G25" s="399"/>
      <c r="H25" s="399"/>
      <c r="I25" s="399"/>
      <c r="J25" s="399"/>
      <c r="K25" s="399"/>
      <c r="M25" s="201"/>
      <c r="N25" s="201"/>
    </row>
    <row r="26" spans="1:14" x14ac:dyDescent="0.25"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M26" s="201"/>
      <c r="N26" s="201"/>
    </row>
    <row r="27" spans="1:14" x14ac:dyDescent="0.25">
      <c r="B27" s="402"/>
      <c r="M27" s="202"/>
      <c r="N27" s="202"/>
    </row>
    <row r="28" spans="1:14" x14ac:dyDescent="0.25">
      <c r="B28" s="402"/>
      <c r="M28" s="202"/>
      <c r="N28" s="202"/>
    </row>
    <row r="29" spans="1:14" x14ac:dyDescent="0.25">
      <c r="B29" s="402"/>
      <c r="C29" s="402"/>
      <c r="D29" s="402"/>
      <c r="E29" s="402"/>
      <c r="F29" s="402"/>
      <c r="G29" s="402"/>
      <c r="H29" s="402"/>
      <c r="I29" s="402"/>
      <c r="J29" s="402"/>
      <c r="K29" s="402"/>
      <c r="M29" s="202"/>
      <c r="N29" s="202"/>
    </row>
    <row r="30" spans="1:14" x14ac:dyDescent="0.25">
      <c r="A30" s="202"/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382"/>
      <c r="M30" s="202"/>
      <c r="N30" s="202"/>
    </row>
    <row r="31" spans="1:14" x14ac:dyDescent="0.25">
      <c r="A31" s="202"/>
      <c r="B31" s="402"/>
      <c r="C31" s="402"/>
      <c r="D31" s="402"/>
      <c r="E31" s="402"/>
      <c r="F31" s="402"/>
      <c r="G31" s="402"/>
      <c r="H31" s="402"/>
      <c r="I31" s="402"/>
      <c r="J31" s="402"/>
      <c r="K31" s="402"/>
      <c r="L31" s="382"/>
      <c r="M31" s="202"/>
      <c r="N31" s="202"/>
    </row>
    <row r="32" spans="1:14" x14ac:dyDescent="0.25">
      <c r="A32" s="202"/>
      <c r="B32" s="402"/>
      <c r="C32" s="402"/>
      <c r="D32" s="402"/>
      <c r="E32" s="402"/>
      <c r="F32" s="402"/>
      <c r="G32" s="402"/>
      <c r="H32" s="402"/>
      <c r="I32" s="402"/>
      <c r="J32" s="402"/>
      <c r="K32" s="402"/>
      <c r="L32" s="382"/>
      <c r="M32" s="202"/>
      <c r="N32" s="202"/>
    </row>
    <row r="33" spans="1:14" x14ac:dyDescent="0.25">
      <c r="A33" s="202"/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382"/>
      <c r="M33" s="202"/>
      <c r="N33" s="202"/>
    </row>
    <row r="34" spans="1:14" x14ac:dyDescent="0.25">
      <c r="A34" s="202"/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201"/>
      <c r="M34" s="201"/>
      <c r="N34" s="201"/>
    </row>
    <row r="35" spans="1:14" x14ac:dyDescent="0.25">
      <c r="A35" s="202"/>
      <c r="B35" s="402"/>
      <c r="C35" s="402"/>
      <c r="D35" s="402"/>
      <c r="E35" s="402"/>
      <c r="F35" s="402"/>
      <c r="G35" s="402"/>
      <c r="H35" s="402"/>
      <c r="I35" s="402"/>
      <c r="J35" s="402"/>
      <c r="K35" s="402"/>
      <c r="L35" s="382"/>
      <c r="M35" s="202"/>
      <c r="N35" s="202"/>
    </row>
    <row r="36" spans="1:14" x14ac:dyDescent="0.25">
      <c r="A36" s="202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</row>
    <row r="37" spans="1:14" x14ac:dyDescent="0.25">
      <c r="A37" s="202"/>
      <c r="B37" s="403"/>
      <c r="C37" s="403"/>
      <c r="D37" s="403"/>
      <c r="E37" s="403"/>
      <c r="F37" s="403"/>
      <c r="G37" s="403"/>
      <c r="H37" s="403"/>
      <c r="I37" s="403"/>
      <c r="J37" s="403"/>
      <c r="K37" s="403"/>
      <c r="L37" s="201"/>
      <c r="M37" s="201"/>
      <c r="N37" s="201"/>
    </row>
    <row r="38" spans="1:14" x14ac:dyDescent="0.25">
      <c r="A38" s="202"/>
      <c r="B38" s="403"/>
      <c r="C38" s="403"/>
      <c r="D38" s="403"/>
      <c r="E38" s="403"/>
      <c r="F38" s="403"/>
      <c r="G38" s="403"/>
      <c r="H38" s="403"/>
      <c r="I38" s="403"/>
      <c r="J38" s="403"/>
      <c r="K38" s="403"/>
      <c r="L38" s="201"/>
      <c r="M38" s="201"/>
      <c r="N38" s="201"/>
    </row>
    <row r="39" spans="1:14" x14ac:dyDescent="0.25">
      <c r="A39" s="202"/>
      <c r="B39" s="403"/>
      <c r="C39" s="403"/>
      <c r="D39" s="403"/>
      <c r="E39" s="403"/>
      <c r="F39" s="403"/>
      <c r="G39" s="403"/>
      <c r="H39" s="403"/>
      <c r="I39" s="403"/>
      <c r="J39" s="403"/>
      <c r="K39" s="403"/>
      <c r="L39" s="201"/>
      <c r="M39" s="201"/>
      <c r="N39" s="201"/>
    </row>
    <row r="40" spans="1:14" x14ac:dyDescent="0.25">
      <c r="A40" s="202"/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201"/>
      <c r="M40" s="201"/>
      <c r="N40" s="201"/>
    </row>
    <row r="41" spans="1:14" x14ac:dyDescent="0.25">
      <c r="A41" s="202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201"/>
      <c r="M41" s="201"/>
      <c r="N41" s="201"/>
    </row>
    <row r="42" spans="1:14" x14ac:dyDescent="0.25">
      <c r="A42" s="202"/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201"/>
      <c r="M42" s="201"/>
      <c r="N42" s="201"/>
    </row>
    <row r="43" spans="1:14" x14ac:dyDescent="0.25">
      <c r="A43" s="202"/>
      <c r="B43" s="403"/>
      <c r="C43" s="403"/>
      <c r="D43" s="403"/>
      <c r="E43" s="403"/>
      <c r="F43" s="403"/>
      <c r="G43" s="403"/>
      <c r="H43" s="403"/>
      <c r="I43" s="403"/>
      <c r="J43" s="403"/>
      <c r="K43" s="403"/>
      <c r="L43" s="201"/>
      <c r="M43" s="201"/>
      <c r="N43" s="201"/>
    </row>
    <row r="44" spans="1:14" x14ac:dyDescent="0.25">
      <c r="A44" s="202"/>
      <c r="B44" s="403"/>
      <c r="C44" s="403"/>
      <c r="D44" s="403"/>
      <c r="E44" s="403"/>
      <c r="F44" s="403"/>
      <c r="G44" s="403"/>
      <c r="H44" s="403"/>
      <c r="I44" s="403"/>
      <c r="J44" s="403"/>
      <c r="K44" s="403"/>
      <c r="L44" s="201"/>
      <c r="M44" s="201"/>
      <c r="N44" s="201"/>
    </row>
    <row r="45" spans="1:14" x14ac:dyDescent="0.25">
      <c r="A45" s="202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</row>
    <row r="46" spans="1:14" x14ac:dyDescent="0.25">
      <c r="A46" s="202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</row>
    <row r="47" spans="1:14" x14ac:dyDescent="0.25">
      <c r="A47" s="202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</row>
    <row r="48" spans="1:14" x14ac:dyDescent="0.25">
      <c r="A48" s="202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</row>
    <row r="49" spans="1:14" x14ac:dyDescent="0.25">
      <c r="A49" s="202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</row>
    <row r="50" spans="1:14" x14ac:dyDescent="0.25">
      <c r="A50" s="202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</row>
    <row r="51" spans="1:14" x14ac:dyDescent="0.25">
      <c r="A51" s="202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</row>
    <row r="52" spans="1:14" x14ac:dyDescent="0.25">
      <c r="A52" s="202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</row>
    <row r="53" spans="1:14" x14ac:dyDescent="0.25">
      <c r="A53" s="202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</row>
    <row r="54" spans="1:14" x14ac:dyDescent="0.25">
      <c r="A54" s="202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</row>
    <row r="55" spans="1:14" x14ac:dyDescent="0.25">
      <c r="A55" s="202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</row>
    <row r="56" spans="1:14" x14ac:dyDescent="0.25">
      <c r="A56" s="202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</row>
    <row r="57" spans="1:14" x14ac:dyDescent="0.25">
      <c r="A57" s="202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</row>
    <row r="58" spans="1:14" x14ac:dyDescent="0.25">
      <c r="A58" s="202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</row>
    <row r="59" spans="1:14" x14ac:dyDescent="0.25">
      <c r="A59" s="202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</row>
    <row r="60" spans="1:14" x14ac:dyDescent="0.25">
      <c r="A60" s="202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</row>
    <row r="61" spans="1:14" x14ac:dyDescent="0.25">
      <c r="A61" s="202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</row>
    <row r="62" spans="1:14" x14ac:dyDescent="0.25">
      <c r="A62" s="202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</row>
    <row r="63" spans="1:14" x14ac:dyDescent="0.25">
      <c r="A63" s="202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</row>
    <row r="64" spans="1:14" x14ac:dyDescent="0.25">
      <c r="A64" s="202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</row>
    <row r="65" spans="1:14" x14ac:dyDescent="0.25">
      <c r="A65" s="202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</row>
    <row r="66" spans="1:14" x14ac:dyDescent="0.25">
      <c r="A66" s="202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</row>
    <row r="67" spans="1:14" x14ac:dyDescent="0.25">
      <c r="A67" s="202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</row>
    <row r="68" spans="1:14" x14ac:dyDescent="0.25">
      <c r="A68" s="202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</row>
    <row r="69" spans="1:14" x14ac:dyDescent="0.25">
      <c r="A69" s="202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</row>
    <row r="70" spans="1:14" x14ac:dyDescent="0.25">
      <c r="A70" s="202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</row>
    <row r="71" spans="1:14" x14ac:dyDescent="0.25">
      <c r="A71" s="202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</row>
    <row r="72" spans="1:14" x14ac:dyDescent="0.25">
      <c r="A72" s="202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</row>
    <row r="73" spans="1:14" x14ac:dyDescent="0.25">
      <c r="A73" s="202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</row>
    <row r="74" spans="1:14" x14ac:dyDescent="0.25">
      <c r="A74" s="202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</row>
    <row r="75" spans="1:14" x14ac:dyDescent="0.25">
      <c r="A75" s="202"/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</row>
    <row r="76" spans="1:14" x14ac:dyDescent="0.25">
      <c r="A76" s="202"/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</row>
    <row r="77" spans="1:14" x14ac:dyDescent="0.25">
      <c r="A77" s="202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</row>
    <row r="78" spans="1:14" x14ac:dyDescent="0.25">
      <c r="A78" s="202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</row>
    <row r="79" spans="1:14" x14ac:dyDescent="0.25">
      <c r="A79" s="202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</row>
    <row r="80" spans="1:14" x14ac:dyDescent="0.25">
      <c r="A80" s="202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</row>
    <row r="81" spans="1:14" x14ac:dyDescent="0.25">
      <c r="A81" s="202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</row>
    <row r="82" spans="1:14" x14ac:dyDescent="0.25">
      <c r="A82" s="202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</row>
    <row r="83" spans="1:14" x14ac:dyDescent="0.25">
      <c r="A83" s="202"/>
      <c r="B83" s="201"/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</row>
    <row r="84" spans="1:14" x14ac:dyDescent="0.25">
      <c r="A84" s="202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</row>
    <row r="85" spans="1:14" x14ac:dyDescent="0.25">
      <c r="A85" s="202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</row>
    <row r="86" spans="1:14" x14ac:dyDescent="0.25">
      <c r="A86" s="202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</row>
    <row r="87" spans="1:14" x14ac:dyDescent="0.25">
      <c r="A87" s="202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</row>
    <row r="88" spans="1:14" x14ac:dyDescent="0.25">
      <c r="A88" s="202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</row>
    <row r="89" spans="1:14" x14ac:dyDescent="0.25">
      <c r="A89" s="202"/>
      <c r="B89" s="201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</row>
    <row r="90" spans="1:14" x14ac:dyDescent="0.25">
      <c r="A90" s="202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</row>
    <row r="91" spans="1:14" x14ac:dyDescent="0.25">
      <c r="A91" s="202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</row>
    <row r="92" spans="1:14" x14ac:dyDescent="0.25">
      <c r="A92" s="202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</row>
    <row r="93" spans="1:14" x14ac:dyDescent="0.25">
      <c r="A93" s="202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</row>
    <row r="94" spans="1:14" x14ac:dyDescent="0.25">
      <c r="A94" s="202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</row>
    <row r="95" spans="1:14" x14ac:dyDescent="0.25">
      <c r="A95" s="202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</row>
    <row r="96" spans="1:14" x14ac:dyDescent="0.25">
      <c r="A96" s="202"/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</row>
    <row r="97" spans="1:14" x14ac:dyDescent="0.25">
      <c r="A97" s="202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</row>
    <row r="98" spans="1:14" x14ac:dyDescent="0.25">
      <c r="A98" s="202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</row>
    <row r="99" spans="1:14" x14ac:dyDescent="0.25">
      <c r="A99" s="202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</row>
    <row r="100" spans="1:14" x14ac:dyDescent="0.25">
      <c r="A100" s="202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</row>
  </sheetData>
  <pageMargins left="0.7" right="0.7" top="0.75" bottom="0.75" header="0" footer="0"/>
  <pageSetup orientation="portrait"/>
  <ignoredErrors>
    <ignoredError sqref="B11:J11" formulaRange="1"/>
  </ignoredErrors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62"/>
  <sheetViews>
    <sheetView zoomScaleNormal="100" workbookViewId="0"/>
  </sheetViews>
  <sheetFormatPr baseColWidth="10" defaultColWidth="14.42578125" defaultRowHeight="15" customHeight="1" x14ac:dyDescent="0.25"/>
  <cols>
    <col min="1" max="1" width="8.28515625" style="383" customWidth="1"/>
    <col min="2" max="2" width="62.85546875" style="383" customWidth="1"/>
    <col min="3" max="5" width="20.5703125" style="383" customWidth="1"/>
    <col min="6" max="6" width="11.5703125" style="383" customWidth="1"/>
    <col min="7" max="11" width="11.5703125" style="405" customWidth="1"/>
    <col min="12" max="16384" width="14.42578125" style="405"/>
  </cols>
  <sheetData>
    <row r="1" spans="1:11" ht="12" customHeight="1" x14ac:dyDescent="0.25">
      <c r="A1" s="200" t="s">
        <v>500</v>
      </c>
      <c r="B1" s="201"/>
      <c r="C1" s="201"/>
      <c r="D1" s="201"/>
      <c r="E1" s="201"/>
      <c r="F1" s="202"/>
      <c r="G1" s="404"/>
      <c r="H1" s="404"/>
      <c r="I1" s="404"/>
      <c r="J1" s="404"/>
      <c r="K1" s="404"/>
    </row>
    <row r="2" spans="1:11" ht="12" customHeight="1" x14ac:dyDescent="0.25">
      <c r="A2" s="203" t="s">
        <v>501</v>
      </c>
      <c r="B2" s="201"/>
      <c r="C2" s="201"/>
      <c r="D2" s="201"/>
      <c r="E2" s="201"/>
      <c r="F2" s="202"/>
      <c r="G2" s="404"/>
      <c r="H2" s="404"/>
      <c r="I2" s="404"/>
      <c r="J2" s="404"/>
      <c r="K2" s="404"/>
    </row>
    <row r="3" spans="1:11" ht="12" customHeight="1" x14ac:dyDescent="0.25">
      <c r="A3" s="202"/>
      <c r="B3" s="201"/>
      <c r="C3" s="201"/>
      <c r="D3" s="201"/>
      <c r="E3" s="201"/>
      <c r="F3" s="202"/>
      <c r="G3" s="404"/>
      <c r="H3" s="404"/>
      <c r="I3" s="404"/>
      <c r="J3" s="404"/>
      <c r="K3" s="404"/>
    </row>
    <row r="4" spans="1:11" ht="15" customHeight="1" x14ac:dyDescent="0.25">
      <c r="A4" s="735" t="s">
        <v>68</v>
      </c>
      <c r="B4" s="735"/>
      <c r="C4" s="234">
        <v>2021</v>
      </c>
      <c r="D4" s="205" t="s">
        <v>186</v>
      </c>
      <c r="E4" s="234" t="s">
        <v>502</v>
      </c>
      <c r="F4" s="202"/>
      <c r="G4" s="404"/>
      <c r="H4" s="404"/>
      <c r="I4" s="404"/>
      <c r="J4" s="404"/>
      <c r="K4" s="404"/>
    </row>
    <row r="5" spans="1:11" ht="12" customHeight="1" x14ac:dyDescent="0.25">
      <c r="A5" s="235" t="s">
        <v>503</v>
      </c>
      <c r="B5" s="406" t="s">
        <v>504</v>
      </c>
      <c r="C5" s="292">
        <v>1312065022</v>
      </c>
      <c r="D5" s="292">
        <v>1067239707</v>
      </c>
      <c r="E5" s="407">
        <f>D5/C5-1</f>
        <v>-0.18659541325688966</v>
      </c>
      <c r="F5" s="202"/>
      <c r="G5" s="404"/>
      <c r="H5" s="404"/>
      <c r="I5" s="404"/>
      <c r="J5" s="404"/>
      <c r="K5" s="404"/>
    </row>
    <row r="6" spans="1:11" ht="12" customHeight="1" x14ac:dyDescent="0.25">
      <c r="A6" s="235" t="s">
        <v>505</v>
      </c>
      <c r="B6" s="406" t="s">
        <v>506</v>
      </c>
      <c r="C6" s="292">
        <v>481445304</v>
      </c>
      <c r="D6" s="292">
        <v>459082121</v>
      </c>
      <c r="E6" s="407">
        <f t="shared" ref="E6:E55" si="0">D6/C6-1</f>
        <v>-4.6450101006697109E-2</v>
      </c>
      <c r="F6" s="202"/>
      <c r="G6" s="404"/>
      <c r="H6" s="404"/>
      <c r="I6" s="404"/>
      <c r="J6" s="404"/>
      <c r="K6" s="404"/>
    </row>
    <row r="7" spans="1:11" ht="12" customHeight="1" x14ac:dyDescent="0.25">
      <c r="A7" s="235" t="s">
        <v>507</v>
      </c>
      <c r="B7" s="406" t="s">
        <v>442</v>
      </c>
      <c r="C7" s="292">
        <v>168914379</v>
      </c>
      <c r="D7" s="292">
        <v>422444623</v>
      </c>
      <c r="E7" s="407">
        <f t="shared" si="0"/>
        <v>1.5009393842071908</v>
      </c>
      <c r="F7" s="202"/>
      <c r="G7" s="404"/>
      <c r="H7" s="404"/>
      <c r="I7" s="404"/>
      <c r="J7" s="404"/>
      <c r="K7" s="404"/>
    </row>
    <row r="8" spans="1:11" ht="12" customHeight="1" x14ac:dyDescent="0.25">
      <c r="A8" s="235" t="s">
        <v>508</v>
      </c>
      <c r="B8" s="406" t="s">
        <v>509</v>
      </c>
      <c r="C8" s="292">
        <v>338708773</v>
      </c>
      <c r="D8" s="292">
        <v>350463606</v>
      </c>
      <c r="E8" s="407">
        <f t="shared" si="0"/>
        <v>3.4704837716146297E-2</v>
      </c>
      <c r="F8" s="202"/>
      <c r="G8" s="404"/>
      <c r="H8" s="404"/>
      <c r="I8" s="404"/>
      <c r="J8" s="404"/>
      <c r="K8" s="404"/>
    </row>
    <row r="9" spans="1:11" ht="12" customHeight="1" x14ac:dyDescent="0.25">
      <c r="A9" s="235" t="s">
        <v>510</v>
      </c>
      <c r="B9" s="406" t="s">
        <v>92</v>
      </c>
      <c r="C9" s="292">
        <v>217806849</v>
      </c>
      <c r="D9" s="292">
        <v>302805656</v>
      </c>
      <c r="E9" s="407">
        <f t="shared" si="0"/>
        <v>0.3902485499893531</v>
      </c>
      <c r="F9" s="202"/>
      <c r="G9" s="404"/>
      <c r="H9" s="404"/>
      <c r="I9" s="404"/>
      <c r="J9" s="404"/>
      <c r="K9" s="404"/>
    </row>
    <row r="10" spans="1:11" ht="12" customHeight="1" x14ac:dyDescent="0.25">
      <c r="A10" s="235" t="s">
        <v>511</v>
      </c>
      <c r="B10" s="406" t="s">
        <v>69</v>
      </c>
      <c r="C10" s="292">
        <v>163409952</v>
      </c>
      <c r="D10" s="292">
        <v>224113354</v>
      </c>
      <c r="E10" s="407">
        <f t="shared" si="0"/>
        <v>0.37147922300350467</v>
      </c>
      <c r="F10" s="202"/>
      <c r="G10" s="404"/>
      <c r="H10" s="404"/>
      <c r="I10" s="404"/>
      <c r="J10" s="404"/>
      <c r="K10" s="404"/>
    </row>
    <row r="11" spans="1:11" ht="12" customHeight="1" x14ac:dyDescent="0.25">
      <c r="A11" s="235" t="s">
        <v>512</v>
      </c>
      <c r="B11" s="408" t="s">
        <v>125</v>
      </c>
      <c r="C11" s="292">
        <v>231518557</v>
      </c>
      <c r="D11" s="292">
        <v>219334123</v>
      </c>
      <c r="E11" s="407">
        <f t="shared" si="0"/>
        <v>-5.2628325598971348E-2</v>
      </c>
      <c r="F11" s="202"/>
      <c r="G11" s="404"/>
      <c r="H11" s="404"/>
      <c r="I11" s="404"/>
      <c r="J11" s="404"/>
      <c r="K11" s="404"/>
    </row>
    <row r="12" spans="1:11" ht="12" customHeight="1" x14ac:dyDescent="0.25">
      <c r="A12" s="235" t="s">
        <v>513</v>
      </c>
      <c r="B12" s="406" t="s">
        <v>514</v>
      </c>
      <c r="C12" s="292">
        <v>234489325</v>
      </c>
      <c r="D12" s="292">
        <v>182910939</v>
      </c>
      <c r="E12" s="407">
        <f t="shared" si="0"/>
        <v>-0.2199604864741711</v>
      </c>
      <c r="F12" s="202"/>
      <c r="G12" s="404"/>
      <c r="H12" s="404"/>
      <c r="I12" s="404"/>
      <c r="J12" s="404"/>
      <c r="K12" s="404"/>
    </row>
    <row r="13" spans="1:11" ht="12" customHeight="1" x14ac:dyDescent="0.25">
      <c r="A13" s="235" t="s">
        <v>515</v>
      </c>
      <c r="B13" s="408" t="s">
        <v>516</v>
      </c>
      <c r="C13" s="292">
        <v>165436157</v>
      </c>
      <c r="D13" s="292">
        <v>181372599</v>
      </c>
      <c r="E13" s="407">
        <f t="shared" si="0"/>
        <v>9.6329860950529644E-2</v>
      </c>
      <c r="F13" s="202"/>
      <c r="G13" s="404"/>
      <c r="H13" s="404"/>
      <c r="I13" s="404"/>
      <c r="J13" s="404"/>
      <c r="K13" s="404"/>
    </row>
    <row r="14" spans="1:11" ht="12" customHeight="1" x14ac:dyDescent="0.25">
      <c r="A14" s="235" t="s">
        <v>517</v>
      </c>
      <c r="B14" s="408" t="s">
        <v>518</v>
      </c>
      <c r="C14" s="292">
        <v>192467028</v>
      </c>
      <c r="D14" s="292">
        <v>157695570</v>
      </c>
      <c r="E14" s="407">
        <f t="shared" si="0"/>
        <v>-0.18066189498182517</v>
      </c>
      <c r="F14" s="202"/>
      <c r="G14" s="404"/>
      <c r="H14" s="404"/>
      <c r="I14" s="404"/>
      <c r="J14" s="404"/>
      <c r="K14" s="404"/>
    </row>
    <row r="15" spans="1:11" ht="12" customHeight="1" x14ac:dyDescent="0.25">
      <c r="A15" s="235" t="s">
        <v>519</v>
      </c>
      <c r="B15" s="408" t="s">
        <v>520</v>
      </c>
      <c r="C15" s="292">
        <v>105667974</v>
      </c>
      <c r="D15" s="292">
        <v>140178846</v>
      </c>
      <c r="E15" s="407">
        <f t="shared" si="0"/>
        <v>0.32659727156309448</v>
      </c>
      <c r="F15" s="202"/>
      <c r="G15" s="404"/>
      <c r="H15" s="404"/>
      <c r="I15" s="404"/>
      <c r="J15" s="404"/>
      <c r="K15" s="404"/>
    </row>
    <row r="16" spans="1:11" ht="12" customHeight="1" x14ac:dyDescent="0.25">
      <c r="A16" s="235" t="s">
        <v>521</v>
      </c>
      <c r="B16" s="408" t="s">
        <v>522</v>
      </c>
      <c r="C16" s="292">
        <v>263988438</v>
      </c>
      <c r="D16" s="292">
        <v>116764275</v>
      </c>
      <c r="E16" s="407">
        <f t="shared" si="0"/>
        <v>-0.55769170845277705</v>
      </c>
      <c r="F16" s="202"/>
      <c r="G16" s="404"/>
      <c r="H16" s="404"/>
      <c r="I16" s="404"/>
      <c r="J16" s="404"/>
      <c r="K16" s="404"/>
    </row>
    <row r="17" spans="1:11" ht="12" customHeight="1" x14ac:dyDescent="0.25">
      <c r="A17" s="235" t="s">
        <v>523</v>
      </c>
      <c r="B17" s="408" t="s">
        <v>524</v>
      </c>
      <c r="C17" s="292">
        <v>66416870</v>
      </c>
      <c r="D17" s="292">
        <v>113030996</v>
      </c>
      <c r="E17" s="407">
        <f t="shared" si="0"/>
        <v>0.7018416555914182</v>
      </c>
      <c r="F17" s="202"/>
      <c r="G17" s="404"/>
      <c r="H17" s="404"/>
      <c r="I17" s="404"/>
      <c r="J17" s="404"/>
      <c r="K17" s="404"/>
    </row>
    <row r="18" spans="1:11" ht="12" customHeight="1" x14ac:dyDescent="0.25">
      <c r="A18" s="235" t="s">
        <v>525</v>
      </c>
      <c r="B18" s="408" t="s">
        <v>526</v>
      </c>
      <c r="C18" s="292">
        <v>79313724</v>
      </c>
      <c r="D18" s="292">
        <v>108537447</v>
      </c>
      <c r="E18" s="407">
        <f t="shared" si="0"/>
        <v>0.36845733028498318</v>
      </c>
      <c r="F18" s="202"/>
      <c r="G18" s="404"/>
      <c r="H18" s="404"/>
      <c r="I18" s="404"/>
      <c r="J18" s="404"/>
      <c r="K18" s="404"/>
    </row>
    <row r="19" spans="1:11" ht="12" customHeight="1" x14ac:dyDescent="0.25">
      <c r="A19" s="235" t="s">
        <v>527</v>
      </c>
      <c r="B19" s="408" t="s">
        <v>528</v>
      </c>
      <c r="C19" s="292">
        <v>142558578</v>
      </c>
      <c r="D19" s="292">
        <v>96451296</v>
      </c>
      <c r="E19" s="407">
        <f t="shared" si="0"/>
        <v>-0.32342692138806262</v>
      </c>
      <c r="F19" s="202"/>
      <c r="G19" s="404"/>
      <c r="H19" s="404"/>
      <c r="I19" s="404"/>
      <c r="J19" s="404"/>
      <c r="K19" s="404"/>
    </row>
    <row r="20" spans="1:11" ht="12" customHeight="1" x14ac:dyDescent="0.25">
      <c r="A20" s="235" t="s">
        <v>529</v>
      </c>
      <c r="B20" s="408" t="s">
        <v>530</v>
      </c>
      <c r="C20" s="292">
        <v>70570209</v>
      </c>
      <c r="D20" s="292">
        <v>90854599</v>
      </c>
      <c r="E20" s="407">
        <f t="shared" si="0"/>
        <v>0.2874355948131031</v>
      </c>
      <c r="F20" s="202"/>
      <c r="G20" s="404"/>
      <c r="H20" s="404"/>
      <c r="I20" s="404"/>
      <c r="J20" s="404"/>
      <c r="K20" s="404"/>
    </row>
    <row r="21" spans="1:11" ht="12" customHeight="1" x14ac:dyDescent="0.25">
      <c r="A21" s="235" t="s">
        <v>531</v>
      </c>
      <c r="B21" s="408" t="s">
        <v>532</v>
      </c>
      <c r="C21" s="292">
        <v>41322419</v>
      </c>
      <c r="D21" s="292">
        <v>87772211</v>
      </c>
      <c r="E21" s="407">
        <f t="shared" si="0"/>
        <v>1.1240821114562531</v>
      </c>
      <c r="F21" s="202"/>
      <c r="G21" s="404"/>
      <c r="H21" s="404"/>
      <c r="I21" s="404"/>
      <c r="J21" s="404"/>
      <c r="K21" s="404"/>
    </row>
    <row r="22" spans="1:11" ht="12" customHeight="1" x14ac:dyDescent="0.25">
      <c r="A22" s="235" t="s">
        <v>533</v>
      </c>
      <c r="B22" s="408" t="s">
        <v>534</v>
      </c>
      <c r="C22" s="292">
        <v>47532474</v>
      </c>
      <c r="D22" s="292">
        <v>55158394</v>
      </c>
      <c r="E22" s="407">
        <f t="shared" si="0"/>
        <v>0.1604360000281071</v>
      </c>
      <c r="F22" s="202"/>
      <c r="G22" s="404"/>
      <c r="H22" s="404"/>
      <c r="I22" s="404"/>
      <c r="J22" s="404"/>
      <c r="K22" s="404"/>
    </row>
    <row r="23" spans="1:11" ht="12" customHeight="1" x14ac:dyDescent="0.25">
      <c r="A23" s="235" t="s">
        <v>535</v>
      </c>
      <c r="B23" s="408" t="s">
        <v>536</v>
      </c>
      <c r="C23" s="292">
        <v>53570556</v>
      </c>
      <c r="D23" s="292">
        <v>53258060</v>
      </c>
      <c r="E23" s="407">
        <f t="shared" si="0"/>
        <v>-5.8333536803314434E-3</v>
      </c>
      <c r="F23" s="202"/>
      <c r="G23" s="404"/>
      <c r="H23" s="404"/>
      <c r="I23" s="404"/>
      <c r="J23" s="404"/>
      <c r="K23" s="404"/>
    </row>
    <row r="24" spans="1:11" ht="12" customHeight="1" x14ac:dyDescent="0.25">
      <c r="A24" s="235" t="s">
        <v>537</v>
      </c>
      <c r="B24" s="408" t="s">
        <v>538</v>
      </c>
      <c r="C24" s="292">
        <v>59116696</v>
      </c>
      <c r="D24" s="292">
        <v>49131130</v>
      </c>
      <c r="E24" s="407">
        <f t="shared" si="0"/>
        <v>-0.16891278903678919</v>
      </c>
      <c r="F24" s="202"/>
      <c r="G24" s="404"/>
      <c r="H24" s="404"/>
      <c r="I24" s="404"/>
      <c r="J24" s="404"/>
      <c r="K24" s="404"/>
    </row>
    <row r="25" spans="1:11" ht="12" customHeight="1" x14ac:dyDescent="0.25">
      <c r="A25" s="235" t="s">
        <v>539</v>
      </c>
      <c r="B25" s="408" t="s">
        <v>445</v>
      </c>
      <c r="C25" s="292">
        <v>39347226</v>
      </c>
      <c r="D25" s="292">
        <v>45863797</v>
      </c>
      <c r="E25" s="407">
        <f t="shared" si="0"/>
        <v>0.16561703739928202</v>
      </c>
      <c r="F25" s="202"/>
      <c r="G25" s="404"/>
      <c r="H25" s="404"/>
      <c r="I25" s="404"/>
      <c r="J25" s="404"/>
      <c r="K25" s="404"/>
    </row>
    <row r="26" spans="1:11" ht="12" customHeight="1" x14ac:dyDescent="0.25">
      <c r="A26" s="235" t="s">
        <v>540</v>
      </c>
      <c r="B26" s="408" t="s">
        <v>444</v>
      </c>
      <c r="C26" s="292">
        <v>38414949</v>
      </c>
      <c r="D26" s="292">
        <v>43076177</v>
      </c>
      <c r="E26" s="407">
        <f t="shared" si="0"/>
        <v>0.12133890897525346</v>
      </c>
      <c r="F26" s="202"/>
      <c r="G26" s="404"/>
      <c r="H26" s="404"/>
      <c r="I26" s="404"/>
      <c r="J26" s="404"/>
      <c r="K26" s="404"/>
    </row>
    <row r="27" spans="1:11" ht="12" customHeight="1" x14ac:dyDescent="0.25">
      <c r="A27" s="235" t="s">
        <v>541</v>
      </c>
      <c r="B27" s="408" t="s">
        <v>71</v>
      </c>
      <c r="C27" s="292">
        <v>52598955</v>
      </c>
      <c r="D27" s="292">
        <v>42361092</v>
      </c>
      <c r="E27" s="407">
        <f t="shared" si="0"/>
        <v>-0.19464004560546877</v>
      </c>
      <c r="F27" s="202"/>
      <c r="G27" s="404"/>
      <c r="H27" s="404"/>
      <c r="I27" s="404"/>
      <c r="J27" s="404"/>
      <c r="K27" s="404"/>
    </row>
    <row r="28" spans="1:11" ht="12" customHeight="1" x14ac:dyDescent="0.25">
      <c r="A28" s="235" t="s">
        <v>542</v>
      </c>
      <c r="B28" s="408" t="s">
        <v>543</v>
      </c>
      <c r="C28" s="292">
        <v>36433278</v>
      </c>
      <c r="D28" s="292">
        <v>36739271</v>
      </c>
      <c r="E28" s="407">
        <f t="shared" si="0"/>
        <v>8.398722728160779E-3</v>
      </c>
      <c r="F28" s="202"/>
      <c r="G28" s="404"/>
      <c r="H28" s="404"/>
      <c r="I28" s="404"/>
      <c r="J28" s="404"/>
      <c r="K28" s="404"/>
    </row>
    <row r="29" spans="1:11" ht="12" customHeight="1" x14ac:dyDescent="0.25">
      <c r="A29" s="235" t="s">
        <v>544</v>
      </c>
      <c r="B29" s="408" t="s">
        <v>545</v>
      </c>
      <c r="C29" s="292">
        <v>29104002</v>
      </c>
      <c r="D29" s="292">
        <v>34409297</v>
      </c>
      <c r="E29" s="407">
        <f t="shared" si="0"/>
        <v>0.18228747372955789</v>
      </c>
      <c r="F29" s="202"/>
      <c r="G29" s="404"/>
      <c r="H29" s="404"/>
      <c r="I29" s="404"/>
      <c r="J29" s="404"/>
      <c r="K29" s="404"/>
    </row>
    <row r="30" spans="1:11" ht="12" customHeight="1" x14ac:dyDescent="0.25">
      <c r="A30" s="235" t="s">
        <v>546</v>
      </c>
      <c r="B30" s="408" t="s">
        <v>547</v>
      </c>
      <c r="C30" s="292">
        <v>8801454</v>
      </c>
      <c r="D30" s="292">
        <v>34253630</v>
      </c>
      <c r="E30" s="407">
        <f t="shared" si="0"/>
        <v>2.8918149205801678</v>
      </c>
      <c r="F30" s="202"/>
      <c r="G30" s="404"/>
      <c r="H30" s="404"/>
      <c r="I30" s="404"/>
      <c r="J30" s="404"/>
      <c r="K30" s="404"/>
    </row>
    <row r="31" spans="1:11" ht="12" customHeight="1" x14ac:dyDescent="0.25">
      <c r="A31" s="235" t="s">
        <v>548</v>
      </c>
      <c r="B31" s="408" t="s">
        <v>70</v>
      </c>
      <c r="C31" s="292">
        <v>24546365</v>
      </c>
      <c r="D31" s="292">
        <v>33743499</v>
      </c>
      <c r="E31" s="407">
        <f t="shared" si="0"/>
        <v>0.37468415384518239</v>
      </c>
      <c r="F31" s="202"/>
      <c r="G31" s="404"/>
      <c r="H31" s="404"/>
      <c r="I31" s="404"/>
      <c r="J31" s="404"/>
      <c r="K31" s="404"/>
    </row>
    <row r="32" spans="1:11" ht="12" customHeight="1" x14ac:dyDescent="0.25">
      <c r="A32" s="235" t="s">
        <v>549</v>
      </c>
      <c r="B32" s="408" t="s">
        <v>443</v>
      </c>
      <c r="C32" s="292">
        <v>27423907</v>
      </c>
      <c r="D32" s="292">
        <v>32019807</v>
      </c>
      <c r="E32" s="407">
        <f t="shared" si="0"/>
        <v>0.16758735361814048</v>
      </c>
      <c r="F32" s="202"/>
      <c r="G32" s="404"/>
      <c r="H32" s="404"/>
      <c r="I32" s="404"/>
      <c r="J32" s="404"/>
      <c r="K32" s="404"/>
    </row>
    <row r="33" spans="1:11" ht="12" customHeight="1" x14ac:dyDescent="0.25">
      <c r="A33" s="235" t="s">
        <v>550</v>
      </c>
      <c r="B33" s="408" t="s">
        <v>73</v>
      </c>
      <c r="C33" s="292">
        <v>22931194</v>
      </c>
      <c r="D33" s="292">
        <v>28367207</v>
      </c>
      <c r="E33" s="407">
        <f t="shared" si="0"/>
        <v>0.23705756446873205</v>
      </c>
      <c r="F33" s="202"/>
      <c r="G33" s="404"/>
      <c r="H33" s="404"/>
      <c r="I33" s="404"/>
      <c r="J33" s="404"/>
      <c r="K33" s="404"/>
    </row>
    <row r="34" spans="1:11" ht="12" customHeight="1" x14ac:dyDescent="0.25">
      <c r="A34" s="235" t="s">
        <v>551</v>
      </c>
      <c r="B34" s="408" t="s">
        <v>552</v>
      </c>
      <c r="C34" s="292">
        <v>21975312</v>
      </c>
      <c r="D34" s="292">
        <v>27882713</v>
      </c>
      <c r="E34" s="407">
        <f t="shared" si="0"/>
        <v>0.26881989206797163</v>
      </c>
      <c r="F34" s="202"/>
      <c r="G34" s="404"/>
      <c r="H34" s="404"/>
      <c r="I34" s="404"/>
      <c r="J34" s="404"/>
      <c r="K34" s="404"/>
    </row>
    <row r="35" spans="1:11" ht="12" customHeight="1" x14ac:dyDescent="0.25">
      <c r="A35" s="235" t="s">
        <v>553</v>
      </c>
      <c r="B35" s="408" t="s">
        <v>554</v>
      </c>
      <c r="C35" s="292">
        <v>31632391</v>
      </c>
      <c r="D35" s="292">
        <v>27543433</v>
      </c>
      <c r="E35" s="407">
        <f t="shared" si="0"/>
        <v>-0.12926490444557293</v>
      </c>
      <c r="F35" s="202"/>
      <c r="G35" s="404"/>
      <c r="H35" s="404"/>
      <c r="I35" s="404"/>
      <c r="J35" s="404"/>
      <c r="K35" s="404"/>
    </row>
    <row r="36" spans="1:11" ht="12" customHeight="1" x14ac:dyDescent="0.25">
      <c r="A36" s="235" t="s">
        <v>555</v>
      </c>
      <c r="B36" s="408" t="s">
        <v>448</v>
      </c>
      <c r="C36" s="292">
        <v>18477483</v>
      </c>
      <c r="D36" s="292">
        <v>27506344</v>
      </c>
      <c r="E36" s="407">
        <f t="shared" si="0"/>
        <v>0.48864128301457499</v>
      </c>
      <c r="F36" s="202"/>
      <c r="G36" s="404"/>
      <c r="H36" s="404"/>
      <c r="I36" s="404"/>
      <c r="J36" s="404"/>
      <c r="K36" s="404"/>
    </row>
    <row r="37" spans="1:11" ht="12" customHeight="1" x14ac:dyDescent="0.25">
      <c r="A37" s="235" t="s">
        <v>556</v>
      </c>
      <c r="B37" s="408" t="s">
        <v>557</v>
      </c>
      <c r="C37" s="292">
        <v>16423981</v>
      </c>
      <c r="D37" s="292">
        <v>25686783</v>
      </c>
      <c r="E37" s="407">
        <f t="shared" si="0"/>
        <v>0.56398031634352241</v>
      </c>
      <c r="F37" s="202"/>
      <c r="G37" s="404"/>
      <c r="H37" s="404"/>
      <c r="I37" s="404"/>
      <c r="J37" s="404"/>
      <c r="K37" s="404"/>
    </row>
    <row r="38" spans="1:11" ht="12" customHeight="1" x14ac:dyDescent="0.25">
      <c r="A38" s="235" t="s">
        <v>558</v>
      </c>
      <c r="B38" s="408" t="s">
        <v>559</v>
      </c>
      <c r="C38" s="292">
        <v>2685937</v>
      </c>
      <c r="D38" s="292">
        <v>25170372</v>
      </c>
      <c r="E38" s="407">
        <f t="shared" si="0"/>
        <v>8.3711699120269767</v>
      </c>
      <c r="F38" s="202"/>
      <c r="G38" s="404"/>
      <c r="H38" s="404"/>
      <c r="I38" s="404"/>
      <c r="J38" s="404"/>
      <c r="K38" s="404"/>
    </row>
    <row r="39" spans="1:11" ht="12" customHeight="1" x14ac:dyDescent="0.25">
      <c r="A39" s="235" t="s">
        <v>560</v>
      </c>
      <c r="B39" s="408" t="s">
        <v>561</v>
      </c>
      <c r="C39" s="292">
        <v>23274639</v>
      </c>
      <c r="D39" s="292">
        <v>22582634</v>
      </c>
      <c r="E39" s="407">
        <f t="shared" si="0"/>
        <v>-2.9732147510429741E-2</v>
      </c>
      <c r="F39" s="202"/>
      <c r="G39" s="404"/>
      <c r="H39" s="404"/>
      <c r="I39" s="404"/>
      <c r="J39" s="404"/>
      <c r="K39" s="404"/>
    </row>
    <row r="40" spans="1:11" ht="12" customHeight="1" x14ac:dyDescent="0.25">
      <c r="A40" s="235" t="s">
        <v>562</v>
      </c>
      <c r="B40" s="408" t="s">
        <v>563</v>
      </c>
      <c r="C40" s="292">
        <v>23708934</v>
      </c>
      <c r="D40" s="292">
        <v>19580159</v>
      </c>
      <c r="E40" s="407">
        <f t="shared" si="0"/>
        <v>-0.17414426983516007</v>
      </c>
      <c r="F40" s="202"/>
      <c r="G40" s="404"/>
      <c r="H40" s="404"/>
      <c r="I40" s="404"/>
      <c r="J40" s="404"/>
      <c r="K40" s="404"/>
    </row>
    <row r="41" spans="1:11" ht="12" customHeight="1" x14ac:dyDescent="0.25">
      <c r="A41" s="235" t="s">
        <v>564</v>
      </c>
      <c r="B41" s="408" t="s">
        <v>104</v>
      </c>
      <c r="C41" s="292">
        <v>18856090</v>
      </c>
      <c r="D41" s="292">
        <v>18148540</v>
      </c>
      <c r="E41" s="407">
        <f t="shared" si="0"/>
        <v>-3.7523685981558197E-2</v>
      </c>
      <c r="F41" s="202"/>
      <c r="G41" s="404"/>
      <c r="H41" s="404"/>
      <c r="I41" s="404"/>
      <c r="J41" s="404"/>
      <c r="K41" s="404"/>
    </row>
    <row r="42" spans="1:11" ht="12" customHeight="1" x14ac:dyDescent="0.25">
      <c r="A42" s="235" t="s">
        <v>565</v>
      </c>
      <c r="B42" s="408" t="s">
        <v>566</v>
      </c>
      <c r="C42" s="292">
        <v>15776809</v>
      </c>
      <c r="D42" s="292">
        <v>17104623</v>
      </c>
      <c r="E42" s="407">
        <f t="shared" si="0"/>
        <v>8.4162393041584016E-2</v>
      </c>
      <c r="F42" s="202"/>
      <c r="G42" s="404"/>
      <c r="H42" s="404"/>
      <c r="I42" s="404"/>
      <c r="J42" s="404"/>
      <c r="K42" s="404"/>
    </row>
    <row r="43" spans="1:11" ht="12" customHeight="1" x14ac:dyDescent="0.25">
      <c r="A43" s="235" t="s">
        <v>567</v>
      </c>
      <c r="B43" s="408" t="s">
        <v>72</v>
      </c>
      <c r="C43" s="292">
        <v>40577137</v>
      </c>
      <c r="D43" s="292">
        <v>16927538</v>
      </c>
      <c r="E43" s="407">
        <f t="shared" si="0"/>
        <v>-0.58283064672601226</v>
      </c>
      <c r="F43" s="202"/>
      <c r="G43" s="404"/>
      <c r="H43" s="404"/>
      <c r="I43" s="404"/>
      <c r="J43" s="404"/>
      <c r="K43" s="404"/>
    </row>
    <row r="44" spans="1:11" ht="12" customHeight="1" x14ac:dyDescent="0.25">
      <c r="A44" s="235" t="s">
        <v>568</v>
      </c>
      <c r="B44" s="408" t="s">
        <v>105</v>
      </c>
      <c r="C44" s="292">
        <v>13488728</v>
      </c>
      <c r="D44" s="292">
        <v>15941771</v>
      </c>
      <c r="E44" s="407">
        <f t="shared" si="0"/>
        <v>0.18185873419643417</v>
      </c>
      <c r="F44" s="202"/>
      <c r="G44" s="404"/>
      <c r="H44" s="404"/>
      <c r="I44" s="404"/>
      <c r="J44" s="404"/>
      <c r="K44" s="404"/>
    </row>
    <row r="45" spans="1:11" ht="12" customHeight="1" x14ac:dyDescent="0.25">
      <c r="A45" s="235" t="s">
        <v>569</v>
      </c>
      <c r="B45" s="408" t="s">
        <v>74</v>
      </c>
      <c r="C45" s="292">
        <v>10680099</v>
      </c>
      <c r="D45" s="292">
        <v>15021834</v>
      </c>
      <c r="E45" s="407">
        <f t="shared" si="0"/>
        <v>0.40652572602557346</v>
      </c>
      <c r="F45" s="202"/>
      <c r="G45" s="404"/>
      <c r="H45" s="404"/>
      <c r="I45" s="404"/>
      <c r="J45" s="404"/>
      <c r="K45" s="404"/>
    </row>
    <row r="46" spans="1:11" ht="12" customHeight="1" x14ac:dyDescent="0.25">
      <c r="A46" s="235" t="s">
        <v>570</v>
      </c>
      <c r="B46" s="408" t="s">
        <v>103</v>
      </c>
      <c r="C46" s="292">
        <v>7258695</v>
      </c>
      <c r="D46" s="292">
        <v>14038518</v>
      </c>
      <c r="E46" s="407">
        <f t="shared" si="0"/>
        <v>0.93402781078416997</v>
      </c>
      <c r="F46" s="202"/>
      <c r="G46" s="404"/>
      <c r="H46" s="404"/>
      <c r="I46" s="404"/>
      <c r="J46" s="404"/>
      <c r="K46" s="404"/>
    </row>
    <row r="47" spans="1:11" ht="12" customHeight="1" x14ac:dyDescent="0.25">
      <c r="A47" s="235" t="s">
        <v>571</v>
      </c>
      <c r="B47" s="408" t="s">
        <v>572</v>
      </c>
      <c r="C47" s="292">
        <v>6820686</v>
      </c>
      <c r="D47" s="292">
        <v>13193995</v>
      </c>
      <c r="E47" s="407">
        <f t="shared" si="0"/>
        <v>0.93440879700370316</v>
      </c>
      <c r="F47" s="202"/>
      <c r="G47" s="404"/>
      <c r="H47" s="404"/>
      <c r="I47" s="404"/>
      <c r="J47" s="404"/>
      <c r="K47" s="404"/>
    </row>
    <row r="48" spans="1:11" ht="12" customHeight="1" x14ac:dyDescent="0.25">
      <c r="A48" s="235" t="s">
        <v>573</v>
      </c>
      <c r="B48" s="408" t="s">
        <v>450</v>
      </c>
      <c r="C48" s="292">
        <v>12213694</v>
      </c>
      <c r="D48" s="292">
        <v>12673575</v>
      </c>
      <c r="E48" s="407">
        <f t="shared" si="0"/>
        <v>3.7652900097218778E-2</v>
      </c>
      <c r="F48" s="202"/>
      <c r="G48" s="404"/>
      <c r="H48" s="404"/>
      <c r="I48" s="404"/>
      <c r="J48" s="404"/>
      <c r="K48" s="404"/>
    </row>
    <row r="49" spans="1:11" ht="12" customHeight="1" x14ac:dyDescent="0.25">
      <c r="A49" s="235" t="s">
        <v>574</v>
      </c>
      <c r="B49" s="408" t="s">
        <v>575</v>
      </c>
      <c r="C49" s="292">
        <v>7241061</v>
      </c>
      <c r="D49" s="292">
        <v>12636133</v>
      </c>
      <c r="E49" s="407">
        <f t="shared" si="0"/>
        <v>0.74506650337567937</v>
      </c>
      <c r="F49" s="202"/>
      <c r="G49" s="404"/>
      <c r="H49" s="404"/>
      <c r="I49" s="404"/>
      <c r="J49" s="404"/>
      <c r="K49" s="404"/>
    </row>
    <row r="50" spans="1:11" ht="12" customHeight="1" x14ac:dyDescent="0.25">
      <c r="A50" s="235" t="s">
        <v>576</v>
      </c>
      <c r="B50" s="408" t="s">
        <v>577</v>
      </c>
      <c r="C50" s="292">
        <v>9968309</v>
      </c>
      <c r="D50" s="292">
        <v>10910571</v>
      </c>
      <c r="E50" s="407">
        <f t="shared" si="0"/>
        <v>9.4525761591058188E-2</v>
      </c>
      <c r="F50" s="202"/>
      <c r="G50" s="404"/>
      <c r="H50" s="404"/>
      <c r="I50" s="404"/>
      <c r="J50" s="404"/>
      <c r="K50" s="404"/>
    </row>
    <row r="51" spans="1:11" ht="12" customHeight="1" x14ac:dyDescent="0.25">
      <c r="A51" s="235" t="s">
        <v>578</v>
      </c>
      <c r="B51" s="408" t="s">
        <v>454</v>
      </c>
      <c r="C51" s="292">
        <v>14133602</v>
      </c>
      <c r="D51" s="292">
        <v>10682695</v>
      </c>
      <c r="E51" s="407">
        <f t="shared" si="0"/>
        <v>-0.24416330670695274</v>
      </c>
      <c r="F51" s="202"/>
      <c r="G51" s="404"/>
      <c r="H51" s="404"/>
      <c r="I51" s="404"/>
      <c r="J51" s="404"/>
      <c r="K51" s="404"/>
    </row>
    <row r="52" spans="1:11" ht="12" customHeight="1" x14ac:dyDescent="0.25">
      <c r="A52" s="235" t="s">
        <v>579</v>
      </c>
      <c r="B52" s="408" t="s">
        <v>580</v>
      </c>
      <c r="C52" s="292">
        <v>13464304</v>
      </c>
      <c r="D52" s="292">
        <v>10528964</v>
      </c>
      <c r="E52" s="407">
        <f t="shared" si="0"/>
        <v>-0.21800904079408778</v>
      </c>
      <c r="F52" s="202"/>
      <c r="G52" s="404"/>
      <c r="H52" s="404"/>
      <c r="I52" s="404"/>
      <c r="J52" s="404"/>
      <c r="K52" s="404"/>
    </row>
    <row r="53" spans="1:11" ht="12" customHeight="1" x14ac:dyDescent="0.25">
      <c r="A53" s="235" t="s">
        <v>581</v>
      </c>
      <c r="B53" s="408" t="s">
        <v>582</v>
      </c>
      <c r="C53" s="292">
        <v>5907909</v>
      </c>
      <c r="D53" s="292">
        <v>9659393</v>
      </c>
      <c r="E53" s="407">
        <f t="shared" si="0"/>
        <v>0.63499353155236471</v>
      </c>
      <c r="F53" s="202"/>
      <c r="G53" s="404"/>
      <c r="H53" s="404"/>
      <c r="I53" s="404"/>
      <c r="J53" s="404"/>
      <c r="K53" s="404"/>
    </row>
    <row r="54" spans="1:11" ht="12" customHeight="1" x14ac:dyDescent="0.25">
      <c r="A54" s="235" t="s">
        <v>583</v>
      </c>
      <c r="B54" s="408" t="s">
        <v>584</v>
      </c>
      <c r="C54" s="292">
        <v>8446680</v>
      </c>
      <c r="D54" s="292">
        <v>7508276</v>
      </c>
      <c r="E54" s="407">
        <f t="shared" si="0"/>
        <v>-0.11109737790469154</v>
      </c>
      <c r="F54" s="202"/>
      <c r="G54" s="404"/>
      <c r="H54" s="404"/>
      <c r="I54" s="404"/>
      <c r="J54" s="404"/>
      <c r="K54" s="404"/>
    </row>
    <row r="55" spans="1:11" ht="13.5" customHeight="1" x14ac:dyDescent="0.25">
      <c r="A55" s="202"/>
      <c r="B55" s="408" t="s">
        <v>585</v>
      </c>
      <c r="C55" s="292">
        <v>224346872</v>
      </c>
      <c r="D55" s="292">
        <v>201611537</v>
      </c>
      <c r="E55" s="407">
        <f t="shared" si="0"/>
        <v>-0.10134010248201719</v>
      </c>
      <c r="F55" s="202"/>
      <c r="G55" s="404"/>
      <c r="H55" s="404"/>
      <c r="I55" s="404"/>
      <c r="J55" s="404"/>
      <c r="K55" s="404"/>
    </row>
    <row r="56" spans="1:11" ht="13.5" customHeight="1" x14ac:dyDescent="0.25">
      <c r="A56" s="202"/>
      <c r="B56" s="201"/>
      <c r="C56" s="201"/>
      <c r="D56" s="201"/>
      <c r="E56" s="201"/>
      <c r="F56" s="202"/>
      <c r="G56" s="404"/>
      <c r="H56" s="404"/>
      <c r="I56" s="404"/>
      <c r="J56" s="404"/>
      <c r="K56" s="404"/>
    </row>
    <row r="57" spans="1:11" ht="13.5" customHeight="1" x14ac:dyDescent="0.25">
      <c r="A57" s="215"/>
      <c r="B57" s="390" t="s">
        <v>496</v>
      </c>
      <c r="C57" s="388">
        <f>+SUM(C5:C55)</f>
        <v>5263279966</v>
      </c>
      <c r="D57" s="388">
        <f>+SUM(D5:D55)</f>
        <v>5371973730</v>
      </c>
      <c r="E57" s="240">
        <f>D57/C57-1</f>
        <v>2.0651336182408109E-2</v>
      </c>
      <c r="F57" s="202"/>
      <c r="G57" s="404"/>
      <c r="H57" s="404"/>
      <c r="I57" s="404"/>
      <c r="J57" s="404"/>
      <c r="K57" s="404"/>
    </row>
    <row r="58" spans="1:11" ht="12" customHeight="1" x14ac:dyDescent="0.25">
      <c r="A58" s="202"/>
      <c r="B58" s="201"/>
      <c r="C58" s="201"/>
      <c r="D58" s="201"/>
      <c r="E58" s="201"/>
      <c r="F58" s="202"/>
      <c r="G58" s="404"/>
      <c r="H58" s="404"/>
      <c r="I58" s="404"/>
      <c r="J58" s="404"/>
      <c r="K58" s="404"/>
    </row>
    <row r="59" spans="1:11" ht="12" customHeight="1" x14ac:dyDescent="0.25">
      <c r="A59" s="202"/>
      <c r="B59" s="201"/>
      <c r="C59" s="201"/>
      <c r="D59" s="201"/>
      <c r="E59" s="201"/>
      <c r="F59" s="202"/>
      <c r="G59" s="404"/>
      <c r="H59" s="404"/>
      <c r="I59" s="404"/>
      <c r="J59" s="404"/>
      <c r="K59" s="404"/>
    </row>
    <row r="60" spans="1:11" ht="13.5" customHeight="1" x14ac:dyDescent="0.25">
      <c r="A60" s="221" t="s">
        <v>78</v>
      </c>
      <c r="B60" s="392"/>
      <c r="C60" s="393"/>
      <c r="D60" s="393"/>
      <c r="E60" s="393"/>
      <c r="F60" s="202"/>
      <c r="G60" s="404"/>
      <c r="H60" s="404"/>
      <c r="I60" s="404"/>
      <c r="J60" s="404"/>
      <c r="K60" s="404"/>
    </row>
    <row r="61" spans="1:11" ht="13.5" customHeight="1" x14ac:dyDescent="0.25">
      <c r="A61" s="202" t="s">
        <v>498</v>
      </c>
      <c r="B61" s="394"/>
      <c r="C61" s="394"/>
      <c r="D61" s="394"/>
      <c r="E61" s="394"/>
      <c r="F61" s="202"/>
      <c r="G61" s="404"/>
      <c r="H61" s="404"/>
      <c r="I61" s="404"/>
      <c r="J61" s="404"/>
      <c r="K61" s="404"/>
    </row>
    <row r="62" spans="1:11" ht="13.5" customHeight="1" x14ac:dyDescent="0.25">
      <c r="A62" s="224" t="s">
        <v>499</v>
      </c>
      <c r="B62" s="224"/>
      <c r="C62" s="224"/>
      <c r="D62" s="224"/>
      <c r="E62" s="224"/>
      <c r="F62" s="202"/>
      <c r="G62" s="404"/>
      <c r="H62" s="404"/>
      <c r="I62" s="404"/>
      <c r="J62" s="404"/>
      <c r="K62" s="404"/>
    </row>
    <row r="63" spans="1:11" ht="12" customHeight="1" x14ac:dyDescent="0.25">
      <c r="A63" s="202"/>
      <c r="B63" s="201"/>
      <c r="C63" s="394"/>
      <c r="D63" s="394"/>
      <c r="E63" s="394"/>
      <c r="F63" s="202"/>
      <c r="G63" s="404"/>
      <c r="H63" s="404"/>
      <c r="I63" s="404"/>
      <c r="J63" s="404"/>
      <c r="K63" s="404"/>
    </row>
    <row r="64" spans="1:11" ht="12" customHeight="1" x14ac:dyDescent="0.25">
      <c r="A64" s="202"/>
      <c r="B64" s="201"/>
      <c r="C64" s="201"/>
      <c r="D64" s="201"/>
      <c r="E64" s="201"/>
      <c r="F64" s="202"/>
      <c r="G64" s="404"/>
      <c r="H64" s="404"/>
      <c r="I64" s="404"/>
      <c r="J64" s="404"/>
      <c r="K64" s="404"/>
    </row>
    <row r="65" spans="1:11" ht="12" customHeight="1" x14ac:dyDescent="0.25">
      <c r="A65" s="202"/>
      <c r="B65" s="201"/>
      <c r="C65" s="409"/>
      <c r="D65" s="409"/>
      <c r="E65" s="201"/>
      <c r="F65" s="202"/>
      <c r="G65" s="404"/>
      <c r="H65" s="404"/>
      <c r="I65" s="404"/>
      <c r="J65" s="404"/>
      <c r="K65" s="404"/>
    </row>
    <row r="66" spans="1:11" ht="12" customHeight="1" x14ac:dyDescent="0.25">
      <c r="A66" s="202"/>
      <c r="B66" s="202"/>
      <c r="C66" s="410"/>
      <c r="D66" s="410"/>
      <c r="E66" s="202"/>
      <c r="F66" s="202"/>
      <c r="G66" s="404"/>
      <c r="H66" s="404"/>
      <c r="I66" s="404"/>
      <c r="J66" s="404"/>
      <c r="K66" s="404"/>
    </row>
    <row r="67" spans="1:11" ht="12" customHeight="1" x14ac:dyDescent="0.25">
      <c r="A67" s="202"/>
      <c r="B67" s="202"/>
      <c r="C67" s="380"/>
      <c r="D67" s="380"/>
      <c r="E67" s="202"/>
      <c r="F67" s="202"/>
      <c r="G67" s="404"/>
      <c r="H67" s="404"/>
      <c r="I67" s="404"/>
      <c r="J67" s="404"/>
      <c r="K67" s="404"/>
    </row>
    <row r="68" spans="1:11" ht="12" customHeight="1" x14ac:dyDescent="0.25">
      <c r="A68" s="202"/>
      <c r="B68" s="202"/>
      <c r="C68" s="202"/>
      <c r="D68" s="202"/>
      <c r="E68" s="202"/>
      <c r="F68" s="202"/>
      <c r="G68" s="404"/>
      <c r="H68" s="404"/>
      <c r="I68" s="404"/>
      <c r="J68" s="404"/>
      <c r="K68" s="404"/>
    </row>
    <row r="69" spans="1:11" ht="12" customHeight="1" x14ac:dyDescent="0.25">
      <c r="A69" s="202"/>
      <c r="B69" s="202"/>
      <c r="C69" s="202"/>
      <c r="D69" s="202"/>
      <c r="E69" s="202"/>
      <c r="F69" s="202"/>
      <c r="G69" s="404"/>
      <c r="H69" s="404"/>
      <c r="I69" s="404"/>
      <c r="J69" s="404"/>
      <c r="K69" s="404"/>
    </row>
    <row r="70" spans="1:11" ht="12" customHeight="1" x14ac:dyDescent="0.25">
      <c r="A70" s="202"/>
      <c r="B70" s="202"/>
      <c r="C70" s="202"/>
      <c r="D70" s="202"/>
      <c r="E70" s="202"/>
      <c r="F70" s="202"/>
      <c r="G70" s="404"/>
      <c r="H70" s="404"/>
      <c r="I70" s="404"/>
      <c r="J70" s="404"/>
      <c r="K70" s="404"/>
    </row>
    <row r="71" spans="1:11" ht="12" customHeight="1" x14ac:dyDescent="0.25">
      <c r="A71" s="202"/>
      <c r="B71" s="202"/>
      <c r="C71" s="202"/>
      <c r="D71" s="202"/>
      <c r="E71" s="202"/>
      <c r="F71" s="202"/>
      <c r="G71" s="404"/>
      <c r="H71" s="404"/>
      <c r="I71" s="404"/>
      <c r="J71" s="404"/>
      <c r="K71" s="404"/>
    </row>
    <row r="72" spans="1:11" ht="12" customHeight="1" x14ac:dyDescent="0.25">
      <c r="A72" s="202"/>
      <c r="B72" s="202"/>
      <c r="C72" s="202"/>
      <c r="D72" s="202"/>
      <c r="E72" s="202"/>
      <c r="F72" s="202"/>
      <c r="G72" s="404"/>
      <c r="H72" s="404"/>
      <c r="I72" s="404"/>
      <c r="J72" s="404"/>
      <c r="K72" s="404"/>
    </row>
    <row r="73" spans="1:11" ht="12" customHeight="1" x14ac:dyDescent="0.25">
      <c r="A73" s="202"/>
      <c r="B73" s="202"/>
      <c r="C73" s="202"/>
      <c r="D73" s="202"/>
      <c r="E73" s="202"/>
      <c r="F73" s="202"/>
      <c r="G73" s="404"/>
      <c r="H73" s="404"/>
      <c r="I73" s="404"/>
      <c r="J73" s="404"/>
      <c r="K73" s="404"/>
    </row>
    <row r="74" spans="1:11" ht="12" customHeight="1" x14ac:dyDescent="0.25">
      <c r="A74" s="202"/>
      <c r="B74" s="202"/>
      <c r="C74" s="202"/>
      <c r="D74" s="202"/>
      <c r="E74" s="202"/>
      <c r="F74" s="202"/>
      <c r="G74" s="404"/>
      <c r="H74" s="404"/>
      <c r="I74" s="404"/>
      <c r="J74" s="404"/>
      <c r="K74" s="404"/>
    </row>
    <row r="75" spans="1:11" ht="12" customHeight="1" x14ac:dyDescent="0.25">
      <c r="A75" s="202"/>
      <c r="B75" s="202"/>
      <c r="C75" s="202"/>
      <c r="D75" s="202"/>
      <c r="E75" s="202"/>
      <c r="F75" s="202"/>
      <c r="G75" s="404"/>
      <c r="H75" s="404"/>
      <c r="I75" s="404"/>
      <c r="J75" s="404"/>
      <c r="K75" s="404"/>
    </row>
    <row r="76" spans="1:11" ht="12" customHeight="1" x14ac:dyDescent="0.25">
      <c r="A76" s="202"/>
      <c r="B76" s="202"/>
      <c r="C76" s="202"/>
      <c r="D76" s="202"/>
      <c r="E76" s="202"/>
      <c r="F76" s="202"/>
      <c r="G76" s="404"/>
      <c r="H76" s="404"/>
      <c r="I76" s="404"/>
      <c r="J76" s="404"/>
      <c r="K76" s="404"/>
    </row>
    <row r="77" spans="1:11" ht="12" customHeight="1" x14ac:dyDescent="0.25">
      <c r="A77" s="202"/>
      <c r="B77" s="202"/>
      <c r="C77" s="202"/>
      <c r="D77" s="202"/>
      <c r="E77" s="202"/>
      <c r="F77" s="202"/>
      <c r="G77" s="404"/>
      <c r="H77" s="404"/>
      <c r="I77" s="404"/>
      <c r="J77" s="404"/>
      <c r="K77" s="404"/>
    </row>
    <row r="78" spans="1:11" ht="12" customHeight="1" x14ac:dyDescent="0.25">
      <c r="A78" s="202"/>
      <c r="B78" s="202"/>
      <c r="C78" s="202"/>
      <c r="D78" s="202"/>
      <c r="E78" s="202"/>
      <c r="F78" s="202"/>
      <c r="G78" s="404"/>
      <c r="H78" s="404"/>
      <c r="I78" s="404"/>
      <c r="J78" s="404"/>
      <c r="K78" s="404"/>
    </row>
    <row r="79" spans="1:11" ht="12" customHeight="1" x14ac:dyDescent="0.25">
      <c r="A79" s="202"/>
      <c r="B79" s="202"/>
      <c r="C79" s="202"/>
      <c r="D79" s="202"/>
      <c r="E79" s="202"/>
      <c r="F79" s="202"/>
      <c r="G79" s="404"/>
      <c r="H79" s="404"/>
      <c r="I79" s="404"/>
      <c r="J79" s="404"/>
      <c r="K79" s="404"/>
    </row>
    <row r="80" spans="1:11" ht="12" customHeight="1" x14ac:dyDescent="0.25">
      <c r="A80" s="202"/>
      <c r="B80" s="202"/>
      <c r="C80" s="202"/>
      <c r="D80" s="202"/>
      <c r="E80" s="202"/>
      <c r="F80" s="202"/>
      <c r="G80" s="404"/>
      <c r="H80" s="404"/>
      <c r="I80" s="404"/>
      <c r="J80" s="404"/>
      <c r="K80" s="404"/>
    </row>
    <row r="81" spans="1:11" ht="12" customHeight="1" x14ac:dyDescent="0.25">
      <c r="A81" s="202"/>
      <c r="B81" s="202"/>
      <c r="C81" s="202"/>
      <c r="D81" s="202"/>
      <c r="E81" s="202"/>
      <c r="F81" s="202"/>
      <c r="G81" s="404"/>
      <c r="H81" s="404"/>
      <c r="I81" s="404"/>
      <c r="J81" s="404"/>
      <c r="K81" s="404"/>
    </row>
    <row r="82" spans="1:11" ht="12" customHeight="1" x14ac:dyDescent="0.25">
      <c r="A82" s="202"/>
      <c r="B82" s="202"/>
      <c r="C82" s="202"/>
      <c r="D82" s="202"/>
      <c r="E82" s="202"/>
      <c r="F82" s="202"/>
      <c r="G82" s="404"/>
      <c r="H82" s="404"/>
      <c r="I82" s="404"/>
      <c r="J82" s="404"/>
      <c r="K82" s="404"/>
    </row>
    <row r="83" spans="1:11" ht="12" customHeight="1" x14ac:dyDescent="0.25">
      <c r="A83" s="202"/>
      <c r="B83" s="202"/>
      <c r="C83" s="202"/>
      <c r="D83" s="202"/>
      <c r="E83" s="202"/>
      <c r="F83" s="202"/>
      <c r="G83" s="404"/>
      <c r="H83" s="404"/>
      <c r="I83" s="404"/>
      <c r="J83" s="404"/>
      <c r="K83" s="404"/>
    </row>
    <row r="84" spans="1:11" ht="12" customHeight="1" x14ac:dyDescent="0.25">
      <c r="A84" s="202"/>
      <c r="B84" s="202"/>
      <c r="C84" s="202"/>
      <c r="D84" s="202"/>
      <c r="E84" s="202"/>
      <c r="F84" s="202"/>
      <c r="G84" s="404"/>
      <c r="H84" s="404"/>
      <c r="I84" s="404"/>
      <c r="J84" s="404"/>
      <c r="K84" s="404"/>
    </row>
    <row r="85" spans="1:11" ht="12" customHeight="1" x14ac:dyDescent="0.25">
      <c r="A85" s="202"/>
      <c r="B85" s="202"/>
      <c r="C85" s="202"/>
      <c r="D85" s="202"/>
      <c r="E85" s="202"/>
      <c r="F85" s="202"/>
      <c r="G85" s="404"/>
      <c r="H85" s="404"/>
      <c r="I85" s="404"/>
      <c r="J85" s="404"/>
      <c r="K85" s="404"/>
    </row>
    <row r="86" spans="1:11" ht="12" customHeight="1" x14ac:dyDescent="0.25">
      <c r="A86" s="202"/>
      <c r="B86" s="202"/>
      <c r="C86" s="202"/>
      <c r="D86" s="202"/>
      <c r="E86" s="202"/>
      <c r="F86" s="202"/>
      <c r="G86" s="404"/>
      <c r="H86" s="404"/>
      <c r="I86" s="404"/>
      <c r="J86" s="404"/>
      <c r="K86" s="404"/>
    </row>
    <row r="87" spans="1:11" ht="12" customHeight="1" x14ac:dyDescent="0.25">
      <c r="A87" s="202"/>
      <c r="B87" s="202"/>
      <c r="C87" s="202"/>
      <c r="D87" s="202"/>
      <c r="E87" s="202"/>
      <c r="F87" s="202"/>
      <c r="G87" s="404"/>
      <c r="H87" s="404"/>
      <c r="I87" s="404"/>
      <c r="J87" s="404"/>
      <c r="K87" s="404"/>
    </row>
    <row r="88" spans="1:11" ht="12" customHeight="1" x14ac:dyDescent="0.25">
      <c r="A88" s="202"/>
      <c r="B88" s="202"/>
      <c r="C88" s="202"/>
      <c r="D88" s="202"/>
      <c r="E88" s="202"/>
      <c r="F88" s="202"/>
      <c r="G88" s="404"/>
      <c r="H88" s="404"/>
      <c r="I88" s="404"/>
      <c r="J88" s="404"/>
      <c r="K88" s="404"/>
    </row>
    <row r="89" spans="1:11" ht="12" customHeight="1" x14ac:dyDescent="0.25">
      <c r="A89" s="202"/>
      <c r="B89" s="202"/>
      <c r="C89" s="202"/>
      <c r="D89" s="202"/>
      <c r="E89" s="202"/>
      <c r="F89" s="202"/>
      <c r="G89" s="404"/>
      <c r="H89" s="404"/>
      <c r="I89" s="404"/>
      <c r="J89" s="404"/>
      <c r="K89" s="404"/>
    </row>
    <row r="90" spans="1:11" ht="12" customHeight="1" x14ac:dyDescent="0.25">
      <c r="A90" s="202"/>
      <c r="B90" s="202"/>
      <c r="C90" s="202"/>
      <c r="D90" s="202"/>
      <c r="E90" s="202"/>
      <c r="F90" s="202"/>
      <c r="G90" s="404"/>
      <c r="H90" s="404"/>
      <c r="I90" s="404"/>
      <c r="J90" s="404"/>
      <c r="K90" s="404"/>
    </row>
    <row r="91" spans="1:11" ht="12" customHeight="1" x14ac:dyDescent="0.25">
      <c r="A91" s="202"/>
      <c r="B91" s="202"/>
      <c r="C91" s="202"/>
      <c r="D91" s="202"/>
      <c r="E91" s="202"/>
      <c r="F91" s="202"/>
      <c r="G91" s="404"/>
      <c r="H91" s="404"/>
      <c r="I91" s="404"/>
      <c r="J91" s="404"/>
      <c r="K91" s="404"/>
    </row>
    <row r="92" spans="1:11" ht="12" customHeight="1" x14ac:dyDescent="0.25">
      <c r="A92" s="202"/>
      <c r="B92" s="202"/>
      <c r="C92" s="202"/>
      <c r="D92" s="202"/>
      <c r="E92" s="202"/>
      <c r="F92" s="202"/>
      <c r="G92" s="404"/>
      <c r="H92" s="404"/>
      <c r="I92" s="404"/>
      <c r="J92" s="404"/>
      <c r="K92" s="404"/>
    </row>
    <row r="93" spans="1:11" ht="12" customHeight="1" x14ac:dyDescent="0.25">
      <c r="A93" s="202"/>
      <c r="B93" s="202"/>
      <c r="C93" s="202"/>
      <c r="D93" s="202"/>
      <c r="E93" s="202"/>
      <c r="F93" s="202"/>
      <c r="G93" s="404"/>
      <c r="H93" s="404"/>
      <c r="I93" s="404"/>
      <c r="J93" s="404"/>
      <c r="K93" s="404"/>
    </row>
    <row r="94" spans="1:11" ht="12" customHeight="1" x14ac:dyDescent="0.25">
      <c r="A94" s="202"/>
      <c r="B94" s="202"/>
      <c r="C94" s="202"/>
      <c r="D94" s="202"/>
      <c r="E94" s="202"/>
      <c r="F94" s="202"/>
      <c r="G94" s="404"/>
      <c r="H94" s="404"/>
      <c r="I94" s="404"/>
      <c r="J94" s="404"/>
      <c r="K94" s="404"/>
    </row>
    <row r="95" spans="1:11" ht="12" customHeight="1" x14ac:dyDescent="0.25">
      <c r="A95" s="202"/>
      <c r="B95" s="202"/>
      <c r="C95" s="202"/>
      <c r="D95" s="202"/>
      <c r="E95" s="202"/>
      <c r="F95" s="202"/>
      <c r="G95" s="404"/>
      <c r="H95" s="404"/>
      <c r="I95" s="404"/>
      <c r="J95" s="404"/>
      <c r="K95" s="404"/>
    </row>
    <row r="96" spans="1:11" ht="12" customHeight="1" x14ac:dyDescent="0.25">
      <c r="A96" s="202"/>
      <c r="B96" s="202"/>
      <c r="C96" s="202"/>
      <c r="D96" s="202"/>
      <c r="E96" s="202"/>
      <c r="F96" s="202"/>
      <c r="G96" s="404"/>
      <c r="H96" s="404"/>
      <c r="I96" s="404"/>
      <c r="J96" s="404"/>
      <c r="K96" s="404"/>
    </row>
    <row r="97" spans="1:11" ht="12" customHeight="1" x14ac:dyDescent="0.25">
      <c r="A97" s="202"/>
      <c r="B97" s="202"/>
      <c r="C97" s="202"/>
      <c r="D97" s="202"/>
      <c r="E97" s="202"/>
      <c r="F97" s="202"/>
      <c r="G97" s="404"/>
      <c r="H97" s="404"/>
      <c r="I97" s="404"/>
      <c r="J97" s="404"/>
      <c r="K97" s="404"/>
    </row>
    <row r="98" spans="1:11" ht="12" customHeight="1" x14ac:dyDescent="0.25">
      <c r="A98" s="202"/>
      <c r="B98" s="202"/>
      <c r="C98" s="202"/>
      <c r="D98" s="202"/>
      <c r="E98" s="202"/>
      <c r="F98" s="202"/>
      <c r="G98" s="404"/>
      <c r="H98" s="404"/>
      <c r="I98" s="404"/>
      <c r="J98" s="404"/>
      <c r="K98" s="404"/>
    </row>
    <row r="99" spans="1:11" ht="12" customHeight="1" x14ac:dyDescent="0.25">
      <c r="A99" s="202"/>
      <c r="B99" s="202"/>
      <c r="C99" s="202"/>
      <c r="D99" s="202"/>
      <c r="E99" s="202"/>
      <c r="F99" s="202"/>
      <c r="G99" s="404"/>
      <c r="H99" s="404"/>
      <c r="I99" s="404"/>
      <c r="J99" s="404"/>
      <c r="K99" s="404"/>
    </row>
    <row r="100" spans="1:11" ht="12" customHeight="1" x14ac:dyDescent="0.25">
      <c r="A100" s="202"/>
      <c r="B100" s="202"/>
      <c r="C100" s="202"/>
      <c r="D100" s="202"/>
      <c r="E100" s="202"/>
      <c r="F100" s="202"/>
      <c r="G100" s="404"/>
      <c r="H100" s="404"/>
      <c r="I100" s="404"/>
      <c r="J100" s="404"/>
      <c r="K100" s="404"/>
    </row>
    <row r="101" spans="1:11" ht="12" customHeight="1" x14ac:dyDescent="0.25">
      <c r="A101" s="202"/>
      <c r="B101" s="202"/>
      <c r="C101" s="202"/>
      <c r="D101" s="202"/>
      <c r="E101" s="202"/>
      <c r="F101" s="202"/>
      <c r="G101" s="404"/>
      <c r="H101" s="404"/>
      <c r="I101" s="404"/>
      <c r="J101" s="404"/>
      <c r="K101" s="404"/>
    </row>
    <row r="102" spans="1:11" ht="12" customHeight="1" x14ac:dyDescent="0.25">
      <c r="A102" s="202"/>
      <c r="B102" s="202"/>
      <c r="C102" s="202"/>
      <c r="D102" s="202"/>
      <c r="E102" s="202"/>
      <c r="F102" s="202"/>
      <c r="G102" s="404"/>
      <c r="H102" s="404"/>
      <c r="I102" s="404"/>
      <c r="J102" s="404"/>
      <c r="K102" s="404"/>
    </row>
    <row r="103" spans="1:11" ht="12" customHeight="1" x14ac:dyDescent="0.25">
      <c r="A103" s="202"/>
      <c r="B103" s="202"/>
      <c r="C103" s="202"/>
      <c r="D103" s="202"/>
      <c r="E103" s="202"/>
      <c r="F103" s="202"/>
      <c r="G103" s="404"/>
      <c r="H103" s="404"/>
      <c r="I103" s="404"/>
      <c r="J103" s="404"/>
      <c r="K103" s="404"/>
    </row>
    <row r="104" spans="1:11" ht="12" customHeight="1" x14ac:dyDescent="0.25">
      <c r="A104" s="202"/>
      <c r="B104" s="202"/>
      <c r="C104" s="202"/>
      <c r="D104" s="202"/>
      <c r="E104" s="202"/>
      <c r="F104" s="202"/>
      <c r="G104" s="404"/>
      <c r="H104" s="404"/>
      <c r="I104" s="404"/>
      <c r="J104" s="404"/>
      <c r="K104" s="404"/>
    </row>
    <row r="105" spans="1:11" ht="12" customHeight="1" x14ac:dyDescent="0.25">
      <c r="A105" s="202"/>
      <c r="B105" s="202"/>
      <c r="C105" s="202"/>
      <c r="D105" s="202"/>
      <c r="E105" s="202"/>
      <c r="F105" s="202"/>
      <c r="G105" s="404"/>
      <c r="H105" s="404"/>
      <c r="I105" s="404"/>
      <c r="J105" s="404"/>
      <c r="K105" s="404"/>
    </row>
    <row r="106" spans="1:11" ht="12" customHeight="1" x14ac:dyDescent="0.25">
      <c r="A106" s="202"/>
      <c r="B106" s="202"/>
      <c r="C106" s="202"/>
      <c r="D106" s="202"/>
      <c r="E106" s="202"/>
      <c r="F106" s="202"/>
      <c r="G106" s="404"/>
      <c r="H106" s="404"/>
      <c r="I106" s="404"/>
      <c r="J106" s="404"/>
      <c r="K106" s="404"/>
    </row>
    <row r="107" spans="1:11" ht="12" customHeight="1" x14ac:dyDescent="0.25">
      <c r="A107" s="202"/>
      <c r="B107" s="202"/>
      <c r="C107" s="202"/>
      <c r="D107" s="202"/>
      <c r="E107" s="202"/>
      <c r="F107" s="202"/>
      <c r="G107" s="404"/>
      <c r="H107" s="404"/>
      <c r="I107" s="404"/>
      <c r="J107" s="404"/>
      <c r="K107" s="404"/>
    </row>
    <row r="108" spans="1:11" ht="12" customHeight="1" x14ac:dyDescent="0.25">
      <c r="A108" s="202"/>
      <c r="B108" s="202"/>
      <c r="C108" s="202"/>
      <c r="D108" s="202"/>
      <c r="E108" s="202"/>
      <c r="F108" s="202"/>
      <c r="G108" s="404"/>
      <c r="H108" s="404"/>
      <c r="I108" s="404"/>
      <c r="J108" s="404"/>
      <c r="K108" s="404"/>
    </row>
    <row r="109" spans="1:11" ht="12" customHeight="1" x14ac:dyDescent="0.25">
      <c r="A109" s="202"/>
      <c r="B109" s="202"/>
      <c r="C109" s="202"/>
      <c r="D109" s="202"/>
      <c r="E109" s="202"/>
      <c r="F109" s="202"/>
      <c r="G109" s="404"/>
      <c r="H109" s="404"/>
      <c r="I109" s="404"/>
      <c r="J109" s="404"/>
      <c r="K109" s="404"/>
    </row>
    <row r="110" spans="1:11" ht="12" customHeight="1" x14ac:dyDescent="0.25">
      <c r="A110" s="202"/>
      <c r="B110" s="202"/>
      <c r="C110" s="202"/>
      <c r="D110" s="202"/>
      <c r="E110" s="202"/>
      <c r="F110" s="202"/>
      <c r="G110" s="404"/>
      <c r="H110" s="404"/>
      <c r="I110" s="404"/>
      <c r="J110" s="404"/>
      <c r="K110" s="404"/>
    </row>
    <row r="111" spans="1:11" ht="12" customHeight="1" x14ac:dyDescent="0.25">
      <c r="A111" s="202"/>
      <c r="B111" s="202"/>
      <c r="C111" s="202"/>
      <c r="D111" s="202"/>
      <c r="E111" s="202"/>
      <c r="F111" s="202"/>
      <c r="G111" s="404"/>
      <c r="H111" s="404"/>
      <c r="I111" s="404"/>
      <c r="J111" s="404"/>
      <c r="K111" s="404"/>
    </row>
    <row r="112" spans="1:11" ht="12" customHeight="1" x14ac:dyDescent="0.25">
      <c r="A112" s="202"/>
      <c r="B112" s="202"/>
      <c r="C112" s="202"/>
      <c r="D112" s="202"/>
      <c r="E112" s="202"/>
      <c r="F112" s="202"/>
      <c r="G112" s="404"/>
      <c r="H112" s="404"/>
      <c r="I112" s="404"/>
      <c r="J112" s="404"/>
      <c r="K112" s="404"/>
    </row>
    <row r="113" spans="1:11" ht="12" customHeight="1" x14ac:dyDescent="0.25">
      <c r="A113" s="202"/>
      <c r="B113" s="202"/>
      <c r="C113" s="202"/>
      <c r="D113" s="202"/>
      <c r="E113" s="202"/>
      <c r="F113" s="202"/>
      <c r="G113" s="404"/>
      <c r="H113" s="404"/>
      <c r="I113" s="404"/>
      <c r="J113" s="404"/>
      <c r="K113" s="404"/>
    </row>
    <row r="114" spans="1:11" ht="12" customHeight="1" x14ac:dyDescent="0.25">
      <c r="A114" s="202"/>
      <c r="B114" s="202"/>
      <c r="C114" s="202"/>
      <c r="D114" s="202"/>
      <c r="E114" s="202"/>
      <c r="F114" s="202"/>
      <c r="G114" s="404"/>
      <c r="H114" s="404"/>
      <c r="I114" s="404"/>
      <c r="J114" s="404"/>
      <c r="K114" s="404"/>
    </row>
    <row r="115" spans="1:11" ht="12" customHeight="1" x14ac:dyDescent="0.25">
      <c r="A115" s="202"/>
      <c r="B115" s="202"/>
      <c r="C115" s="202"/>
      <c r="D115" s="202"/>
      <c r="E115" s="202"/>
      <c r="F115" s="202"/>
      <c r="G115" s="404"/>
      <c r="H115" s="404"/>
      <c r="I115" s="404"/>
      <c r="J115" s="404"/>
      <c r="K115" s="404"/>
    </row>
    <row r="116" spans="1:11" ht="12" customHeight="1" x14ac:dyDescent="0.25">
      <c r="A116" s="202"/>
      <c r="B116" s="202"/>
      <c r="C116" s="202"/>
      <c r="D116" s="202"/>
      <c r="E116" s="202"/>
      <c r="F116" s="202"/>
      <c r="G116" s="404"/>
      <c r="H116" s="404"/>
      <c r="I116" s="404"/>
      <c r="J116" s="404"/>
      <c r="K116" s="404"/>
    </row>
    <row r="117" spans="1:11" ht="12" customHeight="1" x14ac:dyDescent="0.25">
      <c r="A117" s="202"/>
      <c r="B117" s="202"/>
      <c r="C117" s="202"/>
      <c r="D117" s="202"/>
      <c r="E117" s="202"/>
      <c r="F117" s="202"/>
      <c r="G117" s="404"/>
      <c r="H117" s="404"/>
      <c r="I117" s="404"/>
      <c r="J117" s="404"/>
      <c r="K117" s="404"/>
    </row>
    <row r="118" spans="1:11" ht="12" customHeight="1" x14ac:dyDescent="0.25">
      <c r="A118" s="202"/>
      <c r="B118" s="202"/>
      <c r="C118" s="202"/>
      <c r="D118" s="202"/>
      <c r="E118" s="202"/>
      <c r="F118" s="202"/>
      <c r="G118" s="404"/>
      <c r="H118" s="404"/>
      <c r="I118" s="404"/>
      <c r="J118" s="404"/>
      <c r="K118" s="404"/>
    </row>
    <row r="119" spans="1:11" ht="12" customHeight="1" x14ac:dyDescent="0.25">
      <c r="A119" s="202"/>
      <c r="B119" s="202"/>
      <c r="C119" s="202"/>
      <c r="D119" s="202"/>
      <c r="E119" s="202"/>
      <c r="F119" s="202"/>
      <c r="G119" s="404"/>
      <c r="H119" s="404"/>
      <c r="I119" s="404"/>
      <c r="J119" s="404"/>
      <c r="K119" s="404"/>
    </row>
    <row r="120" spans="1:11" ht="12" customHeight="1" x14ac:dyDescent="0.25">
      <c r="A120" s="202"/>
      <c r="B120" s="202"/>
      <c r="C120" s="202"/>
      <c r="D120" s="202"/>
      <c r="E120" s="202"/>
      <c r="F120" s="202"/>
      <c r="G120" s="404"/>
      <c r="H120" s="404"/>
      <c r="I120" s="404"/>
      <c r="J120" s="404"/>
      <c r="K120" s="404"/>
    </row>
    <row r="121" spans="1:11" ht="12" customHeight="1" x14ac:dyDescent="0.25">
      <c r="A121" s="202"/>
      <c r="B121" s="202"/>
      <c r="C121" s="202"/>
      <c r="D121" s="202"/>
      <c r="E121" s="202"/>
      <c r="F121" s="202"/>
      <c r="G121" s="404"/>
      <c r="H121" s="404"/>
      <c r="I121" s="404"/>
      <c r="J121" s="404"/>
      <c r="K121" s="404"/>
    </row>
    <row r="122" spans="1:11" ht="12" customHeight="1" x14ac:dyDescent="0.25">
      <c r="A122" s="202"/>
      <c r="B122" s="202"/>
      <c r="C122" s="202"/>
      <c r="D122" s="202"/>
      <c r="E122" s="202"/>
      <c r="F122" s="202"/>
      <c r="G122" s="404"/>
      <c r="H122" s="404"/>
      <c r="I122" s="404"/>
      <c r="J122" s="404"/>
      <c r="K122" s="404"/>
    </row>
    <row r="123" spans="1:11" ht="12" customHeight="1" x14ac:dyDescent="0.25">
      <c r="A123" s="202"/>
      <c r="B123" s="202"/>
      <c r="C123" s="202"/>
      <c r="D123" s="202"/>
      <c r="E123" s="202"/>
      <c r="F123" s="202"/>
      <c r="G123" s="404"/>
      <c r="H123" s="404"/>
      <c r="I123" s="404"/>
      <c r="J123" s="404"/>
      <c r="K123" s="404"/>
    </row>
    <row r="124" spans="1:11" ht="12" customHeight="1" x14ac:dyDescent="0.25">
      <c r="A124" s="202"/>
      <c r="B124" s="202"/>
      <c r="C124" s="202"/>
      <c r="D124" s="202"/>
      <c r="E124" s="202"/>
      <c r="F124" s="202"/>
      <c r="G124" s="404"/>
      <c r="H124" s="404"/>
      <c r="I124" s="404"/>
      <c r="J124" s="404"/>
      <c r="K124" s="404"/>
    </row>
    <row r="125" spans="1:11" ht="12" customHeight="1" x14ac:dyDescent="0.25">
      <c r="A125" s="202"/>
      <c r="B125" s="202"/>
      <c r="C125" s="202"/>
      <c r="D125" s="202"/>
      <c r="E125" s="202"/>
      <c r="F125" s="202"/>
      <c r="G125" s="404"/>
      <c r="H125" s="404"/>
      <c r="I125" s="404"/>
      <c r="J125" s="404"/>
      <c r="K125" s="404"/>
    </row>
    <row r="126" spans="1:11" ht="12" customHeight="1" x14ac:dyDescent="0.25">
      <c r="A126" s="202"/>
      <c r="B126" s="202"/>
      <c r="C126" s="202"/>
      <c r="D126" s="202"/>
      <c r="E126" s="202"/>
      <c r="F126" s="202"/>
      <c r="G126" s="404"/>
      <c r="H126" s="404"/>
      <c r="I126" s="404"/>
      <c r="J126" s="404"/>
      <c r="K126" s="404"/>
    </row>
    <row r="127" spans="1:11" ht="12" customHeight="1" x14ac:dyDescent="0.25">
      <c r="A127" s="202"/>
      <c r="B127" s="202"/>
      <c r="C127" s="202"/>
      <c r="D127" s="202"/>
      <c r="E127" s="202"/>
      <c r="F127" s="202"/>
      <c r="G127" s="404"/>
      <c r="H127" s="404"/>
      <c r="I127" s="404"/>
      <c r="J127" s="404"/>
      <c r="K127" s="404"/>
    </row>
    <row r="128" spans="1:11" ht="12" customHeight="1" x14ac:dyDescent="0.25">
      <c r="A128" s="202"/>
      <c r="B128" s="202"/>
      <c r="C128" s="202"/>
      <c r="D128" s="202"/>
      <c r="E128" s="202"/>
      <c r="F128" s="202"/>
      <c r="G128" s="404"/>
      <c r="H128" s="404"/>
      <c r="I128" s="404"/>
      <c r="J128" s="404"/>
      <c r="K128" s="404"/>
    </row>
    <row r="129" spans="1:11" ht="12" customHeight="1" x14ac:dyDescent="0.25">
      <c r="A129" s="202"/>
      <c r="B129" s="202"/>
      <c r="C129" s="202"/>
      <c r="D129" s="202"/>
      <c r="E129" s="202"/>
      <c r="F129" s="202"/>
      <c r="G129" s="404"/>
      <c r="H129" s="404"/>
      <c r="I129" s="404"/>
      <c r="J129" s="404"/>
      <c r="K129" s="404"/>
    </row>
    <row r="130" spans="1:11" ht="12" customHeight="1" x14ac:dyDescent="0.25">
      <c r="A130" s="202"/>
      <c r="B130" s="202"/>
      <c r="C130" s="202"/>
      <c r="D130" s="202"/>
      <c r="E130" s="202"/>
      <c r="F130" s="202"/>
      <c r="G130" s="404"/>
      <c r="H130" s="404"/>
      <c r="I130" s="404"/>
      <c r="J130" s="404"/>
      <c r="K130" s="404"/>
    </row>
    <row r="131" spans="1:11" ht="12" customHeight="1" x14ac:dyDescent="0.25">
      <c r="A131" s="202"/>
      <c r="B131" s="202"/>
      <c r="C131" s="202"/>
      <c r="D131" s="202"/>
      <c r="E131" s="202"/>
      <c r="F131" s="202"/>
      <c r="G131" s="404"/>
      <c r="H131" s="404"/>
      <c r="I131" s="404"/>
      <c r="J131" s="404"/>
      <c r="K131" s="404"/>
    </row>
    <row r="132" spans="1:11" ht="12" customHeight="1" x14ac:dyDescent="0.25">
      <c r="A132" s="202"/>
      <c r="B132" s="202"/>
      <c r="C132" s="202"/>
      <c r="D132" s="202"/>
      <c r="E132" s="202"/>
      <c r="F132" s="202"/>
      <c r="G132" s="404"/>
      <c r="H132" s="404"/>
      <c r="I132" s="404"/>
      <c r="J132" s="404"/>
      <c r="K132" s="404"/>
    </row>
    <row r="133" spans="1:11" ht="12" customHeight="1" x14ac:dyDescent="0.25">
      <c r="A133" s="202"/>
      <c r="B133" s="202"/>
      <c r="C133" s="202"/>
      <c r="D133" s="202"/>
      <c r="E133" s="202"/>
      <c r="F133" s="202"/>
      <c r="G133" s="404"/>
      <c r="H133" s="404"/>
      <c r="I133" s="404"/>
      <c r="J133" s="404"/>
      <c r="K133" s="404"/>
    </row>
    <row r="134" spans="1:11" ht="12" customHeight="1" x14ac:dyDescent="0.25">
      <c r="A134" s="202"/>
      <c r="B134" s="202"/>
      <c r="C134" s="202"/>
      <c r="D134" s="202"/>
      <c r="E134" s="202"/>
      <c r="F134" s="202"/>
      <c r="G134" s="404"/>
      <c r="H134" s="404"/>
      <c r="I134" s="404"/>
      <c r="J134" s="404"/>
      <c r="K134" s="404"/>
    </row>
    <row r="135" spans="1:11" ht="12" customHeight="1" x14ac:dyDescent="0.25">
      <c r="A135" s="202"/>
      <c r="B135" s="202"/>
      <c r="C135" s="202"/>
      <c r="D135" s="202"/>
      <c r="E135" s="202"/>
      <c r="F135" s="202"/>
      <c r="G135" s="404"/>
      <c r="H135" s="404"/>
      <c r="I135" s="404"/>
      <c r="J135" s="404"/>
      <c r="K135" s="404"/>
    </row>
    <row r="136" spans="1:11" ht="12" customHeight="1" x14ac:dyDescent="0.25">
      <c r="A136" s="202"/>
      <c r="B136" s="202"/>
      <c r="C136" s="202"/>
      <c r="D136" s="202"/>
      <c r="E136" s="202"/>
      <c r="F136" s="202"/>
      <c r="G136" s="404"/>
      <c r="H136" s="404"/>
      <c r="I136" s="404"/>
      <c r="J136" s="404"/>
      <c r="K136" s="404"/>
    </row>
    <row r="137" spans="1:11" ht="12" customHeight="1" x14ac:dyDescent="0.25">
      <c r="A137" s="202"/>
      <c r="B137" s="202"/>
      <c r="C137" s="202"/>
      <c r="D137" s="202"/>
      <c r="E137" s="202"/>
      <c r="F137" s="202"/>
      <c r="G137" s="404"/>
      <c r="H137" s="404"/>
      <c r="I137" s="404"/>
      <c r="J137" s="404"/>
      <c r="K137" s="404"/>
    </row>
    <row r="138" spans="1:11" ht="12" customHeight="1" x14ac:dyDescent="0.25">
      <c r="A138" s="202"/>
      <c r="B138" s="202"/>
      <c r="C138" s="202"/>
      <c r="D138" s="202"/>
      <c r="E138" s="202"/>
      <c r="F138" s="202"/>
      <c r="G138" s="404"/>
      <c r="H138" s="404"/>
      <c r="I138" s="404"/>
      <c r="J138" s="404"/>
      <c r="K138" s="404"/>
    </row>
    <row r="139" spans="1:11" ht="12" customHeight="1" x14ac:dyDescent="0.25">
      <c r="A139" s="202"/>
      <c r="B139" s="202"/>
      <c r="C139" s="202"/>
      <c r="D139" s="202"/>
      <c r="E139" s="202"/>
      <c r="F139" s="202"/>
      <c r="G139" s="404"/>
      <c r="H139" s="404"/>
      <c r="I139" s="404"/>
      <c r="J139" s="404"/>
      <c r="K139" s="404"/>
    </row>
    <row r="140" spans="1:11" ht="12" customHeight="1" x14ac:dyDescent="0.25">
      <c r="A140" s="202"/>
      <c r="B140" s="202"/>
      <c r="C140" s="202"/>
      <c r="D140" s="202"/>
      <c r="E140" s="202"/>
      <c r="F140" s="202"/>
      <c r="G140" s="404"/>
      <c r="H140" s="404"/>
      <c r="I140" s="404"/>
      <c r="J140" s="404"/>
      <c r="K140" s="404"/>
    </row>
    <row r="141" spans="1:11" ht="12" customHeight="1" x14ac:dyDescent="0.25">
      <c r="A141" s="202"/>
      <c r="B141" s="202"/>
      <c r="C141" s="202"/>
      <c r="D141" s="202"/>
      <c r="E141" s="202"/>
      <c r="F141" s="202"/>
      <c r="G141" s="404"/>
      <c r="H141" s="404"/>
      <c r="I141" s="404"/>
      <c r="J141" s="404"/>
      <c r="K141" s="404"/>
    </row>
    <row r="142" spans="1:11" ht="12" customHeight="1" x14ac:dyDescent="0.25">
      <c r="A142" s="202"/>
      <c r="B142" s="202"/>
      <c r="C142" s="202"/>
      <c r="D142" s="202"/>
      <c r="E142" s="202"/>
      <c r="F142" s="202"/>
      <c r="G142" s="404"/>
      <c r="H142" s="404"/>
      <c r="I142" s="404"/>
      <c r="J142" s="404"/>
      <c r="K142" s="404"/>
    </row>
    <row r="143" spans="1:11" ht="12" customHeight="1" x14ac:dyDescent="0.25">
      <c r="A143" s="202"/>
      <c r="B143" s="202"/>
      <c r="C143" s="202"/>
      <c r="D143" s="202"/>
      <c r="E143" s="202"/>
      <c r="F143" s="202"/>
      <c r="G143" s="404"/>
      <c r="H143" s="404"/>
      <c r="I143" s="404"/>
      <c r="J143" s="404"/>
      <c r="K143" s="404"/>
    </row>
    <row r="144" spans="1:11" ht="12" customHeight="1" x14ac:dyDescent="0.25">
      <c r="A144" s="202"/>
      <c r="B144" s="202"/>
      <c r="C144" s="202"/>
      <c r="D144" s="202"/>
      <c r="E144" s="202"/>
      <c r="F144" s="202"/>
      <c r="G144" s="404"/>
      <c r="H144" s="404"/>
      <c r="I144" s="404"/>
      <c r="J144" s="404"/>
      <c r="K144" s="404"/>
    </row>
    <row r="145" spans="1:11" ht="12" customHeight="1" x14ac:dyDescent="0.25">
      <c r="A145" s="202"/>
      <c r="B145" s="202"/>
      <c r="C145" s="202"/>
      <c r="D145" s="202"/>
      <c r="E145" s="202"/>
      <c r="F145" s="202"/>
      <c r="G145" s="404"/>
      <c r="H145" s="404"/>
      <c r="I145" s="404"/>
      <c r="J145" s="404"/>
      <c r="K145" s="404"/>
    </row>
    <row r="146" spans="1:11" ht="12" customHeight="1" x14ac:dyDescent="0.25">
      <c r="A146" s="202"/>
      <c r="B146" s="202"/>
      <c r="C146" s="202"/>
      <c r="D146" s="202"/>
      <c r="E146" s="202"/>
      <c r="F146" s="202"/>
      <c r="G146" s="404"/>
      <c r="H146" s="404"/>
      <c r="I146" s="404"/>
      <c r="J146" s="404"/>
      <c r="K146" s="404"/>
    </row>
    <row r="147" spans="1:11" ht="12" customHeight="1" x14ac:dyDescent="0.25">
      <c r="A147" s="202"/>
      <c r="B147" s="202"/>
      <c r="C147" s="202"/>
      <c r="D147" s="202"/>
      <c r="E147" s="202"/>
      <c r="F147" s="202"/>
      <c r="G147" s="404"/>
      <c r="H147" s="404"/>
      <c r="I147" s="404"/>
      <c r="J147" s="404"/>
      <c r="K147" s="404"/>
    </row>
    <row r="148" spans="1:11" ht="12" customHeight="1" x14ac:dyDescent="0.25">
      <c r="A148" s="202"/>
      <c r="B148" s="202"/>
      <c r="C148" s="202"/>
      <c r="D148" s="202"/>
      <c r="E148" s="202"/>
      <c r="F148" s="202"/>
      <c r="G148" s="404"/>
      <c r="H148" s="404"/>
      <c r="I148" s="404"/>
      <c r="J148" s="404"/>
      <c r="K148" s="404"/>
    </row>
    <row r="149" spans="1:11" ht="12" customHeight="1" x14ac:dyDescent="0.25">
      <c r="A149" s="202"/>
      <c r="B149" s="202"/>
      <c r="C149" s="202"/>
      <c r="D149" s="202"/>
      <c r="E149" s="202"/>
      <c r="F149" s="202"/>
      <c r="G149" s="404"/>
      <c r="H149" s="404"/>
      <c r="I149" s="404"/>
      <c r="J149" s="404"/>
      <c r="K149" s="404"/>
    </row>
    <row r="150" spans="1:11" ht="12" customHeight="1" x14ac:dyDescent="0.25">
      <c r="A150" s="202"/>
      <c r="B150" s="202"/>
      <c r="C150" s="202"/>
      <c r="D150" s="202"/>
      <c r="E150" s="202"/>
      <c r="F150" s="202"/>
      <c r="G150" s="404"/>
      <c r="H150" s="404"/>
      <c r="I150" s="404"/>
      <c r="J150" s="404"/>
      <c r="K150" s="404"/>
    </row>
    <row r="151" spans="1:11" ht="12" customHeight="1" x14ac:dyDescent="0.25">
      <c r="A151" s="202"/>
      <c r="B151" s="202"/>
      <c r="C151" s="202"/>
      <c r="D151" s="202"/>
      <c r="E151" s="202"/>
      <c r="F151" s="202"/>
      <c r="G151" s="404"/>
      <c r="H151" s="404"/>
      <c r="I151" s="404"/>
      <c r="J151" s="404"/>
      <c r="K151" s="404"/>
    </row>
    <row r="152" spans="1:11" ht="12" customHeight="1" x14ac:dyDescent="0.25">
      <c r="A152" s="202"/>
      <c r="B152" s="202"/>
      <c r="C152" s="202"/>
      <c r="D152" s="202"/>
      <c r="E152" s="202"/>
      <c r="F152" s="202"/>
      <c r="G152" s="404"/>
      <c r="H152" s="404"/>
      <c r="I152" s="404"/>
      <c r="J152" s="404"/>
      <c r="K152" s="404"/>
    </row>
    <row r="153" spans="1:11" ht="12" customHeight="1" x14ac:dyDescent="0.25">
      <c r="A153" s="202"/>
      <c r="B153" s="202"/>
      <c r="C153" s="202"/>
      <c r="D153" s="202"/>
      <c r="E153" s="202"/>
      <c r="F153" s="202"/>
      <c r="G153" s="404"/>
      <c r="H153" s="404"/>
      <c r="I153" s="404"/>
      <c r="J153" s="404"/>
      <c r="K153" s="404"/>
    </row>
    <row r="154" spans="1:11" ht="12" customHeight="1" x14ac:dyDescent="0.25">
      <c r="A154" s="202"/>
      <c r="B154" s="202"/>
      <c r="C154" s="202"/>
      <c r="D154" s="202"/>
      <c r="E154" s="202"/>
      <c r="F154" s="202"/>
      <c r="G154" s="404"/>
      <c r="H154" s="404"/>
      <c r="I154" s="404"/>
      <c r="J154" s="404"/>
      <c r="K154" s="404"/>
    </row>
    <row r="155" spans="1:11" ht="12" customHeight="1" x14ac:dyDescent="0.25">
      <c r="A155" s="202"/>
      <c r="B155" s="202"/>
      <c r="C155" s="202"/>
      <c r="D155" s="202"/>
      <c r="E155" s="202"/>
      <c r="F155" s="202"/>
      <c r="G155" s="404"/>
      <c r="H155" s="404"/>
      <c r="I155" s="404"/>
      <c r="J155" s="404"/>
      <c r="K155" s="404"/>
    </row>
    <row r="156" spans="1:11" ht="12" customHeight="1" x14ac:dyDescent="0.25">
      <c r="A156" s="202"/>
      <c r="B156" s="202"/>
      <c r="C156" s="202"/>
      <c r="D156" s="202"/>
      <c r="E156" s="202"/>
      <c r="F156" s="202"/>
      <c r="G156" s="404"/>
      <c r="H156" s="404"/>
      <c r="I156" s="404"/>
      <c r="J156" s="404"/>
      <c r="K156" s="404"/>
    </row>
    <row r="157" spans="1:11" ht="12" customHeight="1" x14ac:dyDescent="0.25">
      <c r="A157" s="202"/>
      <c r="B157" s="202"/>
      <c r="C157" s="202"/>
      <c r="D157" s="202"/>
      <c r="E157" s="202"/>
      <c r="F157" s="202"/>
      <c r="G157" s="404"/>
      <c r="H157" s="404"/>
      <c r="I157" s="404"/>
      <c r="J157" s="404"/>
      <c r="K157" s="404"/>
    </row>
    <row r="158" spans="1:11" ht="12" customHeight="1" x14ac:dyDescent="0.25">
      <c r="A158" s="202"/>
      <c r="B158" s="202"/>
      <c r="C158" s="202"/>
      <c r="D158" s="202"/>
      <c r="E158" s="202"/>
      <c r="F158" s="202"/>
      <c r="G158" s="404"/>
      <c r="H158" s="404"/>
      <c r="I158" s="404"/>
      <c r="J158" s="404"/>
      <c r="K158" s="404"/>
    </row>
    <row r="159" spans="1:11" ht="12" customHeight="1" x14ac:dyDescent="0.25">
      <c r="A159" s="202"/>
      <c r="B159" s="202"/>
      <c r="C159" s="202"/>
      <c r="D159" s="202"/>
      <c r="E159" s="202"/>
      <c r="F159" s="202"/>
      <c r="G159" s="404"/>
      <c r="H159" s="404"/>
      <c r="I159" s="404"/>
      <c r="J159" s="404"/>
      <c r="K159" s="404"/>
    </row>
    <row r="160" spans="1:11" ht="12" customHeight="1" x14ac:dyDescent="0.25">
      <c r="A160" s="202"/>
      <c r="B160" s="202"/>
      <c r="C160" s="202"/>
      <c r="D160" s="202"/>
      <c r="E160" s="202"/>
      <c r="F160" s="202"/>
      <c r="G160" s="404"/>
      <c r="H160" s="404"/>
      <c r="I160" s="404"/>
      <c r="J160" s="404"/>
      <c r="K160" s="404"/>
    </row>
    <row r="161" spans="1:11" ht="12" customHeight="1" x14ac:dyDescent="0.25">
      <c r="A161" s="202"/>
      <c r="B161" s="202"/>
      <c r="C161" s="202"/>
      <c r="D161" s="202"/>
      <c r="E161" s="202"/>
      <c r="F161" s="202"/>
      <c r="G161" s="404"/>
      <c r="H161" s="404"/>
      <c r="I161" s="404"/>
      <c r="J161" s="404"/>
      <c r="K161" s="404"/>
    </row>
    <row r="162" spans="1:11" ht="12" customHeight="1" x14ac:dyDescent="0.25">
      <c r="A162" s="202"/>
      <c r="B162" s="202"/>
      <c r="C162" s="202"/>
      <c r="D162" s="202"/>
      <c r="E162" s="202"/>
      <c r="F162" s="202"/>
      <c r="G162" s="404"/>
      <c r="H162" s="404"/>
      <c r="I162" s="404"/>
      <c r="J162" s="404"/>
      <c r="K162" s="404"/>
    </row>
    <row r="163" spans="1:11" ht="12" customHeight="1" x14ac:dyDescent="0.25">
      <c r="A163" s="202"/>
      <c r="B163" s="202"/>
      <c r="C163" s="202"/>
      <c r="D163" s="202"/>
      <c r="E163" s="202"/>
      <c r="F163" s="202"/>
      <c r="G163" s="404"/>
      <c r="H163" s="404"/>
      <c r="I163" s="404"/>
      <c r="J163" s="404"/>
      <c r="K163" s="404"/>
    </row>
    <row r="164" spans="1:11" ht="12" customHeight="1" x14ac:dyDescent="0.25">
      <c r="A164" s="202"/>
      <c r="B164" s="202"/>
      <c r="C164" s="202"/>
      <c r="D164" s="202"/>
      <c r="E164" s="202"/>
      <c r="F164" s="202"/>
      <c r="G164" s="404"/>
      <c r="H164" s="404"/>
      <c r="I164" s="404"/>
      <c r="J164" s="404"/>
      <c r="K164" s="404"/>
    </row>
    <row r="165" spans="1:11" ht="12" customHeight="1" x14ac:dyDescent="0.25">
      <c r="A165" s="202"/>
      <c r="B165" s="202"/>
      <c r="C165" s="202"/>
      <c r="D165" s="202"/>
      <c r="E165" s="202"/>
      <c r="F165" s="202"/>
      <c r="G165" s="404"/>
      <c r="H165" s="404"/>
      <c r="I165" s="404"/>
      <c r="J165" s="404"/>
      <c r="K165" s="404"/>
    </row>
    <row r="166" spans="1:11" ht="12" customHeight="1" x14ac:dyDescent="0.25">
      <c r="A166" s="202"/>
      <c r="B166" s="202"/>
      <c r="C166" s="202"/>
      <c r="D166" s="202"/>
      <c r="E166" s="202"/>
      <c r="F166" s="202"/>
      <c r="G166" s="404"/>
      <c r="H166" s="404"/>
      <c r="I166" s="404"/>
      <c r="J166" s="404"/>
      <c r="K166" s="404"/>
    </row>
    <row r="167" spans="1:11" ht="12" customHeight="1" x14ac:dyDescent="0.25">
      <c r="A167" s="202"/>
      <c r="B167" s="202"/>
      <c r="C167" s="202"/>
      <c r="D167" s="202"/>
      <c r="E167" s="202"/>
      <c r="F167" s="202"/>
      <c r="G167" s="404"/>
      <c r="H167" s="404"/>
      <c r="I167" s="404"/>
      <c r="J167" s="404"/>
      <c r="K167" s="404"/>
    </row>
    <row r="168" spans="1:11" ht="12" customHeight="1" x14ac:dyDescent="0.25">
      <c r="A168" s="202"/>
      <c r="B168" s="202"/>
      <c r="C168" s="202"/>
      <c r="D168" s="202"/>
      <c r="E168" s="202"/>
      <c r="F168" s="202"/>
      <c r="G168" s="404"/>
      <c r="H168" s="404"/>
      <c r="I168" s="404"/>
      <c r="J168" s="404"/>
      <c r="K168" s="404"/>
    </row>
    <row r="169" spans="1:11" ht="12" customHeight="1" x14ac:dyDescent="0.25">
      <c r="A169" s="202"/>
      <c r="B169" s="202"/>
      <c r="C169" s="202"/>
      <c r="D169" s="202"/>
      <c r="E169" s="202"/>
      <c r="F169" s="202"/>
      <c r="G169" s="404"/>
      <c r="H169" s="404"/>
      <c r="I169" s="404"/>
      <c r="J169" s="404"/>
      <c r="K169" s="404"/>
    </row>
    <row r="170" spans="1:11" ht="12" customHeight="1" x14ac:dyDescent="0.25">
      <c r="A170" s="202"/>
      <c r="B170" s="202"/>
      <c r="C170" s="202"/>
      <c r="D170" s="202"/>
      <c r="E170" s="202"/>
      <c r="F170" s="202"/>
      <c r="G170" s="404"/>
      <c r="H170" s="404"/>
      <c r="I170" s="404"/>
      <c r="J170" s="404"/>
      <c r="K170" s="404"/>
    </row>
    <row r="171" spans="1:11" ht="12" customHeight="1" x14ac:dyDescent="0.25">
      <c r="A171" s="202"/>
      <c r="B171" s="202"/>
      <c r="C171" s="202"/>
      <c r="D171" s="202"/>
      <c r="E171" s="202"/>
      <c r="F171" s="202"/>
      <c r="G171" s="404"/>
      <c r="H171" s="404"/>
      <c r="I171" s="404"/>
      <c r="J171" s="404"/>
      <c r="K171" s="404"/>
    </row>
    <row r="172" spans="1:11" ht="12" customHeight="1" x14ac:dyDescent="0.25">
      <c r="A172" s="202"/>
      <c r="B172" s="202"/>
      <c r="C172" s="202"/>
      <c r="D172" s="202"/>
      <c r="E172" s="202"/>
      <c r="F172" s="202"/>
      <c r="G172" s="404"/>
      <c r="H172" s="404"/>
      <c r="I172" s="404"/>
      <c r="J172" s="404"/>
      <c r="K172" s="404"/>
    </row>
    <row r="173" spans="1:11" ht="12" customHeight="1" x14ac:dyDescent="0.25">
      <c r="A173" s="202"/>
      <c r="B173" s="202"/>
      <c r="C173" s="202"/>
      <c r="D173" s="202"/>
      <c r="E173" s="202"/>
      <c r="F173" s="202"/>
      <c r="G173" s="404"/>
      <c r="H173" s="404"/>
      <c r="I173" s="404"/>
      <c r="J173" s="404"/>
      <c r="K173" s="404"/>
    </row>
    <row r="174" spans="1:11" ht="12" customHeight="1" x14ac:dyDescent="0.25">
      <c r="A174" s="202"/>
      <c r="B174" s="202"/>
      <c r="C174" s="202"/>
      <c r="D174" s="202"/>
      <c r="E174" s="202"/>
      <c r="F174" s="202"/>
      <c r="G174" s="404"/>
      <c r="H174" s="404"/>
      <c r="I174" s="404"/>
      <c r="J174" s="404"/>
      <c r="K174" s="404"/>
    </row>
    <row r="175" spans="1:11" ht="12" customHeight="1" x14ac:dyDescent="0.25">
      <c r="A175" s="202"/>
      <c r="B175" s="202"/>
      <c r="C175" s="202"/>
      <c r="D175" s="202"/>
      <c r="E175" s="202"/>
      <c r="F175" s="202"/>
      <c r="G175" s="404"/>
      <c r="H175" s="404"/>
      <c r="I175" s="404"/>
      <c r="J175" s="404"/>
      <c r="K175" s="404"/>
    </row>
    <row r="176" spans="1:11" ht="12" customHeight="1" x14ac:dyDescent="0.25">
      <c r="A176" s="202"/>
      <c r="B176" s="202"/>
      <c r="C176" s="202"/>
      <c r="D176" s="202"/>
      <c r="E176" s="202"/>
      <c r="F176" s="202"/>
      <c r="G176" s="404"/>
      <c r="H176" s="404"/>
      <c r="I176" s="404"/>
      <c r="J176" s="404"/>
      <c r="K176" s="404"/>
    </row>
    <row r="177" spans="1:11" ht="12" customHeight="1" x14ac:dyDescent="0.25">
      <c r="A177" s="202"/>
      <c r="B177" s="202"/>
      <c r="C177" s="202"/>
      <c r="D177" s="202"/>
      <c r="E177" s="202"/>
      <c r="F177" s="202"/>
      <c r="G177" s="404"/>
      <c r="H177" s="404"/>
      <c r="I177" s="404"/>
      <c r="J177" s="404"/>
      <c r="K177" s="404"/>
    </row>
    <row r="178" spans="1:11" ht="12" customHeight="1" x14ac:dyDescent="0.25">
      <c r="A178" s="202"/>
      <c r="B178" s="202"/>
      <c r="C178" s="202"/>
      <c r="D178" s="202"/>
      <c r="E178" s="202"/>
      <c r="F178" s="202"/>
      <c r="G178" s="404"/>
      <c r="H178" s="404"/>
      <c r="I178" s="404"/>
      <c r="J178" s="404"/>
      <c r="K178" s="404"/>
    </row>
    <row r="179" spans="1:11" ht="12" customHeight="1" x14ac:dyDescent="0.25">
      <c r="A179" s="202"/>
      <c r="B179" s="202"/>
      <c r="C179" s="202"/>
      <c r="D179" s="202"/>
      <c r="E179" s="202"/>
      <c r="F179" s="202"/>
      <c r="G179" s="404"/>
      <c r="H179" s="404"/>
      <c r="I179" s="404"/>
      <c r="J179" s="404"/>
      <c r="K179" s="404"/>
    </row>
    <row r="180" spans="1:11" ht="12" customHeight="1" x14ac:dyDescent="0.25">
      <c r="A180" s="202"/>
      <c r="B180" s="202"/>
      <c r="C180" s="202"/>
      <c r="D180" s="202"/>
      <c r="E180" s="202"/>
      <c r="F180" s="202"/>
      <c r="G180" s="404"/>
      <c r="H180" s="404"/>
      <c r="I180" s="404"/>
      <c r="J180" s="404"/>
      <c r="K180" s="404"/>
    </row>
    <row r="181" spans="1:11" ht="12" customHeight="1" x14ac:dyDescent="0.25">
      <c r="A181" s="202"/>
      <c r="B181" s="202"/>
      <c r="C181" s="202"/>
      <c r="D181" s="202"/>
      <c r="E181" s="202"/>
      <c r="F181" s="202"/>
      <c r="G181" s="404"/>
      <c r="H181" s="404"/>
      <c r="I181" s="404"/>
      <c r="J181" s="404"/>
      <c r="K181" s="404"/>
    </row>
    <row r="182" spans="1:11" ht="12" customHeight="1" x14ac:dyDescent="0.25">
      <c r="A182" s="202"/>
      <c r="B182" s="202"/>
      <c r="C182" s="202"/>
      <c r="D182" s="202"/>
      <c r="E182" s="202"/>
      <c r="F182" s="202"/>
      <c r="G182" s="404"/>
      <c r="H182" s="404"/>
      <c r="I182" s="404"/>
      <c r="J182" s="404"/>
      <c r="K182" s="404"/>
    </row>
    <row r="183" spans="1:11" ht="12" customHeight="1" x14ac:dyDescent="0.25">
      <c r="A183" s="202"/>
      <c r="B183" s="202"/>
      <c r="C183" s="202"/>
      <c r="D183" s="202"/>
      <c r="E183" s="202"/>
      <c r="F183" s="202"/>
      <c r="G183" s="404"/>
      <c r="H183" s="404"/>
      <c r="I183" s="404"/>
      <c r="J183" s="404"/>
      <c r="K183" s="404"/>
    </row>
    <row r="184" spans="1:11" ht="12" customHeight="1" x14ac:dyDescent="0.25">
      <c r="A184" s="202"/>
      <c r="B184" s="202"/>
      <c r="C184" s="202"/>
      <c r="D184" s="202"/>
      <c r="E184" s="202"/>
      <c r="F184" s="202"/>
      <c r="G184" s="404"/>
      <c r="H184" s="404"/>
      <c r="I184" s="404"/>
      <c r="J184" s="404"/>
      <c r="K184" s="404"/>
    </row>
    <row r="185" spans="1:11" ht="12" customHeight="1" x14ac:dyDescent="0.25">
      <c r="A185" s="202"/>
      <c r="B185" s="202"/>
      <c r="C185" s="202"/>
      <c r="D185" s="202"/>
      <c r="E185" s="202"/>
      <c r="F185" s="202"/>
      <c r="G185" s="404"/>
      <c r="H185" s="404"/>
      <c r="I185" s="404"/>
      <c r="J185" s="404"/>
      <c r="K185" s="404"/>
    </row>
    <row r="186" spans="1:11" ht="12" customHeight="1" x14ac:dyDescent="0.25">
      <c r="A186" s="202"/>
      <c r="B186" s="202"/>
      <c r="C186" s="202"/>
      <c r="D186" s="202"/>
      <c r="E186" s="202"/>
      <c r="F186" s="202"/>
      <c r="G186" s="404"/>
      <c r="H186" s="404"/>
      <c r="I186" s="404"/>
      <c r="J186" s="404"/>
      <c r="K186" s="404"/>
    </row>
    <row r="187" spans="1:11" ht="12" customHeight="1" x14ac:dyDescent="0.25">
      <c r="A187" s="202"/>
      <c r="B187" s="202"/>
      <c r="C187" s="202"/>
      <c r="D187" s="202"/>
      <c r="E187" s="202"/>
      <c r="F187" s="202"/>
      <c r="G187" s="404"/>
      <c r="H187" s="404"/>
      <c r="I187" s="404"/>
      <c r="J187" s="404"/>
      <c r="K187" s="404"/>
    </row>
    <row r="188" spans="1:11" ht="12" customHeight="1" x14ac:dyDescent="0.25">
      <c r="A188" s="202"/>
      <c r="B188" s="202"/>
      <c r="C188" s="202"/>
      <c r="D188" s="202"/>
      <c r="E188" s="202"/>
      <c r="F188" s="202"/>
      <c r="G188" s="404"/>
      <c r="H188" s="404"/>
      <c r="I188" s="404"/>
      <c r="J188" s="404"/>
      <c r="K188" s="404"/>
    </row>
    <row r="189" spans="1:11" ht="12" customHeight="1" x14ac:dyDescent="0.25">
      <c r="A189" s="202"/>
      <c r="B189" s="202"/>
      <c r="C189" s="202"/>
      <c r="D189" s="202"/>
      <c r="E189" s="202"/>
      <c r="F189" s="202"/>
      <c r="G189" s="404"/>
      <c r="H189" s="404"/>
      <c r="I189" s="404"/>
      <c r="J189" s="404"/>
      <c r="K189" s="404"/>
    </row>
    <row r="190" spans="1:11" ht="12" customHeight="1" x14ac:dyDescent="0.25">
      <c r="A190" s="202"/>
      <c r="B190" s="202"/>
      <c r="C190" s="202"/>
      <c r="D190" s="202"/>
      <c r="E190" s="202"/>
      <c r="F190" s="202"/>
      <c r="G190" s="404"/>
      <c r="H190" s="404"/>
      <c r="I190" s="404"/>
      <c r="J190" s="404"/>
      <c r="K190" s="404"/>
    </row>
    <row r="191" spans="1:11" ht="12" customHeight="1" x14ac:dyDescent="0.25">
      <c r="A191" s="202"/>
      <c r="B191" s="202"/>
      <c r="C191" s="202"/>
      <c r="D191" s="202"/>
      <c r="E191" s="202"/>
      <c r="F191" s="202"/>
      <c r="G191" s="404"/>
      <c r="H191" s="404"/>
      <c r="I191" s="404"/>
      <c r="J191" s="404"/>
      <c r="K191" s="404"/>
    </row>
    <row r="192" spans="1:11" ht="12" customHeight="1" x14ac:dyDescent="0.25">
      <c r="A192" s="202"/>
      <c r="B192" s="202"/>
      <c r="C192" s="202"/>
      <c r="D192" s="202"/>
      <c r="E192" s="202"/>
      <c r="F192" s="202"/>
      <c r="G192" s="404"/>
      <c r="H192" s="404"/>
      <c r="I192" s="404"/>
      <c r="J192" s="404"/>
      <c r="K192" s="404"/>
    </row>
    <row r="193" spans="1:11" ht="12" customHeight="1" x14ac:dyDescent="0.25">
      <c r="A193" s="202"/>
      <c r="B193" s="202"/>
      <c r="C193" s="202"/>
      <c r="D193" s="202"/>
      <c r="E193" s="202"/>
      <c r="F193" s="202"/>
      <c r="G193" s="404"/>
      <c r="H193" s="404"/>
      <c r="I193" s="404"/>
      <c r="J193" s="404"/>
      <c r="K193" s="404"/>
    </row>
    <row r="194" spans="1:11" ht="12" customHeight="1" x14ac:dyDescent="0.25">
      <c r="A194" s="202"/>
      <c r="B194" s="202"/>
      <c r="C194" s="202"/>
      <c r="D194" s="202"/>
      <c r="E194" s="202"/>
      <c r="F194" s="202"/>
      <c r="G194" s="404"/>
      <c r="H194" s="404"/>
      <c r="I194" s="404"/>
      <c r="J194" s="404"/>
      <c r="K194" s="404"/>
    </row>
    <row r="195" spans="1:11" ht="12" customHeight="1" x14ac:dyDescent="0.25">
      <c r="A195" s="202"/>
      <c r="B195" s="202"/>
      <c r="C195" s="202"/>
      <c r="D195" s="202"/>
      <c r="E195" s="202"/>
      <c r="F195" s="202"/>
      <c r="G195" s="404"/>
      <c r="H195" s="404"/>
      <c r="I195" s="404"/>
      <c r="J195" s="404"/>
      <c r="K195" s="404"/>
    </row>
    <row r="196" spans="1:11" ht="12" customHeight="1" x14ac:dyDescent="0.25">
      <c r="A196" s="202"/>
      <c r="B196" s="202"/>
      <c r="C196" s="202"/>
      <c r="D196" s="202"/>
      <c r="E196" s="202"/>
      <c r="F196" s="202"/>
      <c r="G196" s="404"/>
      <c r="H196" s="404"/>
      <c r="I196" s="404"/>
      <c r="J196" s="404"/>
      <c r="K196" s="404"/>
    </row>
    <row r="197" spans="1:11" ht="12" customHeight="1" x14ac:dyDescent="0.25">
      <c r="A197" s="202"/>
      <c r="B197" s="202"/>
      <c r="C197" s="202"/>
      <c r="D197" s="202"/>
      <c r="E197" s="202"/>
      <c r="F197" s="202"/>
      <c r="G197" s="404"/>
      <c r="H197" s="404"/>
      <c r="I197" s="404"/>
      <c r="J197" s="404"/>
      <c r="K197" s="404"/>
    </row>
    <row r="198" spans="1:11" ht="12" customHeight="1" x14ac:dyDescent="0.25">
      <c r="A198" s="202"/>
      <c r="B198" s="202"/>
      <c r="C198" s="202"/>
      <c r="D198" s="202"/>
      <c r="E198" s="202"/>
      <c r="F198" s="202"/>
      <c r="G198" s="404"/>
      <c r="H198" s="404"/>
      <c r="I198" s="404"/>
      <c r="J198" s="404"/>
      <c r="K198" s="404"/>
    </row>
    <row r="199" spans="1:11" ht="12" customHeight="1" x14ac:dyDescent="0.25">
      <c r="A199" s="202"/>
      <c r="B199" s="202"/>
      <c r="C199" s="202"/>
      <c r="D199" s="202"/>
      <c r="E199" s="202"/>
      <c r="F199" s="202"/>
      <c r="G199" s="404"/>
      <c r="H199" s="404"/>
      <c r="I199" s="404"/>
      <c r="J199" s="404"/>
      <c r="K199" s="404"/>
    </row>
    <row r="200" spans="1:11" ht="12" customHeight="1" x14ac:dyDescent="0.25">
      <c r="A200" s="202"/>
      <c r="B200" s="202"/>
      <c r="C200" s="202"/>
      <c r="D200" s="202"/>
      <c r="E200" s="202"/>
      <c r="F200" s="202"/>
      <c r="G200" s="404"/>
      <c r="H200" s="404"/>
      <c r="I200" s="404"/>
      <c r="J200" s="404"/>
      <c r="K200" s="404"/>
    </row>
    <row r="201" spans="1:11" ht="12" customHeight="1" x14ac:dyDescent="0.25">
      <c r="A201" s="202"/>
      <c r="B201" s="202"/>
      <c r="C201" s="202"/>
      <c r="D201" s="202"/>
      <c r="E201" s="202"/>
      <c r="F201" s="202"/>
      <c r="G201" s="404"/>
      <c r="H201" s="404"/>
      <c r="I201" s="404"/>
      <c r="J201" s="404"/>
      <c r="K201" s="404"/>
    </row>
    <row r="202" spans="1:11" ht="12" customHeight="1" x14ac:dyDescent="0.25">
      <c r="A202" s="202"/>
      <c r="B202" s="202"/>
      <c r="C202" s="202"/>
      <c r="D202" s="202"/>
      <c r="E202" s="202"/>
      <c r="F202" s="202"/>
      <c r="G202" s="404"/>
      <c r="H202" s="404"/>
      <c r="I202" s="404"/>
      <c r="J202" s="404"/>
      <c r="K202" s="404"/>
    </row>
    <row r="203" spans="1:11" ht="12" customHeight="1" x14ac:dyDescent="0.25">
      <c r="A203" s="202"/>
      <c r="B203" s="202"/>
      <c r="C203" s="202"/>
      <c r="D203" s="202"/>
      <c r="E203" s="202"/>
      <c r="F203" s="202"/>
      <c r="G203" s="404"/>
      <c r="H203" s="404"/>
      <c r="I203" s="404"/>
      <c r="J203" s="404"/>
      <c r="K203" s="404"/>
    </row>
    <row r="204" spans="1:11" ht="12" customHeight="1" x14ac:dyDescent="0.25">
      <c r="A204" s="202"/>
      <c r="B204" s="202"/>
      <c r="C204" s="202"/>
      <c r="D204" s="202"/>
      <c r="E204" s="202"/>
      <c r="F204" s="202"/>
      <c r="G204" s="404"/>
      <c r="H204" s="404"/>
      <c r="I204" s="404"/>
      <c r="J204" s="404"/>
      <c r="K204" s="404"/>
    </row>
    <row r="205" spans="1:11" ht="12" customHeight="1" x14ac:dyDescent="0.25">
      <c r="A205" s="202"/>
      <c r="B205" s="202"/>
      <c r="C205" s="202"/>
      <c r="D205" s="202"/>
      <c r="E205" s="202"/>
      <c r="F205" s="202"/>
      <c r="G205" s="404"/>
      <c r="H205" s="404"/>
      <c r="I205" s="404"/>
      <c r="J205" s="404"/>
      <c r="K205" s="404"/>
    </row>
    <row r="206" spans="1:11" ht="12" customHeight="1" x14ac:dyDescent="0.25">
      <c r="A206" s="202"/>
      <c r="B206" s="202"/>
      <c r="C206" s="202"/>
      <c r="D206" s="202"/>
      <c r="E206" s="202"/>
      <c r="F206" s="202"/>
      <c r="G206" s="404"/>
      <c r="H206" s="404"/>
      <c r="I206" s="404"/>
      <c r="J206" s="404"/>
      <c r="K206" s="404"/>
    </row>
    <row r="207" spans="1:11" ht="12" customHeight="1" x14ac:dyDescent="0.25">
      <c r="A207" s="202"/>
      <c r="B207" s="202"/>
      <c r="C207" s="202"/>
      <c r="D207" s="202"/>
      <c r="E207" s="202"/>
      <c r="F207" s="202"/>
      <c r="G207" s="404"/>
      <c r="H207" s="404"/>
      <c r="I207" s="404"/>
      <c r="J207" s="404"/>
      <c r="K207" s="404"/>
    </row>
    <row r="208" spans="1:11" ht="12" customHeight="1" x14ac:dyDescent="0.25">
      <c r="A208" s="202"/>
      <c r="B208" s="202"/>
      <c r="C208" s="202"/>
      <c r="D208" s="202"/>
      <c r="E208" s="202"/>
      <c r="F208" s="202"/>
      <c r="G208" s="404"/>
      <c r="H208" s="404"/>
      <c r="I208" s="404"/>
      <c r="J208" s="404"/>
      <c r="K208" s="404"/>
    </row>
    <row r="209" spans="1:11" ht="12" customHeight="1" x14ac:dyDescent="0.25">
      <c r="A209" s="202"/>
      <c r="B209" s="202"/>
      <c r="C209" s="202"/>
      <c r="D209" s="202"/>
      <c r="E209" s="202"/>
      <c r="F209" s="202"/>
      <c r="G209" s="404"/>
      <c r="H209" s="404"/>
      <c r="I209" s="404"/>
      <c r="J209" s="404"/>
      <c r="K209" s="404"/>
    </row>
    <row r="210" spans="1:11" ht="12" customHeight="1" x14ac:dyDescent="0.25">
      <c r="A210" s="202"/>
      <c r="B210" s="202"/>
      <c r="C210" s="202"/>
      <c r="D210" s="202"/>
      <c r="E210" s="202"/>
      <c r="F210" s="202"/>
      <c r="G210" s="404"/>
      <c r="H210" s="404"/>
      <c r="I210" s="404"/>
      <c r="J210" s="404"/>
      <c r="K210" s="404"/>
    </row>
    <row r="211" spans="1:11" ht="12" customHeight="1" x14ac:dyDescent="0.25">
      <c r="A211" s="202"/>
      <c r="B211" s="202"/>
      <c r="C211" s="202"/>
      <c r="D211" s="202"/>
      <c r="E211" s="202"/>
      <c r="F211" s="202"/>
      <c r="G211" s="404"/>
      <c r="H211" s="404"/>
      <c r="I211" s="404"/>
      <c r="J211" s="404"/>
      <c r="K211" s="404"/>
    </row>
    <row r="212" spans="1:11" ht="12" customHeight="1" x14ac:dyDescent="0.25">
      <c r="A212" s="202"/>
      <c r="B212" s="202"/>
      <c r="C212" s="202"/>
      <c r="D212" s="202"/>
      <c r="E212" s="202"/>
      <c r="F212" s="202"/>
      <c r="G212" s="404"/>
      <c r="H212" s="404"/>
      <c r="I212" s="404"/>
      <c r="J212" s="404"/>
      <c r="K212" s="404"/>
    </row>
    <row r="213" spans="1:11" ht="12" customHeight="1" x14ac:dyDescent="0.25">
      <c r="A213" s="202"/>
      <c r="B213" s="202"/>
      <c r="C213" s="202"/>
      <c r="D213" s="202"/>
      <c r="E213" s="202"/>
      <c r="F213" s="202"/>
      <c r="G213" s="404"/>
      <c r="H213" s="404"/>
      <c r="I213" s="404"/>
      <c r="J213" s="404"/>
      <c r="K213" s="404"/>
    </row>
    <row r="214" spans="1:11" ht="12" customHeight="1" x14ac:dyDescent="0.25">
      <c r="A214" s="202"/>
      <c r="B214" s="202"/>
      <c r="C214" s="202"/>
      <c r="D214" s="202"/>
      <c r="E214" s="202"/>
      <c r="F214" s="202"/>
      <c r="G214" s="404"/>
      <c r="H214" s="404"/>
      <c r="I214" s="404"/>
      <c r="J214" s="404"/>
      <c r="K214" s="404"/>
    </row>
    <row r="215" spans="1:11" ht="12" customHeight="1" x14ac:dyDescent="0.25">
      <c r="A215" s="202"/>
      <c r="B215" s="202"/>
      <c r="C215" s="202"/>
      <c r="D215" s="202"/>
      <c r="E215" s="202"/>
      <c r="F215" s="202"/>
      <c r="G215" s="404"/>
      <c r="H215" s="404"/>
      <c r="I215" s="404"/>
      <c r="J215" s="404"/>
      <c r="K215" s="404"/>
    </row>
    <row r="216" spans="1:11" ht="12" customHeight="1" x14ac:dyDescent="0.25">
      <c r="A216" s="202"/>
      <c r="B216" s="202"/>
      <c r="C216" s="202"/>
      <c r="D216" s="202"/>
      <c r="E216" s="202"/>
      <c r="F216" s="202"/>
      <c r="G216" s="404"/>
      <c r="H216" s="404"/>
      <c r="I216" s="404"/>
      <c r="J216" s="404"/>
      <c r="K216" s="404"/>
    </row>
    <row r="217" spans="1:11" ht="12" customHeight="1" x14ac:dyDescent="0.25">
      <c r="A217" s="202"/>
      <c r="B217" s="202"/>
      <c r="C217" s="202"/>
      <c r="D217" s="202"/>
      <c r="E217" s="202"/>
      <c r="F217" s="202"/>
      <c r="G217" s="404"/>
      <c r="H217" s="404"/>
      <c r="I217" s="404"/>
      <c r="J217" s="404"/>
      <c r="K217" s="404"/>
    </row>
    <row r="218" spans="1:11" ht="12" customHeight="1" x14ac:dyDescent="0.25">
      <c r="A218" s="202"/>
      <c r="B218" s="202"/>
      <c r="C218" s="202"/>
      <c r="D218" s="202"/>
      <c r="E218" s="202"/>
      <c r="F218" s="202"/>
      <c r="G218" s="404"/>
      <c r="H218" s="404"/>
      <c r="I218" s="404"/>
      <c r="J218" s="404"/>
      <c r="K218" s="404"/>
    </row>
    <row r="219" spans="1:11" ht="12" customHeight="1" x14ac:dyDescent="0.25">
      <c r="A219" s="202"/>
      <c r="B219" s="202"/>
      <c r="C219" s="202"/>
      <c r="D219" s="202"/>
      <c r="E219" s="202"/>
      <c r="F219" s="202"/>
      <c r="G219" s="404"/>
      <c r="H219" s="404"/>
      <c r="I219" s="404"/>
      <c r="J219" s="404"/>
      <c r="K219" s="404"/>
    </row>
    <row r="220" spans="1:11" ht="12" customHeight="1" x14ac:dyDescent="0.25">
      <c r="A220" s="202"/>
      <c r="B220" s="202"/>
      <c r="C220" s="202"/>
      <c r="D220" s="202"/>
      <c r="E220" s="202"/>
      <c r="F220" s="202"/>
      <c r="G220" s="404"/>
      <c r="H220" s="404"/>
      <c r="I220" s="404"/>
      <c r="J220" s="404"/>
      <c r="K220" s="404"/>
    </row>
    <row r="221" spans="1:11" ht="12" customHeight="1" x14ac:dyDescent="0.25">
      <c r="A221" s="202"/>
      <c r="B221" s="202"/>
      <c r="C221" s="202"/>
      <c r="D221" s="202"/>
      <c r="E221" s="202"/>
      <c r="F221" s="202"/>
      <c r="G221" s="404"/>
      <c r="H221" s="404"/>
      <c r="I221" s="404"/>
      <c r="J221" s="404"/>
      <c r="K221" s="404"/>
    </row>
    <row r="222" spans="1:11" ht="12" customHeight="1" x14ac:dyDescent="0.25">
      <c r="A222" s="202"/>
      <c r="B222" s="202"/>
      <c r="C222" s="202"/>
      <c r="D222" s="202"/>
      <c r="E222" s="202"/>
      <c r="F222" s="202"/>
      <c r="G222" s="404"/>
      <c r="H222" s="404"/>
      <c r="I222" s="404"/>
      <c r="J222" s="404"/>
      <c r="K222" s="404"/>
    </row>
    <row r="223" spans="1:11" ht="12" customHeight="1" x14ac:dyDescent="0.25">
      <c r="A223" s="202"/>
      <c r="B223" s="202"/>
      <c r="C223" s="202"/>
      <c r="D223" s="202"/>
      <c r="E223" s="202"/>
      <c r="F223" s="202"/>
      <c r="G223" s="404"/>
      <c r="H223" s="404"/>
      <c r="I223" s="404"/>
      <c r="J223" s="404"/>
      <c r="K223" s="404"/>
    </row>
    <row r="224" spans="1:11" ht="12" customHeight="1" x14ac:dyDescent="0.25">
      <c r="A224" s="202"/>
      <c r="B224" s="202"/>
      <c r="C224" s="202"/>
      <c r="D224" s="202"/>
      <c r="E224" s="202"/>
      <c r="F224" s="202"/>
      <c r="G224" s="404"/>
      <c r="H224" s="404"/>
      <c r="I224" s="404"/>
      <c r="J224" s="404"/>
      <c r="K224" s="404"/>
    </row>
    <row r="225" spans="1:11" ht="12" customHeight="1" x14ac:dyDescent="0.25">
      <c r="A225" s="202"/>
      <c r="B225" s="202"/>
      <c r="C225" s="202"/>
      <c r="D225" s="202"/>
      <c r="E225" s="202"/>
      <c r="F225" s="202"/>
      <c r="G225" s="404"/>
      <c r="H225" s="404"/>
      <c r="I225" s="404"/>
      <c r="J225" s="404"/>
      <c r="K225" s="404"/>
    </row>
    <row r="226" spans="1:11" ht="12" customHeight="1" x14ac:dyDescent="0.25">
      <c r="A226" s="202"/>
      <c r="B226" s="202"/>
      <c r="C226" s="202"/>
      <c r="D226" s="202"/>
      <c r="E226" s="202"/>
      <c r="F226" s="202"/>
      <c r="G226" s="404"/>
      <c r="H226" s="404"/>
      <c r="I226" s="404"/>
      <c r="J226" s="404"/>
      <c r="K226" s="404"/>
    </row>
    <row r="227" spans="1:11" ht="12" customHeight="1" x14ac:dyDescent="0.25">
      <c r="A227" s="202"/>
      <c r="B227" s="202"/>
      <c r="C227" s="202"/>
      <c r="D227" s="202"/>
      <c r="E227" s="202"/>
      <c r="F227" s="202"/>
      <c r="G227" s="404"/>
      <c r="H227" s="404"/>
      <c r="I227" s="404"/>
      <c r="J227" s="404"/>
      <c r="K227" s="404"/>
    </row>
    <row r="228" spans="1:11" ht="12" customHeight="1" x14ac:dyDescent="0.25">
      <c r="A228" s="202"/>
      <c r="B228" s="202"/>
      <c r="C228" s="202"/>
      <c r="D228" s="202"/>
      <c r="E228" s="202"/>
      <c r="F228" s="202"/>
      <c r="G228" s="404"/>
      <c r="H228" s="404"/>
      <c r="I228" s="404"/>
      <c r="J228" s="404"/>
      <c r="K228" s="404"/>
    </row>
    <row r="229" spans="1:11" ht="12" customHeight="1" x14ac:dyDescent="0.25">
      <c r="A229" s="202"/>
      <c r="B229" s="202"/>
      <c r="C229" s="202"/>
      <c r="D229" s="202"/>
      <c r="E229" s="202"/>
      <c r="F229" s="202"/>
      <c r="G229" s="404"/>
      <c r="H229" s="404"/>
      <c r="I229" s="404"/>
      <c r="J229" s="404"/>
      <c r="K229" s="404"/>
    </row>
    <row r="230" spans="1:11" ht="12" customHeight="1" x14ac:dyDescent="0.25">
      <c r="A230" s="202"/>
      <c r="B230" s="202"/>
      <c r="C230" s="202"/>
      <c r="D230" s="202"/>
      <c r="E230" s="202"/>
      <c r="F230" s="202"/>
      <c r="G230" s="404"/>
      <c r="H230" s="404"/>
      <c r="I230" s="404"/>
      <c r="J230" s="404"/>
      <c r="K230" s="404"/>
    </row>
    <row r="231" spans="1:11" ht="12" customHeight="1" x14ac:dyDescent="0.25">
      <c r="A231" s="202"/>
      <c r="B231" s="202"/>
      <c r="C231" s="202"/>
      <c r="D231" s="202"/>
      <c r="E231" s="202"/>
      <c r="F231" s="202"/>
      <c r="G231" s="404"/>
      <c r="H231" s="404"/>
      <c r="I231" s="404"/>
      <c r="J231" s="404"/>
      <c r="K231" s="404"/>
    </row>
    <row r="232" spans="1:11" ht="12" customHeight="1" x14ac:dyDescent="0.25">
      <c r="A232" s="202"/>
      <c r="B232" s="202"/>
      <c r="C232" s="202"/>
      <c r="D232" s="202"/>
      <c r="E232" s="202"/>
      <c r="F232" s="202"/>
      <c r="G232" s="404"/>
      <c r="H232" s="404"/>
      <c r="I232" s="404"/>
      <c r="J232" s="404"/>
      <c r="K232" s="404"/>
    </row>
    <row r="233" spans="1:11" ht="12" customHeight="1" x14ac:dyDescent="0.25">
      <c r="A233" s="202"/>
      <c r="B233" s="202"/>
      <c r="C233" s="202"/>
      <c r="D233" s="202"/>
      <c r="E233" s="202"/>
      <c r="F233" s="202"/>
      <c r="G233" s="404"/>
      <c r="H233" s="404"/>
      <c r="I233" s="404"/>
      <c r="J233" s="404"/>
      <c r="K233" s="404"/>
    </row>
    <row r="234" spans="1:11" ht="12" customHeight="1" x14ac:dyDescent="0.25">
      <c r="A234" s="202"/>
      <c r="B234" s="202"/>
      <c r="C234" s="202"/>
      <c r="D234" s="202"/>
      <c r="E234" s="202"/>
      <c r="F234" s="202"/>
      <c r="G234" s="404"/>
      <c r="H234" s="404"/>
      <c r="I234" s="404"/>
      <c r="J234" s="404"/>
      <c r="K234" s="404"/>
    </row>
    <row r="235" spans="1:11" ht="12" customHeight="1" x14ac:dyDescent="0.25">
      <c r="A235" s="202"/>
      <c r="B235" s="202"/>
      <c r="C235" s="202"/>
      <c r="D235" s="202"/>
      <c r="E235" s="202"/>
      <c r="F235" s="202"/>
      <c r="G235" s="404"/>
      <c r="H235" s="404"/>
      <c r="I235" s="404"/>
      <c r="J235" s="404"/>
      <c r="K235" s="404"/>
    </row>
    <row r="236" spans="1:11" ht="12" customHeight="1" x14ac:dyDescent="0.25">
      <c r="A236" s="202"/>
      <c r="B236" s="202"/>
      <c r="C236" s="202"/>
      <c r="D236" s="202"/>
      <c r="E236" s="202"/>
      <c r="F236" s="202"/>
      <c r="G236" s="404"/>
      <c r="H236" s="404"/>
      <c r="I236" s="404"/>
      <c r="J236" s="404"/>
      <c r="K236" s="404"/>
    </row>
    <row r="237" spans="1:11" ht="12" customHeight="1" x14ac:dyDescent="0.25">
      <c r="A237" s="202"/>
      <c r="B237" s="202"/>
      <c r="C237" s="202"/>
      <c r="D237" s="202"/>
      <c r="E237" s="202"/>
      <c r="F237" s="202"/>
      <c r="G237" s="404"/>
      <c r="H237" s="404"/>
      <c r="I237" s="404"/>
      <c r="J237" s="404"/>
      <c r="K237" s="404"/>
    </row>
    <row r="238" spans="1:11" ht="12" customHeight="1" x14ac:dyDescent="0.25">
      <c r="A238" s="202"/>
      <c r="B238" s="202"/>
      <c r="C238" s="202"/>
      <c r="D238" s="202"/>
      <c r="E238" s="202"/>
      <c r="F238" s="202"/>
      <c r="G238" s="404"/>
      <c r="H238" s="404"/>
      <c r="I238" s="404"/>
      <c r="J238" s="404"/>
      <c r="K238" s="404"/>
    </row>
    <row r="239" spans="1:11" ht="12" customHeight="1" x14ac:dyDescent="0.25">
      <c r="A239" s="202"/>
      <c r="B239" s="202"/>
      <c r="C239" s="202"/>
      <c r="D239" s="202"/>
      <c r="E239" s="202"/>
      <c r="F239" s="202"/>
      <c r="G239" s="404"/>
      <c r="H239" s="404"/>
      <c r="I239" s="404"/>
      <c r="J239" s="404"/>
      <c r="K239" s="404"/>
    </row>
    <row r="240" spans="1:11" ht="12" customHeight="1" x14ac:dyDescent="0.25">
      <c r="A240" s="202"/>
      <c r="B240" s="202"/>
      <c r="C240" s="202"/>
      <c r="D240" s="202"/>
      <c r="E240" s="202"/>
      <c r="F240" s="202"/>
      <c r="G240" s="404"/>
      <c r="H240" s="404"/>
      <c r="I240" s="404"/>
      <c r="J240" s="404"/>
      <c r="K240" s="404"/>
    </row>
    <row r="241" spans="1:11" ht="12" customHeight="1" x14ac:dyDescent="0.25">
      <c r="A241" s="202"/>
      <c r="B241" s="202"/>
      <c r="C241" s="202"/>
      <c r="D241" s="202"/>
      <c r="E241" s="202"/>
      <c r="F241" s="202"/>
      <c r="G241" s="404"/>
      <c r="H241" s="404"/>
      <c r="I241" s="404"/>
      <c r="J241" s="404"/>
      <c r="K241" s="404"/>
    </row>
    <row r="242" spans="1:11" ht="12" customHeight="1" x14ac:dyDescent="0.25">
      <c r="A242" s="202"/>
      <c r="B242" s="202"/>
      <c r="C242" s="202"/>
      <c r="D242" s="202"/>
      <c r="E242" s="202"/>
      <c r="F242" s="202"/>
      <c r="G242" s="404"/>
      <c r="H242" s="404"/>
      <c r="I242" s="404"/>
      <c r="J242" s="404"/>
      <c r="K242" s="404"/>
    </row>
    <row r="243" spans="1:11" ht="12" customHeight="1" x14ac:dyDescent="0.25">
      <c r="A243" s="202"/>
      <c r="B243" s="202"/>
      <c r="C243" s="202"/>
      <c r="D243" s="202"/>
      <c r="E243" s="202"/>
      <c r="F243" s="202"/>
      <c r="G243" s="404"/>
      <c r="H243" s="404"/>
      <c r="I243" s="404"/>
      <c r="J243" s="404"/>
      <c r="K243" s="404"/>
    </row>
    <row r="244" spans="1:11" ht="12" customHeight="1" x14ac:dyDescent="0.25">
      <c r="A244" s="202"/>
      <c r="B244" s="202"/>
      <c r="C244" s="202"/>
      <c r="D244" s="202"/>
      <c r="E244" s="202"/>
      <c r="F244" s="202"/>
      <c r="G244" s="404"/>
      <c r="H244" s="404"/>
      <c r="I244" s="404"/>
      <c r="J244" s="404"/>
      <c r="K244" s="404"/>
    </row>
    <row r="245" spans="1:11" ht="12" customHeight="1" x14ac:dyDescent="0.25">
      <c r="A245" s="202"/>
      <c r="B245" s="202"/>
      <c r="C245" s="202"/>
      <c r="D245" s="202"/>
      <c r="E245" s="202"/>
      <c r="F245" s="202"/>
      <c r="G245" s="404"/>
      <c r="H245" s="404"/>
      <c r="I245" s="404"/>
      <c r="J245" s="404"/>
      <c r="K245" s="404"/>
    </row>
    <row r="246" spans="1:11" ht="12" customHeight="1" x14ac:dyDescent="0.25">
      <c r="A246" s="202"/>
      <c r="B246" s="202"/>
      <c r="C246" s="202"/>
      <c r="D246" s="202"/>
      <c r="E246" s="202"/>
      <c r="F246" s="202"/>
      <c r="G246" s="404"/>
      <c r="H246" s="404"/>
      <c r="I246" s="404"/>
      <c r="J246" s="404"/>
      <c r="K246" s="404"/>
    </row>
    <row r="247" spans="1:11" ht="12" customHeight="1" x14ac:dyDescent="0.25">
      <c r="A247" s="202"/>
      <c r="B247" s="202"/>
      <c r="C247" s="202"/>
      <c r="D247" s="202"/>
      <c r="E247" s="202"/>
      <c r="F247" s="202"/>
      <c r="G247" s="404"/>
      <c r="H247" s="404"/>
      <c r="I247" s="404"/>
      <c r="J247" s="404"/>
      <c r="K247" s="404"/>
    </row>
    <row r="248" spans="1:11" ht="12" customHeight="1" x14ac:dyDescent="0.25">
      <c r="A248" s="202"/>
      <c r="B248" s="202"/>
      <c r="C248" s="202"/>
      <c r="D248" s="202"/>
      <c r="E248" s="202"/>
      <c r="F248" s="202"/>
      <c r="G248" s="404"/>
      <c r="H248" s="404"/>
      <c r="I248" s="404"/>
      <c r="J248" s="404"/>
      <c r="K248" s="404"/>
    </row>
    <row r="249" spans="1:11" ht="12" customHeight="1" x14ac:dyDescent="0.25">
      <c r="A249" s="202"/>
      <c r="B249" s="202"/>
      <c r="C249" s="202"/>
      <c r="D249" s="202"/>
      <c r="E249" s="202"/>
      <c r="F249" s="202"/>
      <c r="G249" s="404"/>
      <c r="H249" s="404"/>
      <c r="I249" s="404"/>
      <c r="J249" s="404"/>
      <c r="K249" s="404"/>
    </row>
    <row r="250" spans="1:11" ht="12" customHeight="1" x14ac:dyDescent="0.25">
      <c r="A250" s="202"/>
      <c r="B250" s="202"/>
      <c r="C250" s="202"/>
      <c r="D250" s="202"/>
      <c r="E250" s="202"/>
      <c r="F250" s="202"/>
      <c r="G250" s="404"/>
      <c r="H250" s="404"/>
      <c r="I250" s="404"/>
      <c r="J250" s="404"/>
      <c r="K250" s="404"/>
    </row>
    <row r="251" spans="1:11" ht="12" customHeight="1" x14ac:dyDescent="0.25">
      <c r="A251" s="202"/>
      <c r="B251" s="202"/>
      <c r="C251" s="202"/>
      <c r="D251" s="202"/>
      <c r="E251" s="202"/>
      <c r="F251" s="202"/>
      <c r="G251" s="404"/>
      <c r="H251" s="404"/>
      <c r="I251" s="404"/>
      <c r="J251" s="404"/>
      <c r="K251" s="404"/>
    </row>
    <row r="252" spans="1:11" ht="12" customHeight="1" x14ac:dyDescent="0.25">
      <c r="A252" s="202"/>
      <c r="B252" s="202"/>
      <c r="C252" s="202"/>
      <c r="D252" s="202"/>
      <c r="E252" s="202"/>
      <c r="F252" s="202"/>
      <c r="G252" s="404"/>
      <c r="H252" s="404"/>
      <c r="I252" s="404"/>
      <c r="J252" s="404"/>
      <c r="K252" s="404"/>
    </row>
    <row r="253" spans="1:11" ht="12" customHeight="1" x14ac:dyDescent="0.25">
      <c r="A253" s="202"/>
      <c r="B253" s="202"/>
      <c r="C253" s="202"/>
      <c r="D253" s="202"/>
      <c r="E253" s="202"/>
      <c r="F253" s="202"/>
      <c r="G253" s="404"/>
      <c r="H253" s="404"/>
      <c r="I253" s="404"/>
      <c r="J253" s="404"/>
      <c r="K253" s="404"/>
    </row>
    <row r="254" spans="1:11" ht="12" customHeight="1" x14ac:dyDescent="0.25">
      <c r="A254" s="202"/>
      <c r="B254" s="202"/>
      <c r="C254" s="202"/>
      <c r="D254" s="202"/>
      <c r="E254" s="202"/>
      <c r="F254" s="202"/>
      <c r="G254" s="404"/>
      <c r="H254" s="404"/>
      <c r="I254" s="404"/>
      <c r="J254" s="404"/>
      <c r="K254" s="404"/>
    </row>
    <row r="255" spans="1:11" ht="12" customHeight="1" x14ac:dyDescent="0.25">
      <c r="A255" s="202"/>
      <c r="B255" s="202"/>
      <c r="C255" s="202"/>
      <c r="D255" s="202"/>
      <c r="E255" s="202"/>
      <c r="F255" s="202"/>
      <c r="G255" s="404"/>
      <c r="H255" s="404"/>
      <c r="I255" s="404"/>
      <c r="J255" s="404"/>
      <c r="K255" s="404"/>
    </row>
    <row r="256" spans="1:11" ht="12" customHeight="1" x14ac:dyDescent="0.25">
      <c r="A256" s="202"/>
      <c r="B256" s="202"/>
      <c r="C256" s="202"/>
      <c r="D256" s="202"/>
      <c r="E256" s="202"/>
      <c r="F256" s="202"/>
      <c r="G256" s="404"/>
      <c r="H256" s="404"/>
      <c r="I256" s="404"/>
      <c r="J256" s="404"/>
      <c r="K256" s="404"/>
    </row>
    <row r="257" spans="1:11" ht="12" customHeight="1" x14ac:dyDescent="0.25">
      <c r="A257" s="202"/>
      <c r="B257" s="202"/>
      <c r="C257" s="202"/>
      <c r="D257" s="202"/>
      <c r="E257" s="202"/>
      <c r="F257" s="202"/>
      <c r="G257" s="404"/>
      <c r="H257" s="404"/>
      <c r="I257" s="404"/>
      <c r="J257" s="404"/>
      <c r="K257" s="404"/>
    </row>
    <row r="258" spans="1:11" ht="12" customHeight="1" x14ac:dyDescent="0.25">
      <c r="A258" s="202"/>
      <c r="B258" s="202"/>
      <c r="C258" s="202"/>
      <c r="D258" s="202"/>
      <c r="E258" s="202"/>
      <c r="F258" s="202"/>
      <c r="G258" s="404"/>
      <c r="H258" s="404"/>
      <c r="I258" s="404"/>
      <c r="J258" s="404"/>
      <c r="K258" s="404"/>
    </row>
    <row r="259" spans="1:11" ht="12" customHeight="1" x14ac:dyDescent="0.25">
      <c r="A259" s="202"/>
      <c r="B259" s="202"/>
      <c r="C259" s="202"/>
      <c r="D259" s="202"/>
      <c r="E259" s="202"/>
      <c r="F259" s="202"/>
      <c r="G259" s="404"/>
      <c r="H259" s="404"/>
      <c r="I259" s="404"/>
      <c r="J259" s="404"/>
      <c r="K259" s="404"/>
    </row>
    <row r="260" spans="1:11" ht="12" customHeight="1" x14ac:dyDescent="0.25">
      <c r="A260" s="202"/>
      <c r="B260" s="202"/>
      <c r="C260" s="202"/>
      <c r="D260" s="202"/>
      <c r="E260" s="202"/>
      <c r="F260" s="202"/>
      <c r="G260" s="404"/>
      <c r="H260" s="404"/>
      <c r="I260" s="404"/>
      <c r="J260" s="404"/>
      <c r="K260" s="404"/>
    </row>
    <row r="261" spans="1:11" ht="12" customHeight="1" x14ac:dyDescent="0.25">
      <c r="A261" s="202"/>
      <c r="B261" s="202"/>
      <c r="C261" s="202"/>
      <c r="D261" s="202"/>
      <c r="E261" s="202"/>
      <c r="F261" s="202"/>
      <c r="G261" s="404"/>
      <c r="H261" s="404"/>
      <c r="I261" s="404"/>
      <c r="J261" s="404"/>
      <c r="K261" s="404"/>
    </row>
    <row r="262" spans="1:11" ht="12" customHeight="1" x14ac:dyDescent="0.25">
      <c r="A262" s="202"/>
      <c r="B262" s="202"/>
      <c r="C262" s="202"/>
      <c r="D262" s="202"/>
      <c r="E262" s="202"/>
      <c r="F262" s="202"/>
      <c r="G262" s="404"/>
      <c r="H262" s="404"/>
      <c r="I262" s="404"/>
      <c r="J262" s="404"/>
      <c r="K262" s="404"/>
    </row>
  </sheetData>
  <mergeCells count="1">
    <mergeCell ref="A4:B4"/>
  </mergeCells>
  <pageMargins left="0.7" right="0.7" top="0.75" bottom="0.75" header="0" footer="0"/>
  <pageSetup orientation="landscape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07"/>
  <sheetViews>
    <sheetView showGridLines="0" workbookViewId="0"/>
  </sheetViews>
  <sheetFormatPr baseColWidth="10" defaultColWidth="14.42578125" defaultRowHeight="15" customHeight="1" x14ac:dyDescent="0.25"/>
  <cols>
    <col min="1" max="1" width="48.7109375" style="383" customWidth="1"/>
    <col min="2" max="4" width="13.7109375" style="383" customWidth="1"/>
    <col min="5" max="5" width="15" style="383" customWidth="1"/>
    <col min="6" max="6" width="13.7109375" style="383" customWidth="1"/>
    <col min="7" max="7" width="45" style="383" customWidth="1"/>
    <col min="8" max="10" width="11.5703125" style="383" customWidth="1"/>
    <col min="11" max="16384" width="14.42578125" style="383"/>
  </cols>
  <sheetData>
    <row r="1" spans="1:10" ht="12" customHeight="1" x14ac:dyDescent="0.25">
      <c r="A1" s="354" t="s">
        <v>586</v>
      </c>
      <c r="B1" s="411"/>
      <c r="C1" s="411"/>
      <c r="D1" s="411"/>
      <c r="E1" s="412"/>
      <c r="F1" s="412"/>
      <c r="G1" s="412"/>
      <c r="H1" s="412"/>
      <c r="I1" s="412"/>
      <c r="J1" s="202"/>
    </row>
    <row r="2" spans="1:10" ht="12" customHeight="1" x14ac:dyDescent="0.25">
      <c r="A2" s="203" t="s">
        <v>587</v>
      </c>
      <c r="B2" s="413"/>
      <c r="C2" s="413"/>
      <c r="D2" s="414"/>
      <c r="E2" s="415"/>
      <c r="F2" s="202"/>
      <c r="G2" s="202"/>
      <c r="H2" s="202"/>
      <c r="I2" s="202"/>
      <c r="J2" s="202"/>
    </row>
    <row r="3" spans="1:10" ht="12" customHeight="1" x14ac:dyDescent="0.25">
      <c r="A3" s="203"/>
      <c r="B3" s="413"/>
      <c r="C3" s="413"/>
      <c r="D3" s="414"/>
      <c r="E3" s="415"/>
      <c r="F3" s="202"/>
      <c r="G3" s="202"/>
      <c r="H3" s="202"/>
      <c r="I3" s="202"/>
      <c r="J3" s="202"/>
    </row>
    <row r="4" spans="1:10" ht="12" customHeight="1" x14ac:dyDescent="0.25">
      <c r="A4" s="736" t="s">
        <v>486</v>
      </c>
      <c r="B4" s="724"/>
      <c r="C4" s="724"/>
      <c r="D4" s="724"/>
      <c r="E4" s="415"/>
      <c r="F4" s="202"/>
      <c r="G4" s="202"/>
      <c r="H4" s="202"/>
      <c r="I4" s="202"/>
      <c r="J4" s="202"/>
    </row>
    <row r="5" spans="1:10" ht="12" customHeight="1" x14ac:dyDescent="0.25">
      <c r="A5" s="736" t="s">
        <v>588</v>
      </c>
      <c r="B5" s="724"/>
      <c r="C5" s="724"/>
      <c r="D5" s="724"/>
      <c r="E5" s="415"/>
      <c r="F5" s="202"/>
      <c r="G5" s="202"/>
      <c r="H5" s="202"/>
      <c r="I5" s="202"/>
      <c r="J5" s="202"/>
    </row>
    <row r="6" spans="1:10" ht="12" customHeight="1" x14ac:dyDescent="0.25">
      <c r="A6" s="234" t="s">
        <v>589</v>
      </c>
      <c r="B6" s="416">
        <v>2021</v>
      </c>
      <c r="C6" s="416">
        <v>2022</v>
      </c>
      <c r="D6" s="417" t="s">
        <v>590</v>
      </c>
      <c r="E6" s="387"/>
      <c r="F6" s="387"/>
      <c r="G6" s="418"/>
      <c r="H6" s="202"/>
      <c r="I6" s="202"/>
      <c r="J6" s="202"/>
    </row>
    <row r="7" spans="1:10" ht="12" customHeight="1" x14ac:dyDescent="0.25">
      <c r="A7" s="419" t="s">
        <v>504</v>
      </c>
      <c r="B7" s="420">
        <v>363793219</v>
      </c>
      <c r="C7" s="420">
        <v>332906293</v>
      </c>
      <c r="D7" s="421">
        <f>+C7/B7-1</f>
        <v>-8.4902423648528735E-2</v>
      </c>
      <c r="E7" s="387"/>
      <c r="F7" s="387"/>
      <c r="G7" s="422"/>
      <c r="H7" s="202"/>
      <c r="I7" s="202"/>
      <c r="J7" s="202"/>
    </row>
    <row r="8" spans="1:10" ht="12" customHeight="1" x14ac:dyDescent="0.25">
      <c r="A8" s="419" t="s">
        <v>506</v>
      </c>
      <c r="B8" s="420">
        <v>332876196</v>
      </c>
      <c r="C8" s="420">
        <v>267784772</v>
      </c>
      <c r="D8" s="421">
        <f t="shared" ref="D8:D15" si="0">+C8/B8-1</f>
        <v>-0.19554244125044018</v>
      </c>
      <c r="E8" s="387"/>
      <c r="F8" s="387"/>
      <c r="G8" s="422"/>
      <c r="H8" s="202"/>
      <c r="I8" s="202"/>
      <c r="J8" s="202"/>
    </row>
    <row r="9" spans="1:10" ht="12" customHeight="1" x14ac:dyDescent="0.25">
      <c r="A9" s="419" t="s">
        <v>514</v>
      </c>
      <c r="B9" s="420">
        <v>106937889</v>
      </c>
      <c r="C9" s="420">
        <v>109756649</v>
      </c>
      <c r="D9" s="421">
        <f t="shared" si="0"/>
        <v>2.6358852099652053E-2</v>
      </c>
      <c r="E9" s="387"/>
      <c r="F9" s="387"/>
      <c r="G9" s="422"/>
      <c r="H9" s="202"/>
      <c r="I9" s="202"/>
      <c r="J9" s="202"/>
    </row>
    <row r="10" spans="1:10" ht="12" customHeight="1" x14ac:dyDescent="0.25">
      <c r="A10" s="419" t="s">
        <v>125</v>
      </c>
      <c r="B10" s="420">
        <v>91391568</v>
      </c>
      <c r="C10" s="420">
        <v>108707217</v>
      </c>
      <c r="D10" s="421">
        <f t="shared" si="0"/>
        <v>0.18946659280427269</v>
      </c>
      <c r="E10" s="387"/>
      <c r="F10" s="387"/>
      <c r="G10" s="422"/>
      <c r="H10" s="202"/>
      <c r="I10" s="202"/>
      <c r="J10" s="202"/>
    </row>
    <row r="11" spans="1:10" ht="12" customHeight="1" x14ac:dyDescent="0.25">
      <c r="A11" s="419" t="s">
        <v>509</v>
      </c>
      <c r="B11" s="420">
        <v>58844135</v>
      </c>
      <c r="C11" s="420">
        <v>92300874</v>
      </c>
      <c r="D11" s="421">
        <f t="shared" si="0"/>
        <v>0.56856539738412337</v>
      </c>
      <c r="E11" s="387"/>
      <c r="F11" s="387"/>
      <c r="G11" s="422"/>
      <c r="H11" s="202"/>
      <c r="I11" s="202"/>
      <c r="J11" s="202"/>
    </row>
    <row r="12" spans="1:10" ht="12" customHeight="1" x14ac:dyDescent="0.25">
      <c r="A12" s="419" t="s">
        <v>69</v>
      </c>
      <c r="B12" s="420">
        <v>66186872</v>
      </c>
      <c r="C12" s="420">
        <v>82582833</v>
      </c>
      <c r="D12" s="421">
        <f t="shared" si="0"/>
        <v>0.2477222522315301</v>
      </c>
      <c r="E12" s="202"/>
      <c r="F12" s="202"/>
      <c r="H12" s="202"/>
      <c r="I12" s="202"/>
      <c r="J12" s="202"/>
    </row>
    <row r="13" spans="1:10" ht="12" customHeight="1" x14ac:dyDescent="0.25">
      <c r="A13" s="419" t="s">
        <v>518</v>
      </c>
      <c r="B13" s="420">
        <v>74553100</v>
      </c>
      <c r="C13" s="420">
        <v>75658305</v>
      </c>
      <c r="D13" s="421">
        <f t="shared" si="0"/>
        <v>1.4824400326747034E-2</v>
      </c>
      <c r="E13" s="202"/>
      <c r="F13" s="202"/>
      <c r="H13" s="202"/>
      <c r="I13" s="202"/>
      <c r="J13" s="202"/>
    </row>
    <row r="14" spans="1:10" ht="12" customHeight="1" x14ac:dyDescent="0.25">
      <c r="A14" s="419" t="s">
        <v>528</v>
      </c>
      <c r="B14" s="420">
        <v>84918854</v>
      </c>
      <c r="C14" s="420">
        <v>42723453</v>
      </c>
      <c r="D14" s="421">
        <f t="shared" si="0"/>
        <v>-0.49689084358109681</v>
      </c>
      <c r="E14" s="206"/>
      <c r="F14" s="206"/>
      <c r="G14" s="423"/>
      <c r="H14" s="202"/>
      <c r="I14" s="202"/>
      <c r="J14" s="202"/>
    </row>
    <row r="15" spans="1:10" ht="12" customHeight="1" x14ac:dyDescent="0.25">
      <c r="A15" s="419" t="s">
        <v>520</v>
      </c>
      <c r="B15" s="420">
        <v>18668413</v>
      </c>
      <c r="C15" s="420">
        <v>28344002</v>
      </c>
      <c r="D15" s="421">
        <f t="shared" si="0"/>
        <v>0.51828663743404424</v>
      </c>
      <c r="E15" s="206"/>
      <c r="F15" s="206"/>
      <c r="G15" s="423"/>
      <c r="H15" s="202"/>
      <c r="I15" s="202"/>
      <c r="J15" s="202"/>
    </row>
    <row r="16" spans="1:10" ht="12" customHeight="1" x14ac:dyDescent="0.25">
      <c r="A16" s="419" t="s">
        <v>547</v>
      </c>
      <c r="B16" s="420">
        <v>1963868</v>
      </c>
      <c r="C16" s="420">
        <v>23296961</v>
      </c>
      <c r="D16" s="421" t="s">
        <v>591</v>
      </c>
      <c r="E16" s="206"/>
      <c r="F16" s="206"/>
      <c r="G16" s="423"/>
      <c r="H16" s="202"/>
      <c r="I16" s="202"/>
      <c r="J16" s="202"/>
    </row>
    <row r="17" spans="1:10" ht="12" customHeight="1" x14ac:dyDescent="0.25">
      <c r="A17" s="419" t="s">
        <v>77</v>
      </c>
      <c r="B17" s="420">
        <v>210254058</v>
      </c>
      <c r="C17" s="420">
        <v>182157954</v>
      </c>
      <c r="D17" s="421">
        <f t="shared" ref="D17:D18" si="1">+C17/B17-1</f>
        <v>-0.13362930669333384</v>
      </c>
      <c r="E17" s="206"/>
      <c r="F17" s="206"/>
      <c r="G17" s="423"/>
      <c r="H17" s="202"/>
      <c r="I17" s="202"/>
      <c r="J17" s="202"/>
    </row>
    <row r="18" spans="1:10" ht="12" customHeight="1" x14ac:dyDescent="0.25">
      <c r="A18" s="424" t="s">
        <v>27</v>
      </c>
      <c r="B18" s="425">
        <f>+SUM(B7:B17)</f>
        <v>1410388172</v>
      </c>
      <c r="C18" s="425">
        <f>+SUM(C7:C17)</f>
        <v>1346219313</v>
      </c>
      <c r="D18" s="426">
        <f t="shared" si="1"/>
        <v>-4.5497303702572434E-2</v>
      </c>
      <c r="E18" s="206"/>
      <c r="F18" s="206"/>
      <c r="G18" s="423"/>
      <c r="H18" s="202"/>
      <c r="I18" s="202"/>
      <c r="J18" s="202"/>
    </row>
    <row r="19" spans="1:10" ht="12" customHeight="1" x14ac:dyDescent="0.25">
      <c r="A19" s="427"/>
      <c r="B19" s="206"/>
      <c r="C19" s="206"/>
      <c r="D19" s="428"/>
      <c r="E19" s="206"/>
      <c r="F19" s="206"/>
      <c r="G19" s="423"/>
      <c r="H19" s="202"/>
      <c r="I19" s="202"/>
      <c r="J19" s="202"/>
    </row>
    <row r="20" spans="1:10" ht="12" customHeight="1" x14ac:dyDescent="0.25">
      <c r="A20" s="412"/>
      <c r="B20" s="206"/>
      <c r="C20" s="206"/>
      <c r="D20" s="429"/>
      <c r="E20" s="202"/>
      <c r="F20" s="202"/>
      <c r="G20" s="202"/>
      <c r="H20" s="202"/>
      <c r="I20" s="202"/>
      <c r="J20" s="202"/>
    </row>
    <row r="21" spans="1:10" ht="12" customHeight="1" x14ac:dyDescent="0.25">
      <c r="A21" s="736" t="s">
        <v>488</v>
      </c>
      <c r="B21" s="724"/>
      <c r="C21" s="724"/>
      <c r="D21" s="724"/>
      <c r="E21" s="202"/>
      <c r="F21" s="202"/>
      <c r="G21" s="202"/>
      <c r="H21" s="202"/>
      <c r="I21" s="202"/>
      <c r="J21" s="202"/>
    </row>
    <row r="22" spans="1:10" ht="12" customHeight="1" x14ac:dyDescent="0.25">
      <c r="A22" s="736" t="s">
        <v>588</v>
      </c>
      <c r="B22" s="724"/>
      <c r="C22" s="724"/>
      <c r="D22" s="724"/>
      <c r="E22" s="202"/>
      <c r="F22" s="202"/>
      <c r="G22" s="202"/>
      <c r="H22" s="202"/>
      <c r="I22" s="202"/>
      <c r="J22" s="202"/>
    </row>
    <row r="23" spans="1:10" ht="12" customHeight="1" x14ac:dyDescent="0.25">
      <c r="A23" s="234" t="s">
        <v>589</v>
      </c>
      <c r="B23" s="416">
        <v>2021</v>
      </c>
      <c r="C23" s="416">
        <v>2022</v>
      </c>
      <c r="D23" s="417" t="s">
        <v>590</v>
      </c>
      <c r="E23" s="202"/>
      <c r="F23" s="202"/>
      <c r="G23" s="202"/>
      <c r="H23" s="202"/>
      <c r="I23" s="202"/>
      <c r="J23" s="202"/>
    </row>
    <row r="24" spans="1:10" ht="12" customHeight="1" x14ac:dyDescent="0.25">
      <c r="A24" s="419" t="s">
        <v>504</v>
      </c>
      <c r="B24" s="420">
        <v>81798507</v>
      </c>
      <c r="C24" s="420">
        <v>147728566</v>
      </c>
      <c r="D24" s="421">
        <f t="shared" ref="D24:D35" si="2">+C24/B24-1</f>
        <v>0.80600565240145516</v>
      </c>
      <c r="E24" s="397"/>
      <c r="F24" s="397"/>
      <c r="G24" s="202"/>
      <c r="H24" s="202"/>
      <c r="I24" s="202"/>
      <c r="J24" s="202"/>
    </row>
    <row r="25" spans="1:10" ht="12" customHeight="1" x14ac:dyDescent="0.25">
      <c r="A25" s="419" t="s">
        <v>509</v>
      </c>
      <c r="B25" s="420">
        <v>59100772</v>
      </c>
      <c r="C25" s="420">
        <v>79699592</v>
      </c>
      <c r="D25" s="421">
        <f t="shared" si="2"/>
        <v>0.34853724076565351</v>
      </c>
      <c r="E25" s="202"/>
      <c r="F25" s="202"/>
      <c r="G25" s="202"/>
      <c r="H25" s="202"/>
      <c r="I25" s="202"/>
      <c r="J25" s="202"/>
    </row>
    <row r="26" spans="1:10" ht="12" customHeight="1" x14ac:dyDescent="0.25">
      <c r="A26" s="419" t="s">
        <v>506</v>
      </c>
      <c r="B26" s="420">
        <v>66381788</v>
      </c>
      <c r="C26" s="420">
        <v>73017556</v>
      </c>
      <c r="D26" s="421">
        <f t="shared" si="2"/>
        <v>9.9963682810110477E-2</v>
      </c>
      <c r="E26" s="430"/>
      <c r="F26" s="430"/>
      <c r="G26" s="430"/>
      <c r="H26" s="202"/>
      <c r="I26" s="202"/>
      <c r="J26" s="202"/>
    </row>
    <row r="27" spans="1:10" ht="12" customHeight="1" x14ac:dyDescent="0.25">
      <c r="A27" s="419" t="s">
        <v>69</v>
      </c>
      <c r="B27" s="420">
        <v>55479293</v>
      </c>
      <c r="C27" s="420">
        <v>63106090</v>
      </c>
      <c r="D27" s="421">
        <f t="shared" si="2"/>
        <v>0.13747105609294619</v>
      </c>
      <c r="E27" s="202"/>
      <c r="F27" s="202"/>
      <c r="G27" s="202"/>
      <c r="H27" s="202"/>
      <c r="I27" s="202"/>
      <c r="J27" s="202"/>
    </row>
    <row r="28" spans="1:10" ht="12" customHeight="1" x14ac:dyDescent="0.25">
      <c r="A28" s="419" t="s">
        <v>92</v>
      </c>
      <c r="B28" s="420">
        <v>18906512</v>
      </c>
      <c r="C28" s="420">
        <v>53531327</v>
      </c>
      <c r="D28" s="421">
        <f t="shared" si="2"/>
        <v>1.831369794703539</v>
      </c>
      <c r="E28" s="202"/>
      <c r="F28" s="202"/>
      <c r="G28" s="202"/>
      <c r="H28" s="202"/>
      <c r="I28" s="202"/>
      <c r="J28" s="202"/>
    </row>
    <row r="29" spans="1:10" ht="12" customHeight="1" x14ac:dyDescent="0.25">
      <c r="A29" s="419" t="s">
        <v>514</v>
      </c>
      <c r="B29" s="420">
        <v>69558474</v>
      </c>
      <c r="C29" s="420">
        <v>38353906</v>
      </c>
      <c r="D29" s="421">
        <f t="shared" si="2"/>
        <v>-0.44860915148886105</v>
      </c>
      <c r="E29" s="202"/>
      <c r="F29" s="202"/>
      <c r="G29" s="202"/>
      <c r="H29" s="202"/>
      <c r="I29" s="202"/>
      <c r="J29" s="202"/>
    </row>
    <row r="30" spans="1:10" ht="12" customHeight="1" x14ac:dyDescent="0.25">
      <c r="A30" s="419" t="s">
        <v>518</v>
      </c>
      <c r="B30" s="420">
        <v>13488596</v>
      </c>
      <c r="C30" s="420">
        <v>38060719</v>
      </c>
      <c r="D30" s="421">
        <f t="shared" si="2"/>
        <v>1.8216961201892325</v>
      </c>
      <c r="E30" s="202"/>
      <c r="F30" s="202"/>
      <c r="G30" s="202"/>
      <c r="H30" s="202"/>
      <c r="I30" s="202"/>
      <c r="J30" s="202"/>
    </row>
    <row r="31" spans="1:10" ht="12" customHeight="1" x14ac:dyDescent="0.25">
      <c r="A31" s="419" t="s">
        <v>528</v>
      </c>
      <c r="B31" s="420">
        <v>24812618</v>
      </c>
      <c r="C31" s="420">
        <v>35227185</v>
      </c>
      <c r="D31" s="421">
        <f t="shared" si="2"/>
        <v>0.41972866385965402</v>
      </c>
      <c r="E31" s="202"/>
      <c r="F31" s="202"/>
      <c r="G31" s="202"/>
      <c r="H31" s="202"/>
      <c r="I31" s="202"/>
      <c r="J31" s="202"/>
    </row>
    <row r="32" spans="1:10" ht="12" customHeight="1" x14ac:dyDescent="0.25">
      <c r="A32" s="419" t="s">
        <v>125</v>
      </c>
      <c r="B32" s="420">
        <v>49092753</v>
      </c>
      <c r="C32" s="420">
        <v>33248310</v>
      </c>
      <c r="D32" s="421">
        <f t="shared" si="2"/>
        <v>-0.32274504955955519</v>
      </c>
      <c r="E32" s="202"/>
      <c r="F32" s="202"/>
      <c r="G32" s="202"/>
      <c r="H32" s="202"/>
      <c r="I32" s="202"/>
      <c r="J32" s="202"/>
    </row>
    <row r="33" spans="1:10" ht="12" customHeight="1" x14ac:dyDescent="0.25">
      <c r="A33" s="419" t="s">
        <v>520</v>
      </c>
      <c r="B33" s="420">
        <v>11990545</v>
      </c>
      <c r="C33" s="420">
        <v>15658619</v>
      </c>
      <c r="D33" s="421">
        <f t="shared" si="2"/>
        <v>0.30591386796847009</v>
      </c>
      <c r="E33" s="202"/>
      <c r="F33" s="202"/>
      <c r="G33" s="202"/>
      <c r="H33" s="202"/>
      <c r="I33" s="202"/>
      <c r="J33" s="202"/>
    </row>
    <row r="34" spans="1:10" ht="12" customHeight="1" x14ac:dyDescent="0.25">
      <c r="A34" s="419" t="s">
        <v>77</v>
      </c>
      <c r="B34" s="420">
        <v>300108845</v>
      </c>
      <c r="C34" s="420">
        <v>127587064</v>
      </c>
      <c r="D34" s="421">
        <f t="shared" si="2"/>
        <v>-0.57486403308106437</v>
      </c>
      <c r="E34" s="202"/>
      <c r="F34" s="202"/>
      <c r="G34" s="202"/>
      <c r="H34" s="202"/>
      <c r="I34" s="202"/>
      <c r="J34" s="202"/>
    </row>
    <row r="35" spans="1:10" ht="12" customHeight="1" x14ac:dyDescent="0.25">
      <c r="A35" s="424" t="s">
        <v>27</v>
      </c>
      <c r="B35" s="425">
        <f>+SUM(B24:B34)</f>
        <v>750718703</v>
      </c>
      <c r="C35" s="425">
        <f>+SUM(C24:C34)</f>
        <v>705218934</v>
      </c>
      <c r="D35" s="426">
        <f t="shared" si="2"/>
        <v>-6.0608279530235731E-2</v>
      </c>
      <c r="E35" s="431"/>
      <c r="F35" s="431"/>
      <c r="G35" s="202"/>
      <c r="H35" s="202"/>
      <c r="I35" s="202"/>
      <c r="J35" s="202"/>
    </row>
    <row r="36" spans="1:10" ht="12" customHeight="1" x14ac:dyDescent="0.25">
      <c r="A36" s="202"/>
      <c r="B36" s="201"/>
      <c r="C36" s="201"/>
      <c r="D36" s="201"/>
      <c r="E36" s="202"/>
      <c r="F36" s="202"/>
      <c r="G36" s="202"/>
      <c r="H36" s="202"/>
      <c r="I36" s="202"/>
      <c r="J36" s="202"/>
    </row>
    <row r="37" spans="1:10" ht="12" customHeight="1" x14ac:dyDescent="0.25">
      <c r="A37" s="202"/>
      <c r="B37" s="201"/>
      <c r="C37" s="201"/>
      <c r="D37" s="201"/>
      <c r="E37" s="202"/>
      <c r="F37" s="202"/>
      <c r="G37" s="202"/>
      <c r="H37" s="202"/>
      <c r="I37" s="202"/>
      <c r="J37" s="202"/>
    </row>
    <row r="38" spans="1:10" ht="12" customHeight="1" x14ac:dyDescent="0.25">
      <c r="A38" s="736" t="s">
        <v>8</v>
      </c>
      <c r="B38" s="724"/>
      <c r="C38" s="724"/>
      <c r="D38" s="724"/>
      <c r="E38" s="202"/>
      <c r="F38" s="202"/>
      <c r="G38" s="202"/>
      <c r="H38" s="202"/>
      <c r="I38" s="202"/>
      <c r="J38" s="202"/>
    </row>
    <row r="39" spans="1:10" ht="12" customHeight="1" x14ac:dyDescent="0.25">
      <c r="A39" s="736" t="s">
        <v>588</v>
      </c>
      <c r="B39" s="724"/>
      <c r="C39" s="724"/>
      <c r="D39" s="724"/>
      <c r="E39" s="202"/>
      <c r="F39" s="202"/>
      <c r="G39" s="202"/>
      <c r="H39" s="202"/>
      <c r="I39" s="202"/>
      <c r="J39" s="202"/>
    </row>
    <row r="40" spans="1:10" ht="12" customHeight="1" x14ac:dyDescent="0.25">
      <c r="A40" s="234" t="s">
        <v>589</v>
      </c>
      <c r="B40" s="416">
        <v>2021</v>
      </c>
      <c r="C40" s="416">
        <v>2022</v>
      </c>
      <c r="D40" s="417" t="s">
        <v>590</v>
      </c>
      <c r="E40" s="202"/>
      <c r="F40" s="202"/>
      <c r="G40" s="202"/>
      <c r="H40" s="202"/>
      <c r="I40" s="202"/>
      <c r="J40" s="202"/>
    </row>
    <row r="41" spans="1:10" ht="12" customHeight="1" x14ac:dyDescent="0.25">
      <c r="A41" s="419" t="s">
        <v>524</v>
      </c>
      <c r="B41" s="420">
        <v>33046474</v>
      </c>
      <c r="C41" s="420">
        <v>62807286</v>
      </c>
      <c r="D41" s="421">
        <f t="shared" ref="D41:D52" si="3">+C41/B41-1</f>
        <v>0.90057450607287182</v>
      </c>
      <c r="E41" s="202"/>
      <c r="F41" s="202"/>
      <c r="G41" s="202"/>
      <c r="H41" s="202"/>
      <c r="I41" s="202"/>
      <c r="J41" s="202"/>
    </row>
    <row r="42" spans="1:10" ht="12" customHeight="1" x14ac:dyDescent="0.25">
      <c r="A42" s="419" t="s">
        <v>526</v>
      </c>
      <c r="B42" s="420">
        <v>30404467</v>
      </c>
      <c r="C42" s="420">
        <v>39102138</v>
      </c>
      <c r="D42" s="421">
        <f t="shared" si="3"/>
        <v>0.28606556398439742</v>
      </c>
      <c r="E42" s="202"/>
      <c r="F42" s="202"/>
      <c r="G42" s="397"/>
      <c r="H42" s="397"/>
      <c r="I42" s="202"/>
      <c r="J42" s="202"/>
    </row>
    <row r="43" spans="1:10" ht="12" customHeight="1" x14ac:dyDescent="0.25">
      <c r="A43" s="419" t="s">
        <v>532</v>
      </c>
      <c r="B43" s="420">
        <v>15319700</v>
      </c>
      <c r="C43" s="420">
        <v>36208939</v>
      </c>
      <c r="D43" s="421">
        <f>+C43/B43-1</f>
        <v>1.363554051319543</v>
      </c>
      <c r="E43" s="202"/>
      <c r="F43" s="202"/>
      <c r="G43" s="430"/>
      <c r="H43" s="430"/>
      <c r="I43" s="202"/>
      <c r="J43" s="202"/>
    </row>
    <row r="44" spans="1:10" ht="12" customHeight="1" x14ac:dyDescent="0.25">
      <c r="A44" s="419" t="s">
        <v>559</v>
      </c>
      <c r="B44" s="420">
        <v>2147358</v>
      </c>
      <c r="C44" s="420">
        <v>25170372</v>
      </c>
      <c r="D44" s="421" t="s">
        <v>591</v>
      </c>
      <c r="E44" s="202"/>
      <c r="F44" s="202"/>
      <c r="G44" s="202"/>
      <c r="H44" s="202"/>
      <c r="I44" s="202"/>
      <c r="J44" s="202"/>
    </row>
    <row r="45" spans="1:10" ht="12" customHeight="1" x14ac:dyDescent="0.25">
      <c r="A45" s="419" t="s">
        <v>444</v>
      </c>
      <c r="B45" s="420">
        <v>15329207</v>
      </c>
      <c r="C45" s="420">
        <v>17880149</v>
      </c>
      <c r="D45" s="421">
        <f>+C45/B45-1</f>
        <v>0.1664105651388228</v>
      </c>
      <c r="E45" s="202"/>
      <c r="F45" s="202"/>
      <c r="G45" s="202"/>
      <c r="H45" s="202"/>
      <c r="I45" s="202"/>
      <c r="J45" s="202"/>
    </row>
    <row r="46" spans="1:10" ht="12" customHeight="1" x14ac:dyDescent="0.25">
      <c r="A46" s="419" t="s">
        <v>516</v>
      </c>
      <c r="B46" s="420">
        <v>8058164</v>
      </c>
      <c r="C46" s="420">
        <v>16571788</v>
      </c>
      <c r="D46" s="421">
        <f t="shared" si="3"/>
        <v>1.0565215599980342</v>
      </c>
      <c r="E46" s="202"/>
      <c r="F46" s="202"/>
      <c r="G46" s="202"/>
      <c r="H46" s="202"/>
      <c r="I46" s="202"/>
      <c r="J46" s="202"/>
    </row>
    <row r="47" spans="1:10" ht="12" customHeight="1" x14ac:dyDescent="0.25">
      <c r="A47" s="419" t="s">
        <v>538</v>
      </c>
      <c r="B47" s="420">
        <v>17722454</v>
      </c>
      <c r="C47" s="420">
        <v>15303191</v>
      </c>
      <c r="D47" s="421">
        <f t="shared" si="3"/>
        <v>-0.13650835262430361</v>
      </c>
      <c r="E47" s="202"/>
      <c r="F47" s="202"/>
      <c r="G47" s="202"/>
      <c r="H47" s="202"/>
      <c r="I47" s="202"/>
      <c r="J47" s="202"/>
    </row>
    <row r="48" spans="1:10" ht="12" customHeight="1" x14ac:dyDescent="0.25">
      <c r="A48" s="419" t="s">
        <v>506</v>
      </c>
      <c r="B48" s="420">
        <v>11908634</v>
      </c>
      <c r="C48" s="420">
        <v>14930426</v>
      </c>
      <c r="D48" s="421">
        <f t="shared" si="3"/>
        <v>0.25374799494215705</v>
      </c>
      <c r="E48" s="202"/>
      <c r="F48" s="202"/>
      <c r="G48" s="202"/>
      <c r="H48" s="202"/>
      <c r="I48" s="202"/>
      <c r="J48" s="202"/>
    </row>
    <row r="49" spans="1:10" ht="12" customHeight="1" x14ac:dyDescent="0.25">
      <c r="A49" s="419" t="s">
        <v>572</v>
      </c>
      <c r="B49" s="420">
        <v>6820686</v>
      </c>
      <c r="C49" s="420">
        <v>13193995</v>
      </c>
      <c r="D49" s="421">
        <f t="shared" si="3"/>
        <v>0.93440879700370316</v>
      </c>
      <c r="E49" s="202"/>
      <c r="F49" s="202"/>
      <c r="G49" s="202"/>
      <c r="H49" s="202"/>
      <c r="I49" s="202"/>
      <c r="J49" s="202"/>
    </row>
    <row r="50" spans="1:10" ht="12" customHeight="1" x14ac:dyDescent="0.25">
      <c r="A50" s="419" t="s">
        <v>534</v>
      </c>
      <c r="B50" s="420">
        <v>11162173</v>
      </c>
      <c r="C50" s="420">
        <v>13125398</v>
      </c>
      <c r="D50" s="421">
        <f t="shared" si="3"/>
        <v>0.1758819720855429</v>
      </c>
      <c r="E50" s="202"/>
      <c r="F50" s="202"/>
      <c r="G50" s="202"/>
      <c r="H50" s="202"/>
      <c r="I50" s="202"/>
      <c r="J50" s="202"/>
    </row>
    <row r="51" spans="1:10" ht="12" customHeight="1" x14ac:dyDescent="0.25">
      <c r="A51" s="419" t="s">
        <v>77</v>
      </c>
      <c r="B51" s="420">
        <v>183834917</v>
      </c>
      <c r="C51" s="420">
        <v>172271263</v>
      </c>
      <c r="D51" s="421">
        <f t="shared" si="3"/>
        <v>-6.2902381053105416E-2</v>
      </c>
      <c r="E51" s="202"/>
      <c r="F51" s="202"/>
      <c r="G51" s="202"/>
      <c r="H51" s="202"/>
      <c r="I51" s="202"/>
      <c r="J51" s="202"/>
    </row>
    <row r="52" spans="1:10" ht="12" customHeight="1" x14ac:dyDescent="0.25">
      <c r="A52" s="424" t="s">
        <v>27</v>
      </c>
      <c r="B52" s="425">
        <f>+SUM(B41:B51)</f>
        <v>335754234</v>
      </c>
      <c r="C52" s="425">
        <f>+SUM(C41:C51)</f>
        <v>426564945</v>
      </c>
      <c r="D52" s="426">
        <f t="shared" si="3"/>
        <v>0.27046780592497299</v>
      </c>
      <c r="E52" s="432"/>
      <c r="F52" s="432"/>
      <c r="G52" s="202"/>
      <c r="H52" s="202"/>
      <c r="I52" s="202"/>
      <c r="J52" s="202"/>
    </row>
    <row r="53" spans="1:10" ht="12" customHeight="1" x14ac:dyDescent="0.25">
      <c r="A53" s="202"/>
      <c r="B53" s="201"/>
      <c r="C53" s="201"/>
      <c r="D53" s="201"/>
      <c r="E53" s="202"/>
      <c r="F53" s="202"/>
      <c r="G53" s="202"/>
      <c r="H53" s="202"/>
      <c r="I53" s="202"/>
      <c r="J53" s="202"/>
    </row>
    <row r="54" spans="1:10" ht="12" customHeight="1" x14ac:dyDescent="0.25">
      <c r="A54" s="202"/>
      <c r="B54" s="201"/>
      <c r="C54" s="201"/>
      <c r="D54" s="201"/>
      <c r="E54" s="202"/>
      <c r="F54" s="202"/>
      <c r="G54" s="202"/>
      <c r="H54" s="202"/>
      <c r="I54" s="202"/>
      <c r="J54" s="202"/>
    </row>
    <row r="55" spans="1:10" ht="12" customHeight="1" x14ac:dyDescent="0.25">
      <c r="A55" s="736" t="s">
        <v>491</v>
      </c>
      <c r="B55" s="724"/>
      <c r="C55" s="724"/>
      <c r="D55" s="724"/>
      <c r="E55" s="202"/>
      <c r="F55" s="202"/>
      <c r="G55" s="202"/>
      <c r="H55" s="202"/>
      <c r="I55" s="202"/>
      <c r="J55" s="202"/>
    </row>
    <row r="56" spans="1:10" ht="12" customHeight="1" x14ac:dyDescent="0.25">
      <c r="A56" s="736" t="s">
        <v>588</v>
      </c>
      <c r="B56" s="724"/>
      <c r="C56" s="724"/>
      <c r="D56" s="724"/>
      <c r="E56" s="202"/>
      <c r="F56" s="202"/>
      <c r="G56" s="202"/>
      <c r="H56" s="202"/>
      <c r="I56" s="202"/>
      <c r="J56" s="202"/>
    </row>
    <row r="57" spans="1:10" ht="12" customHeight="1" x14ac:dyDescent="0.25">
      <c r="A57" s="234" t="s">
        <v>589</v>
      </c>
      <c r="B57" s="416">
        <v>2021</v>
      </c>
      <c r="C57" s="416">
        <v>2022</v>
      </c>
      <c r="D57" s="417" t="s">
        <v>590</v>
      </c>
      <c r="E57" s="202"/>
      <c r="F57" s="202"/>
      <c r="G57" s="202"/>
      <c r="H57" s="202"/>
      <c r="I57" s="202"/>
      <c r="J57" s="202"/>
    </row>
    <row r="58" spans="1:10" ht="12" customHeight="1" x14ac:dyDescent="0.25">
      <c r="A58" s="419" t="s">
        <v>504</v>
      </c>
      <c r="B58" s="420">
        <v>433158117</v>
      </c>
      <c r="C58" s="420">
        <v>280584578</v>
      </c>
      <c r="D58" s="421">
        <f t="shared" ref="D58:D69" si="4">+C58/B58-1</f>
        <v>-0.35223520698793698</v>
      </c>
      <c r="E58" s="202"/>
      <c r="F58" s="202"/>
      <c r="G58" s="202"/>
      <c r="H58" s="202"/>
      <c r="I58" s="202"/>
      <c r="J58" s="202"/>
    </row>
    <row r="59" spans="1:10" ht="12" customHeight="1" x14ac:dyDescent="0.25">
      <c r="A59" s="419" t="s">
        <v>92</v>
      </c>
      <c r="B59" s="420">
        <v>151444725</v>
      </c>
      <c r="C59" s="420">
        <v>166710938</v>
      </c>
      <c r="D59" s="421">
        <f t="shared" si="4"/>
        <v>0.10080386094662597</v>
      </c>
      <c r="E59" s="397"/>
      <c r="F59" s="397"/>
      <c r="G59" s="202"/>
      <c r="H59" s="202"/>
      <c r="I59" s="202"/>
      <c r="J59" s="202"/>
    </row>
    <row r="60" spans="1:10" ht="12" customHeight="1" x14ac:dyDescent="0.25">
      <c r="A60" s="419" t="s">
        <v>509</v>
      </c>
      <c r="B60" s="420">
        <v>208748232</v>
      </c>
      <c r="C60" s="420">
        <v>164371801</v>
      </c>
      <c r="D60" s="421">
        <f t="shared" si="4"/>
        <v>-0.21258350585695018</v>
      </c>
      <c r="E60" s="430"/>
      <c r="F60" s="430"/>
      <c r="G60" s="202"/>
      <c r="H60" s="202"/>
      <c r="I60" s="202"/>
      <c r="J60" s="202"/>
    </row>
    <row r="61" spans="1:10" ht="12" customHeight="1" x14ac:dyDescent="0.25">
      <c r="A61" s="419" t="s">
        <v>522</v>
      </c>
      <c r="B61" s="420">
        <v>63657865</v>
      </c>
      <c r="C61" s="420">
        <v>91659439</v>
      </c>
      <c r="D61" s="421">
        <f t="shared" si="4"/>
        <v>0.43987610957420586</v>
      </c>
      <c r="E61" s="202"/>
      <c r="F61" s="202"/>
      <c r="G61" s="202"/>
      <c r="H61" s="202"/>
      <c r="I61" s="202"/>
      <c r="J61" s="202"/>
    </row>
    <row r="62" spans="1:10" ht="12" customHeight="1" x14ac:dyDescent="0.25">
      <c r="A62" s="419" t="s">
        <v>506</v>
      </c>
      <c r="B62" s="420">
        <v>33029939</v>
      </c>
      <c r="C62" s="420">
        <v>58238211</v>
      </c>
      <c r="D62" s="421">
        <f t="shared" si="4"/>
        <v>0.76319462775877356</v>
      </c>
      <c r="E62" s="202"/>
      <c r="F62" s="202"/>
      <c r="G62" s="202"/>
      <c r="H62" s="202"/>
      <c r="I62" s="202"/>
      <c r="J62" s="202"/>
    </row>
    <row r="63" spans="1:10" ht="12" customHeight="1" x14ac:dyDescent="0.25">
      <c r="A63" s="419" t="s">
        <v>125</v>
      </c>
      <c r="B63" s="420">
        <v>29361407</v>
      </c>
      <c r="C63" s="420">
        <v>57138878</v>
      </c>
      <c r="D63" s="421">
        <f t="shared" si="4"/>
        <v>0.94605381138580991</v>
      </c>
      <c r="E63" s="202"/>
      <c r="F63" s="202"/>
      <c r="G63" s="202"/>
      <c r="H63" s="202"/>
      <c r="I63" s="202"/>
      <c r="J63" s="202"/>
    </row>
    <row r="64" spans="1:10" ht="12" customHeight="1" x14ac:dyDescent="0.25">
      <c r="A64" s="419" t="s">
        <v>445</v>
      </c>
      <c r="B64" s="420">
        <v>39347226</v>
      </c>
      <c r="C64" s="420">
        <v>44574913</v>
      </c>
      <c r="D64" s="421">
        <f t="shared" si="4"/>
        <v>0.13286036987715466</v>
      </c>
      <c r="E64" s="202"/>
      <c r="F64" s="202"/>
      <c r="G64" s="202"/>
      <c r="H64" s="202"/>
      <c r="I64" s="202"/>
      <c r="J64" s="202"/>
    </row>
    <row r="65" spans="1:10" ht="12" customHeight="1" x14ac:dyDescent="0.25">
      <c r="A65" s="419" t="s">
        <v>69</v>
      </c>
      <c r="B65" s="420">
        <v>16458301</v>
      </c>
      <c r="C65" s="420">
        <v>40752678</v>
      </c>
      <c r="D65" s="421">
        <f t="shared" si="4"/>
        <v>1.4761169454854421</v>
      </c>
      <c r="E65" s="202"/>
      <c r="F65" s="202"/>
      <c r="G65" s="202"/>
      <c r="H65" s="202"/>
      <c r="I65" s="202"/>
      <c r="J65" s="202"/>
    </row>
    <row r="66" spans="1:10" ht="12" customHeight="1" x14ac:dyDescent="0.25">
      <c r="A66" s="419" t="s">
        <v>524</v>
      </c>
      <c r="B66" s="420">
        <v>11722051</v>
      </c>
      <c r="C66" s="420">
        <v>38534691</v>
      </c>
      <c r="D66" s="421">
        <f t="shared" si="4"/>
        <v>2.2873676287537053</v>
      </c>
      <c r="E66" s="202"/>
      <c r="F66" s="202"/>
      <c r="G66" s="202"/>
      <c r="H66" s="202"/>
      <c r="I66" s="202"/>
      <c r="J66" s="202"/>
    </row>
    <row r="67" spans="1:10" ht="12" customHeight="1" x14ac:dyDescent="0.25">
      <c r="A67" s="419" t="s">
        <v>71</v>
      </c>
      <c r="B67" s="420">
        <v>39986227</v>
      </c>
      <c r="C67" s="420">
        <v>36534972</v>
      </c>
      <c r="D67" s="421">
        <f t="shared" si="4"/>
        <v>-8.6311094067464733E-2</v>
      </c>
      <c r="E67" s="202"/>
      <c r="F67" s="202"/>
      <c r="G67" s="202"/>
      <c r="H67" s="202"/>
      <c r="I67" s="202"/>
      <c r="J67" s="202"/>
    </row>
    <row r="68" spans="1:10" ht="12" customHeight="1" x14ac:dyDescent="0.25">
      <c r="A68" s="419" t="s">
        <v>77</v>
      </c>
      <c r="B68" s="420">
        <v>375270852</v>
      </c>
      <c r="C68" s="420">
        <v>349001061</v>
      </c>
      <c r="D68" s="421">
        <f t="shared" si="4"/>
        <v>-7.0002215359907582E-2</v>
      </c>
      <c r="E68" s="202"/>
      <c r="F68" s="202"/>
      <c r="G68" s="202"/>
      <c r="H68" s="202"/>
      <c r="I68" s="202"/>
      <c r="J68" s="202"/>
    </row>
    <row r="69" spans="1:10" ht="12" customHeight="1" x14ac:dyDescent="0.25">
      <c r="A69" s="424" t="s">
        <v>27</v>
      </c>
      <c r="B69" s="425">
        <f>+SUM(B58:B68)</f>
        <v>1402184942</v>
      </c>
      <c r="C69" s="425">
        <f>+SUM(C58:C68)</f>
        <v>1328102160</v>
      </c>
      <c r="D69" s="426">
        <f t="shared" si="4"/>
        <v>-5.2833816553708224E-2</v>
      </c>
      <c r="E69" s="202"/>
      <c r="F69" s="202"/>
      <c r="G69" s="202"/>
      <c r="H69" s="202"/>
      <c r="I69" s="202"/>
      <c r="J69" s="202"/>
    </row>
    <row r="70" spans="1:10" ht="12" customHeight="1" x14ac:dyDescent="0.25">
      <c r="A70" s="412"/>
      <c r="B70" s="206"/>
      <c r="C70" s="206"/>
      <c r="D70" s="433"/>
      <c r="E70" s="202"/>
      <c r="F70" s="202"/>
      <c r="G70" s="202"/>
      <c r="H70" s="202"/>
      <c r="I70" s="202"/>
      <c r="J70" s="202"/>
    </row>
    <row r="71" spans="1:10" ht="12" customHeight="1" x14ac:dyDescent="0.25">
      <c r="A71" s="412"/>
      <c r="B71" s="206"/>
      <c r="C71" s="206"/>
      <c r="D71" s="429"/>
      <c r="E71" s="202"/>
      <c r="F71" s="202"/>
      <c r="G71" s="202"/>
      <c r="H71" s="202"/>
      <c r="I71" s="202"/>
      <c r="J71" s="202"/>
    </row>
    <row r="72" spans="1:10" ht="12" customHeight="1" x14ac:dyDescent="0.25">
      <c r="A72" s="736" t="s">
        <v>493</v>
      </c>
      <c r="B72" s="724"/>
      <c r="C72" s="724"/>
      <c r="D72" s="724"/>
      <c r="E72" s="202"/>
      <c r="F72" s="202"/>
      <c r="G72" s="202"/>
      <c r="H72" s="202"/>
      <c r="I72" s="202"/>
      <c r="J72" s="202"/>
    </row>
    <row r="73" spans="1:10" ht="12" customHeight="1" x14ac:dyDescent="0.25">
      <c r="A73" s="736" t="s">
        <v>588</v>
      </c>
      <c r="B73" s="724"/>
      <c r="C73" s="724"/>
      <c r="D73" s="724"/>
      <c r="E73" s="202"/>
      <c r="F73" s="202"/>
      <c r="G73" s="202"/>
      <c r="H73" s="202"/>
      <c r="I73" s="202"/>
      <c r="J73" s="202"/>
    </row>
    <row r="74" spans="1:10" ht="12" customHeight="1" x14ac:dyDescent="0.25">
      <c r="A74" s="234" t="s">
        <v>589</v>
      </c>
      <c r="B74" s="416">
        <v>2021</v>
      </c>
      <c r="C74" s="416">
        <v>2022</v>
      </c>
      <c r="D74" s="417" t="s">
        <v>590</v>
      </c>
      <c r="E74" s="202"/>
      <c r="F74" s="202"/>
      <c r="G74" s="202"/>
      <c r="H74" s="202"/>
      <c r="I74" s="202"/>
      <c r="J74" s="202"/>
    </row>
    <row r="75" spans="1:10" ht="12" customHeight="1" x14ac:dyDescent="0.25">
      <c r="A75" s="419" t="s">
        <v>442</v>
      </c>
      <c r="B75" s="420">
        <v>147704650</v>
      </c>
      <c r="C75" s="420">
        <v>400188813</v>
      </c>
      <c r="D75" s="421">
        <f t="shared" ref="D75:D85" si="5">+C75/B75-1</f>
        <v>1.7093853375638477</v>
      </c>
      <c r="E75" s="397"/>
      <c r="F75" s="397"/>
      <c r="G75" s="202"/>
      <c r="H75" s="202"/>
      <c r="I75" s="202"/>
      <c r="J75" s="202"/>
    </row>
    <row r="76" spans="1:10" ht="12" customHeight="1" x14ac:dyDescent="0.25">
      <c r="A76" s="419" t="s">
        <v>516</v>
      </c>
      <c r="B76" s="420">
        <v>123586418</v>
      </c>
      <c r="C76" s="420">
        <v>137725285</v>
      </c>
      <c r="D76" s="421">
        <f t="shared" si="5"/>
        <v>0.11440469939018705</v>
      </c>
      <c r="E76" s="430"/>
      <c r="F76" s="430"/>
      <c r="G76" s="202"/>
      <c r="H76" s="202"/>
      <c r="I76" s="202"/>
      <c r="J76" s="202"/>
    </row>
    <row r="77" spans="1:10" ht="12" customHeight="1" x14ac:dyDescent="0.25">
      <c r="A77" s="419" t="s">
        <v>520</v>
      </c>
      <c r="B77" s="420">
        <v>42296590</v>
      </c>
      <c r="C77" s="420">
        <v>67124918</v>
      </c>
      <c r="D77" s="421">
        <f t="shared" si="5"/>
        <v>0.58700542998856409</v>
      </c>
      <c r="E77" s="202"/>
      <c r="F77" s="202"/>
      <c r="G77" s="202"/>
      <c r="H77" s="202"/>
      <c r="I77" s="202"/>
      <c r="J77" s="202"/>
    </row>
    <row r="78" spans="1:10" ht="12" customHeight="1" x14ac:dyDescent="0.25">
      <c r="A78" s="419" t="s">
        <v>530</v>
      </c>
      <c r="B78" s="420">
        <v>44835628</v>
      </c>
      <c r="C78" s="420">
        <v>59874929</v>
      </c>
      <c r="D78" s="421">
        <f t="shared" si="5"/>
        <v>0.33543192480765516</v>
      </c>
      <c r="E78" s="202"/>
      <c r="F78" s="202"/>
      <c r="G78" s="202"/>
      <c r="H78" s="202"/>
      <c r="I78" s="202"/>
      <c r="J78" s="202"/>
    </row>
    <row r="79" spans="1:10" ht="12" customHeight="1" x14ac:dyDescent="0.25">
      <c r="A79" s="419" t="s">
        <v>532</v>
      </c>
      <c r="B79" s="420">
        <v>24709926</v>
      </c>
      <c r="C79" s="420">
        <v>42641234</v>
      </c>
      <c r="D79" s="421">
        <f t="shared" si="5"/>
        <v>0.7256722662787416</v>
      </c>
      <c r="E79" s="202"/>
      <c r="F79" s="202"/>
      <c r="G79" s="202"/>
      <c r="H79" s="202"/>
      <c r="I79" s="202"/>
      <c r="J79" s="202"/>
    </row>
    <row r="80" spans="1:10" ht="12" customHeight="1" x14ac:dyDescent="0.25">
      <c r="A80" s="419" t="s">
        <v>526</v>
      </c>
      <c r="B80" s="420">
        <v>18186881</v>
      </c>
      <c r="C80" s="420">
        <v>31006533</v>
      </c>
      <c r="D80" s="421">
        <f t="shared" si="5"/>
        <v>0.70488458136389642</v>
      </c>
      <c r="E80" s="202"/>
      <c r="F80" s="202"/>
      <c r="G80" s="202"/>
      <c r="H80" s="202"/>
      <c r="I80" s="202"/>
      <c r="J80" s="202"/>
    </row>
    <row r="81" spans="1:10" ht="12" customHeight="1" x14ac:dyDescent="0.25">
      <c r="A81" s="419" t="s">
        <v>545</v>
      </c>
      <c r="B81" s="420">
        <v>19887836</v>
      </c>
      <c r="C81" s="420">
        <v>23350139</v>
      </c>
      <c r="D81" s="421">
        <f t="shared" si="5"/>
        <v>0.17409148989362144</v>
      </c>
      <c r="E81" s="202"/>
      <c r="F81" s="202"/>
      <c r="G81" s="202"/>
      <c r="H81" s="202"/>
      <c r="I81" s="202"/>
      <c r="J81" s="202"/>
    </row>
    <row r="82" spans="1:10" ht="12" customHeight="1" x14ac:dyDescent="0.25">
      <c r="A82" s="419" t="s">
        <v>543</v>
      </c>
      <c r="B82" s="420">
        <v>20199207</v>
      </c>
      <c r="C82" s="420">
        <v>16962614</v>
      </c>
      <c r="D82" s="421">
        <f t="shared" si="5"/>
        <v>-0.16023366659889171</v>
      </c>
      <c r="E82" s="202"/>
      <c r="F82" s="202"/>
      <c r="G82" s="202"/>
      <c r="H82" s="202"/>
      <c r="I82" s="202"/>
      <c r="J82" s="202"/>
    </row>
    <row r="83" spans="1:10" ht="12" customHeight="1" x14ac:dyDescent="0.25">
      <c r="A83" s="419" t="s">
        <v>534</v>
      </c>
      <c r="B83" s="420">
        <v>12917109</v>
      </c>
      <c r="C83" s="420">
        <v>15497321</v>
      </c>
      <c r="D83" s="421">
        <f t="shared" si="5"/>
        <v>0.19975150786449203</v>
      </c>
      <c r="E83" s="202"/>
      <c r="F83" s="202"/>
      <c r="G83" s="202"/>
      <c r="H83" s="202"/>
      <c r="I83" s="202"/>
      <c r="J83" s="202"/>
    </row>
    <row r="84" spans="1:10" ht="12" customHeight="1" x14ac:dyDescent="0.25">
      <c r="A84" s="419" t="s">
        <v>538</v>
      </c>
      <c r="B84" s="420">
        <v>16015759</v>
      </c>
      <c r="C84" s="420">
        <v>13241314</v>
      </c>
      <c r="D84" s="421">
        <f t="shared" si="5"/>
        <v>-0.1732321896202359</v>
      </c>
      <c r="E84" s="202"/>
      <c r="F84" s="202"/>
      <c r="G84" s="202"/>
      <c r="H84" s="202"/>
      <c r="I84" s="202"/>
      <c r="J84" s="202"/>
    </row>
    <row r="85" spans="1:10" ht="12" customHeight="1" x14ac:dyDescent="0.25">
      <c r="A85" s="419" t="s">
        <v>77</v>
      </c>
      <c r="B85" s="420">
        <v>127023360</v>
      </c>
      <c r="C85" s="420">
        <v>123571174</v>
      </c>
      <c r="D85" s="421">
        <f t="shared" si="5"/>
        <v>-2.717756796860038E-2</v>
      </c>
      <c r="E85" s="202"/>
      <c r="F85" s="202"/>
      <c r="G85" s="202"/>
      <c r="H85" s="202"/>
      <c r="I85" s="202"/>
      <c r="J85" s="202"/>
    </row>
    <row r="86" spans="1:10" ht="12" customHeight="1" x14ac:dyDescent="0.25">
      <c r="A86" s="424" t="s">
        <v>27</v>
      </c>
      <c r="B86" s="425">
        <f>+SUM(B75:B85)</f>
        <v>597363364</v>
      </c>
      <c r="C86" s="425">
        <f>+SUM(C75:C85)</f>
        <v>931184274</v>
      </c>
      <c r="D86" s="426">
        <f>+C86/B86-1</f>
        <v>0.55882387524521837</v>
      </c>
      <c r="E86" s="202"/>
      <c r="F86" s="202"/>
      <c r="G86" s="202"/>
      <c r="H86" s="202"/>
      <c r="I86" s="202"/>
      <c r="J86" s="202"/>
    </row>
    <row r="87" spans="1:10" ht="12" customHeight="1" x14ac:dyDescent="0.25">
      <c r="A87" s="412"/>
      <c r="B87" s="434"/>
      <c r="C87" s="434"/>
      <c r="D87" s="435"/>
      <c r="E87" s="202"/>
      <c r="F87" s="202"/>
      <c r="G87" s="202"/>
      <c r="H87" s="202"/>
      <c r="I87" s="202"/>
      <c r="J87" s="202"/>
    </row>
    <row r="88" spans="1:10" ht="12" customHeight="1" x14ac:dyDescent="0.25">
      <c r="A88" s="412"/>
      <c r="B88" s="206"/>
      <c r="C88" s="206"/>
      <c r="D88" s="436"/>
      <c r="E88" s="202"/>
      <c r="F88" s="202"/>
      <c r="G88" s="202"/>
      <c r="H88" s="202"/>
      <c r="I88" s="202"/>
      <c r="J88" s="202"/>
    </row>
    <row r="89" spans="1:10" ht="12" customHeight="1" x14ac:dyDescent="0.25">
      <c r="A89" s="736" t="s">
        <v>77</v>
      </c>
      <c r="B89" s="724"/>
      <c r="C89" s="724"/>
      <c r="D89" s="724"/>
      <c r="E89" s="202"/>
      <c r="F89" s="202"/>
      <c r="G89" s="202"/>
      <c r="H89" s="202"/>
      <c r="I89" s="202"/>
      <c r="J89" s="202"/>
    </row>
    <row r="90" spans="1:10" ht="12" customHeight="1" x14ac:dyDescent="0.25">
      <c r="A90" s="736" t="s">
        <v>588</v>
      </c>
      <c r="B90" s="724"/>
      <c r="C90" s="724"/>
      <c r="D90" s="724"/>
      <c r="E90" s="202"/>
      <c r="F90" s="202"/>
      <c r="G90" s="202"/>
      <c r="H90" s="202"/>
      <c r="I90" s="202"/>
      <c r="J90" s="202"/>
    </row>
    <row r="91" spans="1:10" ht="12" customHeight="1" x14ac:dyDescent="0.25">
      <c r="A91" s="234" t="s">
        <v>589</v>
      </c>
      <c r="B91" s="416">
        <v>2021</v>
      </c>
      <c r="C91" s="416">
        <v>2022</v>
      </c>
      <c r="D91" s="417" t="s">
        <v>590</v>
      </c>
      <c r="E91" s="202"/>
      <c r="F91" s="202"/>
      <c r="G91" s="202"/>
      <c r="H91" s="202"/>
      <c r="I91" s="202"/>
      <c r="J91" s="202"/>
    </row>
    <row r="92" spans="1:10" ht="12" customHeight="1" x14ac:dyDescent="0.25">
      <c r="A92" s="419" t="s">
        <v>504</v>
      </c>
      <c r="B92" s="310">
        <v>433315179</v>
      </c>
      <c r="C92" s="310">
        <v>306020270</v>
      </c>
      <c r="D92" s="421">
        <f>+C92/B92-1</f>
        <v>-0.29376978968004253</v>
      </c>
      <c r="E92" s="202"/>
      <c r="F92" s="202"/>
      <c r="G92" s="202"/>
      <c r="H92" s="202"/>
      <c r="I92" s="202"/>
      <c r="J92" s="202"/>
    </row>
    <row r="93" spans="1:10" ht="12" customHeight="1" x14ac:dyDescent="0.25">
      <c r="A93" s="419" t="s">
        <v>92</v>
      </c>
      <c r="B93" s="310">
        <v>14393546</v>
      </c>
      <c r="C93" s="310">
        <v>60003457</v>
      </c>
      <c r="D93" s="421">
        <f t="shared" ref="D93:D102" si="6">+C93/B93-1</f>
        <v>3.1687751579770547</v>
      </c>
      <c r="E93" s="202"/>
      <c r="F93" s="202"/>
      <c r="G93" s="202"/>
      <c r="H93" s="202"/>
      <c r="I93" s="202"/>
      <c r="J93" s="202"/>
    </row>
    <row r="94" spans="1:10" ht="12" customHeight="1" x14ac:dyDescent="0.25">
      <c r="A94" s="419" t="s">
        <v>536</v>
      </c>
      <c r="B94" s="310">
        <v>0</v>
      </c>
      <c r="C94" s="310">
        <v>48569853</v>
      </c>
      <c r="D94" s="421" t="s">
        <v>591</v>
      </c>
      <c r="E94" s="202"/>
      <c r="F94" s="202"/>
      <c r="G94" s="202"/>
      <c r="H94" s="202"/>
      <c r="I94" s="202"/>
      <c r="J94" s="202"/>
    </row>
    <row r="95" spans="1:10" ht="12" customHeight="1" x14ac:dyDescent="0.25">
      <c r="A95" s="419" t="s">
        <v>506</v>
      </c>
      <c r="B95" s="310">
        <v>37248747</v>
      </c>
      <c r="C95" s="310">
        <v>45111156</v>
      </c>
      <c r="D95" s="421">
        <f t="shared" si="6"/>
        <v>0.21107848272050611</v>
      </c>
      <c r="E95" s="202"/>
      <c r="F95" s="202"/>
      <c r="G95" s="202"/>
      <c r="H95" s="202"/>
      <c r="I95" s="202"/>
      <c r="J95" s="202"/>
    </row>
    <row r="96" spans="1:10" ht="12" customHeight="1" x14ac:dyDescent="0.25">
      <c r="A96" s="419" t="s">
        <v>69</v>
      </c>
      <c r="B96" s="310">
        <v>25285486</v>
      </c>
      <c r="C96" s="310">
        <v>29655437</v>
      </c>
      <c r="D96" s="421">
        <f t="shared" si="6"/>
        <v>0.17282448120633309</v>
      </c>
      <c r="E96" s="202"/>
      <c r="F96" s="202"/>
      <c r="G96" s="202"/>
      <c r="H96" s="202"/>
      <c r="I96" s="202"/>
      <c r="J96" s="202"/>
    </row>
    <row r="97" spans="1:10" ht="12" customHeight="1" x14ac:dyDescent="0.25">
      <c r="A97" s="419" t="s">
        <v>125</v>
      </c>
      <c r="B97" s="310">
        <v>61672829</v>
      </c>
      <c r="C97" s="310">
        <v>20239718</v>
      </c>
      <c r="D97" s="421">
        <f t="shared" si="6"/>
        <v>-0.67182115158038236</v>
      </c>
      <c r="E97" s="202"/>
      <c r="F97" s="202"/>
      <c r="G97" s="202"/>
      <c r="H97" s="202"/>
      <c r="I97" s="202"/>
      <c r="J97" s="202"/>
    </row>
    <row r="98" spans="1:10" ht="12" customHeight="1" x14ac:dyDescent="0.25">
      <c r="A98" s="419" t="s">
        <v>528</v>
      </c>
      <c r="B98" s="310">
        <v>21418155</v>
      </c>
      <c r="C98" s="310">
        <v>15987863</v>
      </c>
      <c r="D98" s="421">
        <f t="shared" si="6"/>
        <v>-0.2535368709396304</v>
      </c>
      <c r="E98" s="202"/>
      <c r="F98" s="202"/>
      <c r="G98" s="202"/>
      <c r="H98" s="202"/>
      <c r="I98" s="202"/>
      <c r="J98" s="202"/>
    </row>
    <row r="99" spans="1:10" ht="12" customHeight="1" x14ac:dyDescent="0.25">
      <c r="A99" s="419" t="s">
        <v>518</v>
      </c>
      <c r="B99" s="310">
        <v>73414596</v>
      </c>
      <c r="C99" s="310">
        <v>9436328</v>
      </c>
      <c r="D99" s="421">
        <f t="shared" si="6"/>
        <v>-0.87146523288093825</v>
      </c>
      <c r="E99" s="202"/>
      <c r="F99" s="202"/>
      <c r="G99" s="202"/>
      <c r="H99" s="202"/>
      <c r="I99" s="202"/>
      <c r="J99" s="202"/>
    </row>
    <row r="100" spans="1:10" ht="12" customHeight="1" x14ac:dyDescent="0.25">
      <c r="A100" s="419" t="s">
        <v>514</v>
      </c>
      <c r="B100" s="310">
        <v>3639741</v>
      </c>
      <c r="C100" s="310">
        <v>9196404</v>
      </c>
      <c r="D100" s="421">
        <f t="shared" si="6"/>
        <v>1.5266643972744216</v>
      </c>
      <c r="E100" s="202"/>
      <c r="F100" s="202"/>
      <c r="G100" s="202"/>
      <c r="H100" s="202"/>
      <c r="I100" s="202"/>
      <c r="J100" s="202"/>
    </row>
    <row r="101" spans="1:10" ht="12" customHeight="1" x14ac:dyDescent="0.25">
      <c r="A101" s="419" t="s">
        <v>442</v>
      </c>
      <c r="B101" s="310">
        <v>4453631</v>
      </c>
      <c r="C101" s="310">
        <v>7626094</v>
      </c>
      <c r="D101" s="421">
        <f t="shared" si="6"/>
        <v>0.71233180297155285</v>
      </c>
      <c r="E101" s="202"/>
      <c r="F101" s="202"/>
      <c r="G101" s="202"/>
      <c r="H101" s="202"/>
      <c r="I101" s="202"/>
      <c r="J101" s="202"/>
    </row>
    <row r="102" spans="1:10" ht="12" customHeight="1" x14ac:dyDescent="0.25">
      <c r="A102" s="419" t="s">
        <v>77</v>
      </c>
      <c r="B102" s="420">
        <v>92028641</v>
      </c>
      <c r="C102" s="420">
        <v>82837524</v>
      </c>
      <c r="D102" s="421">
        <f t="shared" si="6"/>
        <v>-9.9872353868617925E-2</v>
      </c>
      <c r="E102" s="202"/>
      <c r="F102" s="202"/>
      <c r="G102" s="202"/>
      <c r="H102" s="202"/>
      <c r="I102" s="202"/>
      <c r="J102" s="202"/>
    </row>
    <row r="103" spans="1:10" ht="12" customHeight="1" x14ac:dyDescent="0.25">
      <c r="A103" s="424" t="s">
        <v>27</v>
      </c>
      <c r="B103" s="425">
        <f>+SUM(B92:B102)</f>
        <v>766870551</v>
      </c>
      <c r="C103" s="425">
        <f>+SUM(C92:C102)</f>
        <v>634684104</v>
      </c>
      <c r="D103" s="426">
        <f>+C103/B103-1</f>
        <v>-0.17237126504287947</v>
      </c>
      <c r="E103" s="202"/>
      <c r="F103" s="202"/>
      <c r="G103" s="202"/>
      <c r="H103" s="202"/>
      <c r="I103" s="202"/>
      <c r="J103" s="202"/>
    </row>
    <row r="104" spans="1:10" ht="12" customHeight="1" x14ac:dyDescent="0.25">
      <c r="A104" s="437"/>
      <c r="B104" s="438"/>
      <c r="C104" s="438"/>
      <c r="D104" s="201"/>
      <c r="E104" s="202"/>
      <c r="F104" s="202"/>
      <c r="G104" s="202"/>
      <c r="H104" s="202"/>
      <c r="I104" s="202"/>
      <c r="J104" s="202"/>
    </row>
    <row r="105" spans="1:10" ht="12" customHeight="1" x14ac:dyDescent="0.25">
      <c r="A105" s="415"/>
      <c r="B105" s="397"/>
      <c r="C105" s="397"/>
      <c r="D105" s="439"/>
      <c r="E105" s="202"/>
      <c r="F105" s="202"/>
      <c r="G105" s="202"/>
      <c r="H105" s="202"/>
      <c r="I105" s="202"/>
      <c r="J105" s="202"/>
    </row>
    <row r="106" spans="1:10" ht="15" customHeight="1" x14ac:dyDescent="0.25">
      <c r="B106" s="438"/>
      <c r="C106" s="438"/>
    </row>
    <row r="107" spans="1:10" ht="15" customHeight="1" x14ac:dyDescent="0.25">
      <c r="B107" s="438"/>
      <c r="C107" s="438"/>
    </row>
  </sheetData>
  <mergeCells count="12">
    <mergeCell ref="A90:D90"/>
    <mergeCell ref="A4:D4"/>
    <mergeCell ref="A5:D5"/>
    <mergeCell ref="A21:D21"/>
    <mergeCell ref="A22:D22"/>
    <mergeCell ref="A38:D38"/>
    <mergeCell ref="A39:D39"/>
    <mergeCell ref="A55:D55"/>
    <mergeCell ref="A56:D56"/>
    <mergeCell ref="A72:D72"/>
    <mergeCell ref="A73:D73"/>
    <mergeCell ref="A89:D89"/>
  </mergeCells>
  <pageMargins left="0.7" right="0.7" top="0.75" bottom="0.75" header="0" footer="0"/>
  <pageSetup orientation="landscape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02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29.5703125" style="383" customWidth="1"/>
    <col min="2" max="4" width="22.5703125" style="383" customWidth="1"/>
    <col min="5" max="6" width="11.5703125" style="383" customWidth="1"/>
    <col min="7" max="7" width="11.7109375" style="383" customWidth="1"/>
    <col min="8" max="11" width="11.5703125" style="383" customWidth="1"/>
    <col min="12" max="16384" width="14.42578125" style="383"/>
  </cols>
  <sheetData>
    <row r="1" spans="1:11" ht="12" customHeight="1" x14ac:dyDescent="0.25">
      <c r="A1" s="200" t="s">
        <v>592</v>
      </c>
      <c r="B1" s="201"/>
      <c r="C1" s="201"/>
      <c r="D1" s="201"/>
      <c r="E1" s="202"/>
      <c r="F1" s="202"/>
      <c r="G1" s="202"/>
      <c r="H1" s="202"/>
      <c r="I1" s="202"/>
      <c r="J1" s="202"/>
      <c r="K1" s="202"/>
    </row>
    <row r="2" spans="1:11" ht="12" customHeight="1" x14ac:dyDescent="0.25">
      <c r="A2" s="203" t="s">
        <v>593</v>
      </c>
      <c r="B2" s="201"/>
      <c r="C2" s="201"/>
      <c r="D2" s="201"/>
      <c r="E2" s="202"/>
      <c r="F2" s="202"/>
      <c r="G2" s="202"/>
      <c r="H2" s="202"/>
      <c r="I2" s="202"/>
      <c r="J2" s="202"/>
      <c r="K2" s="202"/>
    </row>
    <row r="3" spans="1:11" ht="12" customHeight="1" x14ac:dyDescent="0.25">
      <c r="A3" s="202"/>
      <c r="B3" s="201"/>
      <c r="C3" s="201"/>
      <c r="D3" s="201"/>
      <c r="E3" s="202"/>
      <c r="F3" s="202"/>
      <c r="G3" s="202"/>
      <c r="H3" s="202"/>
      <c r="I3" s="202"/>
      <c r="J3" s="202"/>
      <c r="K3" s="202"/>
    </row>
    <row r="4" spans="1:11" s="277" customFormat="1" ht="12" customHeight="1" x14ac:dyDescent="0.2">
      <c r="A4" s="233" t="s">
        <v>594</v>
      </c>
      <c r="B4" s="234">
        <v>2021</v>
      </c>
      <c r="C4" s="205" t="s">
        <v>186</v>
      </c>
      <c r="D4" s="234" t="s">
        <v>590</v>
      </c>
      <c r="E4" s="235"/>
      <c r="H4" s="235"/>
      <c r="I4" s="235"/>
      <c r="J4" s="235"/>
      <c r="K4" s="235"/>
    </row>
    <row r="5" spans="1:11" ht="12" customHeight="1" x14ac:dyDescent="0.25">
      <c r="A5" s="202" t="s">
        <v>44</v>
      </c>
      <c r="B5" s="206">
        <v>1428336413</v>
      </c>
      <c r="C5" s="206">
        <v>1259522409</v>
      </c>
      <c r="D5" s="208">
        <f t="shared" ref="D5:D25" si="0">+C5/B5-1</f>
        <v>-0.11818924621926585</v>
      </c>
      <c r="E5" s="440"/>
      <c r="H5" s="202"/>
      <c r="I5" s="202"/>
      <c r="J5" s="202"/>
      <c r="K5" s="202"/>
    </row>
    <row r="6" spans="1:11" ht="12" customHeight="1" x14ac:dyDescent="0.25">
      <c r="A6" s="202" t="s">
        <v>52</v>
      </c>
      <c r="B6" s="206">
        <v>300636452</v>
      </c>
      <c r="C6" s="206">
        <v>548960192</v>
      </c>
      <c r="D6" s="208">
        <f t="shared" si="0"/>
        <v>0.82599344939049502</v>
      </c>
      <c r="E6" s="440"/>
      <c r="H6" s="202"/>
      <c r="I6" s="202"/>
      <c r="J6" s="202"/>
      <c r="K6" s="202"/>
    </row>
    <row r="7" spans="1:11" ht="12" customHeight="1" x14ac:dyDescent="0.25">
      <c r="A7" s="202" t="s">
        <v>57</v>
      </c>
      <c r="B7" s="206">
        <v>542291980</v>
      </c>
      <c r="C7" s="206">
        <v>511155794</v>
      </c>
      <c r="D7" s="208">
        <f t="shared" si="0"/>
        <v>-5.7415907201873062E-2</v>
      </c>
      <c r="E7" s="440"/>
      <c r="H7" s="202"/>
      <c r="I7" s="202"/>
      <c r="J7" s="202"/>
      <c r="K7" s="202"/>
    </row>
    <row r="8" spans="1:11" ht="12" customHeight="1" x14ac:dyDescent="0.25">
      <c r="A8" s="202" t="s">
        <v>48</v>
      </c>
      <c r="B8" s="206">
        <v>458921534</v>
      </c>
      <c r="C8" s="206">
        <v>435452886</v>
      </c>
      <c r="D8" s="208">
        <f t="shared" si="0"/>
        <v>-5.1138694223923697E-2</v>
      </c>
      <c r="E8" s="440"/>
      <c r="H8" s="202"/>
      <c r="I8" s="202"/>
      <c r="J8" s="202"/>
      <c r="K8" s="202"/>
    </row>
    <row r="9" spans="1:11" ht="12" customHeight="1" x14ac:dyDescent="0.25">
      <c r="A9" s="202" t="s">
        <v>58</v>
      </c>
      <c r="B9" s="206">
        <v>406230490</v>
      </c>
      <c r="C9" s="206">
        <v>406724078</v>
      </c>
      <c r="D9" s="208">
        <f t="shared" si="0"/>
        <v>1.2150441981841897E-3</v>
      </c>
      <c r="E9" s="440"/>
      <c r="H9" s="202"/>
      <c r="I9" s="202"/>
      <c r="J9" s="202"/>
      <c r="K9" s="202"/>
    </row>
    <row r="10" spans="1:11" ht="12" customHeight="1" x14ac:dyDescent="0.25">
      <c r="A10" s="202" t="s">
        <v>45</v>
      </c>
      <c r="B10" s="206">
        <v>243794986</v>
      </c>
      <c r="C10" s="206">
        <v>352123882</v>
      </c>
      <c r="D10" s="208">
        <f t="shared" si="0"/>
        <v>0.44434423273988077</v>
      </c>
      <c r="E10" s="440"/>
      <c r="H10" s="202"/>
      <c r="I10" s="202"/>
      <c r="J10" s="202"/>
      <c r="K10" s="202"/>
    </row>
    <row r="11" spans="1:11" ht="12" customHeight="1" x14ac:dyDescent="0.25">
      <c r="A11" s="202" t="s">
        <v>54</v>
      </c>
      <c r="B11" s="206">
        <v>210555613</v>
      </c>
      <c r="C11" s="206">
        <v>296080740</v>
      </c>
      <c r="D11" s="208">
        <f t="shared" si="0"/>
        <v>0.4061878274411046</v>
      </c>
      <c r="E11" s="440"/>
      <c r="H11" s="202"/>
      <c r="I11" s="202"/>
      <c r="J11" s="202"/>
      <c r="K11" s="202"/>
    </row>
    <row r="12" spans="1:11" ht="12" customHeight="1" x14ac:dyDescent="0.25">
      <c r="A12" s="202" t="s">
        <v>53</v>
      </c>
      <c r="B12" s="206">
        <v>204078646</v>
      </c>
      <c r="C12" s="206">
        <v>254021934</v>
      </c>
      <c r="D12" s="208">
        <f t="shared" si="0"/>
        <v>0.24472569266262179</v>
      </c>
      <c r="E12" s="440"/>
      <c r="H12" s="202"/>
      <c r="I12" s="202"/>
      <c r="J12" s="202"/>
      <c r="K12" s="202"/>
    </row>
    <row r="13" spans="1:11" ht="12" customHeight="1" x14ac:dyDescent="0.25">
      <c r="A13" s="202" t="s">
        <v>59</v>
      </c>
      <c r="B13" s="206">
        <v>240881704</v>
      </c>
      <c r="C13" s="206">
        <v>242885122</v>
      </c>
      <c r="D13" s="208">
        <f t="shared" si="0"/>
        <v>8.3170202083924227E-3</v>
      </c>
      <c r="E13" s="440"/>
      <c r="H13" s="202"/>
      <c r="I13" s="202"/>
      <c r="J13" s="202"/>
      <c r="K13" s="202"/>
    </row>
    <row r="14" spans="1:11" ht="12" customHeight="1" x14ac:dyDescent="0.25">
      <c r="A14" s="202" t="s">
        <v>47</v>
      </c>
      <c r="B14" s="206">
        <v>422730526</v>
      </c>
      <c r="C14" s="206">
        <v>227782138</v>
      </c>
      <c r="D14" s="208">
        <f t="shared" si="0"/>
        <v>-0.46116468059370763</v>
      </c>
      <c r="E14" s="440"/>
      <c r="H14" s="202"/>
      <c r="I14" s="202"/>
      <c r="J14" s="202"/>
      <c r="K14" s="202"/>
    </row>
    <row r="15" spans="1:11" ht="12" customHeight="1" x14ac:dyDescent="0.25">
      <c r="A15" s="202" t="s">
        <v>46</v>
      </c>
      <c r="B15" s="206">
        <v>281046789</v>
      </c>
      <c r="C15" s="206">
        <v>214478364</v>
      </c>
      <c r="D15" s="208">
        <f t="shared" si="0"/>
        <v>-0.23685887049931742</v>
      </c>
      <c r="E15" s="440"/>
      <c r="H15" s="202"/>
      <c r="I15" s="202"/>
      <c r="J15" s="202"/>
      <c r="K15" s="202"/>
    </row>
    <row r="16" spans="1:11" ht="12" customHeight="1" x14ac:dyDescent="0.25">
      <c r="A16" s="202" t="s">
        <v>51</v>
      </c>
      <c r="B16" s="206">
        <v>199519741</v>
      </c>
      <c r="C16" s="206">
        <v>211186776</v>
      </c>
      <c r="D16" s="208">
        <f t="shared" si="0"/>
        <v>5.8475592147044786E-2</v>
      </c>
      <c r="E16" s="440"/>
      <c r="H16" s="202"/>
      <c r="I16" s="202"/>
      <c r="J16" s="202"/>
      <c r="K16" s="202"/>
    </row>
    <row r="17" spans="1:11" ht="12" customHeight="1" x14ac:dyDescent="0.25">
      <c r="A17" s="202" t="s">
        <v>50</v>
      </c>
      <c r="B17" s="206">
        <v>162107386</v>
      </c>
      <c r="C17" s="206">
        <v>185429238</v>
      </c>
      <c r="D17" s="208">
        <f t="shared" si="0"/>
        <v>0.14386668353285281</v>
      </c>
      <c r="E17" s="440"/>
      <c r="H17" s="202"/>
      <c r="I17" s="202"/>
      <c r="J17" s="202"/>
      <c r="K17" s="202"/>
    </row>
    <row r="18" spans="1:11" ht="12" customHeight="1" x14ac:dyDescent="0.25">
      <c r="A18" s="202" t="s">
        <v>55</v>
      </c>
      <c r="B18" s="206">
        <v>91807153</v>
      </c>
      <c r="C18" s="206">
        <v>120348838</v>
      </c>
      <c r="D18" s="208">
        <f t="shared" si="0"/>
        <v>0.31088737715240988</v>
      </c>
      <c r="E18" s="440"/>
      <c r="H18" s="202"/>
      <c r="I18" s="202"/>
      <c r="J18" s="202"/>
      <c r="K18" s="202"/>
    </row>
    <row r="19" spans="1:11" ht="12" customHeight="1" x14ac:dyDescent="0.25">
      <c r="A19" s="202" t="s">
        <v>49</v>
      </c>
      <c r="B19" s="206">
        <v>38519292</v>
      </c>
      <c r="C19" s="206">
        <v>45118247</v>
      </c>
      <c r="D19" s="208">
        <f t="shared" si="0"/>
        <v>0.17131558388975576</v>
      </c>
      <c r="E19" s="440"/>
      <c r="H19" s="202"/>
      <c r="I19" s="202"/>
      <c r="J19" s="202"/>
      <c r="K19" s="202"/>
    </row>
    <row r="20" spans="1:11" ht="12" customHeight="1" x14ac:dyDescent="0.25">
      <c r="A20" s="202" t="s">
        <v>60</v>
      </c>
      <c r="B20" s="206">
        <v>9128360</v>
      </c>
      <c r="C20" s="206">
        <v>35899974</v>
      </c>
      <c r="D20" s="208">
        <f t="shared" si="0"/>
        <v>2.9327955952657434</v>
      </c>
      <c r="E20" s="440"/>
      <c r="H20" s="202"/>
      <c r="I20" s="202"/>
      <c r="J20" s="202"/>
      <c r="K20" s="202"/>
    </row>
    <row r="21" spans="1:11" ht="12" customHeight="1" x14ac:dyDescent="0.25">
      <c r="A21" s="202" t="s">
        <v>56</v>
      </c>
      <c r="B21" s="206">
        <v>20133055</v>
      </c>
      <c r="C21" s="206">
        <v>20319588</v>
      </c>
      <c r="D21" s="208">
        <f t="shared" si="0"/>
        <v>9.2650121901518556E-3</v>
      </c>
      <c r="E21" s="440"/>
      <c r="H21" s="202"/>
      <c r="I21" s="202"/>
      <c r="J21" s="202"/>
      <c r="K21" s="202"/>
    </row>
    <row r="22" spans="1:11" ht="12" customHeight="1" x14ac:dyDescent="0.25">
      <c r="A22" s="202" t="s">
        <v>595</v>
      </c>
      <c r="B22" s="206">
        <v>2059291</v>
      </c>
      <c r="C22" s="206">
        <v>3877074</v>
      </c>
      <c r="D22" s="208">
        <f t="shared" si="0"/>
        <v>0.88272274292462805</v>
      </c>
      <c r="E22" s="440"/>
      <c r="H22" s="202"/>
      <c r="I22" s="202"/>
      <c r="J22" s="202"/>
      <c r="K22" s="202"/>
    </row>
    <row r="23" spans="1:11" ht="12" customHeight="1" x14ac:dyDescent="0.25">
      <c r="A23" s="202" t="s">
        <v>463</v>
      </c>
      <c r="B23" s="206">
        <v>296423</v>
      </c>
      <c r="C23" s="206">
        <v>351225</v>
      </c>
      <c r="D23" s="208">
        <f t="shared" si="0"/>
        <v>0.18487769167709667</v>
      </c>
      <c r="E23" s="440"/>
      <c r="H23" s="202"/>
      <c r="I23" s="202"/>
      <c r="J23" s="202"/>
      <c r="K23" s="202"/>
    </row>
    <row r="24" spans="1:11" ht="12" customHeight="1" x14ac:dyDescent="0.25">
      <c r="A24" s="202" t="s">
        <v>596</v>
      </c>
      <c r="B24" s="206" t="s">
        <v>597</v>
      </c>
      <c r="C24" s="206">
        <v>167161</v>
      </c>
      <c r="D24" s="208" t="s">
        <v>591</v>
      </c>
      <c r="E24" s="440"/>
      <c r="H24" s="202"/>
      <c r="I24" s="202"/>
      <c r="J24" s="202"/>
      <c r="K24" s="202"/>
    </row>
    <row r="25" spans="1:11" ht="12" customHeight="1" x14ac:dyDescent="0.25">
      <c r="A25" s="202" t="s">
        <v>456</v>
      </c>
      <c r="B25" s="206">
        <v>184882</v>
      </c>
      <c r="C25" s="206">
        <v>88070</v>
      </c>
      <c r="D25" s="208">
        <f t="shared" si="0"/>
        <v>-0.52364210685734691</v>
      </c>
      <c r="E25" s="440"/>
      <c r="H25" s="202"/>
      <c r="I25" s="202"/>
      <c r="J25" s="202"/>
      <c r="K25" s="202"/>
    </row>
    <row r="26" spans="1:11" ht="12" customHeight="1" x14ac:dyDescent="0.25">
      <c r="A26" s="202" t="s">
        <v>598</v>
      </c>
      <c r="B26" s="206">
        <v>2750</v>
      </c>
      <c r="C26" s="206" t="s">
        <v>597</v>
      </c>
      <c r="D26" s="208" t="s">
        <v>597</v>
      </c>
      <c r="E26" s="440"/>
      <c r="H26" s="202"/>
      <c r="I26" s="202"/>
      <c r="J26" s="202"/>
      <c r="K26" s="202"/>
    </row>
    <row r="27" spans="1:11" ht="12" customHeight="1" x14ac:dyDescent="0.25">
      <c r="A27" s="202" t="s">
        <v>599</v>
      </c>
      <c r="B27" s="206">
        <v>1500</v>
      </c>
      <c r="C27" s="206" t="s">
        <v>597</v>
      </c>
      <c r="D27" s="208" t="s">
        <v>597</v>
      </c>
      <c r="E27" s="440"/>
      <c r="H27" s="202"/>
      <c r="I27" s="202"/>
      <c r="J27" s="202"/>
      <c r="K27" s="202"/>
    </row>
    <row r="28" spans="1:11" ht="12" customHeight="1" x14ac:dyDescent="0.25">
      <c r="A28" s="202" t="s">
        <v>600</v>
      </c>
      <c r="B28" s="206">
        <v>15000</v>
      </c>
      <c r="C28" s="206" t="s">
        <v>597</v>
      </c>
      <c r="D28" s="208" t="s">
        <v>597</v>
      </c>
      <c r="E28" s="440"/>
      <c r="H28" s="202"/>
      <c r="I28" s="202"/>
      <c r="J28" s="202"/>
      <c r="K28" s="202"/>
    </row>
    <row r="29" spans="1:11" ht="16.5" customHeight="1" x14ac:dyDescent="0.25">
      <c r="A29" s="348" t="s">
        <v>496</v>
      </c>
      <c r="B29" s="441">
        <f t="shared" ref="B29" si="1">SUM(B5:B28)</f>
        <v>5263279966</v>
      </c>
      <c r="C29" s="441">
        <f>SUM(C5:C28)</f>
        <v>5371973730</v>
      </c>
      <c r="D29" s="426">
        <f t="shared" ref="D29" si="2">+C29/B29-1</f>
        <v>2.0651336182408109E-2</v>
      </c>
      <c r="E29" s="202"/>
      <c r="F29" s="202"/>
      <c r="G29" s="202"/>
      <c r="H29" s="202"/>
      <c r="I29" s="202"/>
      <c r="J29" s="202"/>
      <c r="K29" s="202"/>
    </row>
    <row r="30" spans="1:11" x14ac:dyDescent="0.25">
      <c r="A30" s="202"/>
      <c r="B30" s="206"/>
      <c r="C30" s="206"/>
      <c r="D30" s="201"/>
      <c r="E30" s="202"/>
      <c r="F30" s="202"/>
      <c r="G30" s="202"/>
      <c r="H30" s="202"/>
      <c r="I30" s="202"/>
      <c r="J30" s="202"/>
      <c r="K30" s="202"/>
    </row>
    <row r="31" spans="1:11" x14ac:dyDescent="0.25">
      <c r="A31" s="202"/>
      <c r="B31" s="201"/>
      <c r="C31" s="201"/>
      <c r="D31" s="201"/>
      <c r="E31" s="202"/>
      <c r="F31" s="202"/>
      <c r="G31" s="202"/>
      <c r="H31" s="202"/>
      <c r="I31" s="202"/>
      <c r="J31" s="202"/>
      <c r="K31" s="202"/>
    </row>
    <row r="32" spans="1:11" ht="12.75" customHeight="1" x14ac:dyDescent="0.25">
      <c r="A32" s="221" t="s">
        <v>78</v>
      </c>
      <c r="B32" s="737"/>
      <c r="C32" s="720"/>
      <c r="D32" s="720"/>
      <c r="E32" s="202"/>
      <c r="F32" s="202"/>
      <c r="G32" s="202"/>
      <c r="H32" s="202"/>
      <c r="I32" s="202"/>
      <c r="J32" s="202"/>
      <c r="K32" s="202"/>
    </row>
    <row r="33" spans="1:11" ht="25.5" customHeight="1" x14ac:dyDescent="0.25">
      <c r="A33" s="738" t="s">
        <v>498</v>
      </c>
      <c r="B33" s="724"/>
      <c r="C33" s="724"/>
      <c r="D33" s="724"/>
      <c r="E33" s="202"/>
      <c r="F33" s="202"/>
      <c r="G33" s="202"/>
      <c r="H33" s="202"/>
      <c r="I33" s="202"/>
      <c r="J33" s="202"/>
      <c r="K33" s="202"/>
    </row>
    <row r="34" spans="1:11" ht="12" customHeight="1" x14ac:dyDescent="0.25">
      <c r="A34" s="224" t="s">
        <v>499</v>
      </c>
      <c r="B34" s="224"/>
      <c r="C34" s="224"/>
      <c r="D34" s="224"/>
      <c r="E34" s="202"/>
      <c r="F34" s="202"/>
      <c r="G34" s="202"/>
      <c r="H34" s="202"/>
      <c r="I34" s="202"/>
      <c r="J34" s="202"/>
      <c r="K34" s="202"/>
    </row>
    <row r="35" spans="1:11" ht="12" customHeight="1" x14ac:dyDescent="0.25">
      <c r="A35" s="202"/>
      <c r="B35" s="201"/>
      <c r="C35" s="201"/>
      <c r="D35" s="201"/>
      <c r="E35" s="202"/>
      <c r="F35" s="202"/>
      <c r="G35" s="202"/>
      <c r="H35" s="202"/>
      <c r="I35" s="202"/>
      <c r="J35" s="202"/>
      <c r="K35" s="202"/>
    </row>
    <row r="36" spans="1:11" ht="12" customHeight="1" x14ac:dyDescent="0.25">
      <c r="A36" s="202"/>
      <c r="B36" s="201"/>
      <c r="C36" s="201"/>
      <c r="D36" s="201"/>
      <c r="E36" s="202"/>
      <c r="F36" s="202"/>
      <c r="G36" s="202"/>
      <c r="H36" s="202"/>
      <c r="I36" s="202"/>
      <c r="J36" s="202"/>
      <c r="K36" s="202"/>
    </row>
    <row r="37" spans="1:11" ht="12" customHeight="1" x14ac:dyDescent="0.25">
      <c r="A37" s="202"/>
      <c r="B37" s="201"/>
      <c r="C37" s="201"/>
      <c r="D37" s="201"/>
      <c r="E37" s="202"/>
      <c r="F37" s="202"/>
      <c r="G37" s="202"/>
      <c r="H37" s="202"/>
      <c r="I37" s="202"/>
      <c r="J37" s="202"/>
      <c r="K37" s="202"/>
    </row>
    <row r="38" spans="1:11" ht="12" customHeight="1" x14ac:dyDescent="0.25">
      <c r="A38" s="202"/>
      <c r="B38" s="201"/>
      <c r="C38" s="201"/>
      <c r="D38" s="201"/>
      <c r="E38" s="202"/>
      <c r="F38" s="202"/>
      <c r="G38" s="202"/>
      <c r="H38" s="202"/>
      <c r="I38" s="202"/>
      <c r="J38" s="202"/>
      <c r="K38" s="202"/>
    </row>
    <row r="39" spans="1:11" ht="12" customHeight="1" x14ac:dyDescent="0.25">
      <c r="A39" s="202"/>
      <c r="B39" s="201"/>
      <c r="C39" s="201"/>
      <c r="D39" s="201"/>
      <c r="E39" s="202"/>
      <c r="F39" s="202"/>
      <c r="G39" s="202"/>
      <c r="H39" s="202"/>
      <c r="I39" s="202"/>
      <c r="J39" s="202"/>
      <c r="K39" s="202"/>
    </row>
    <row r="40" spans="1:11" ht="12" customHeight="1" x14ac:dyDescent="0.25">
      <c r="A40" s="202"/>
      <c r="B40" s="201"/>
      <c r="C40" s="201"/>
      <c r="D40" s="201"/>
      <c r="E40" s="202"/>
      <c r="F40" s="202"/>
      <c r="G40" s="202"/>
      <c r="H40" s="202"/>
      <c r="I40" s="202"/>
      <c r="J40" s="202"/>
      <c r="K40" s="202"/>
    </row>
    <row r="41" spans="1:11" ht="12" customHeight="1" x14ac:dyDescent="0.25">
      <c r="A41" s="202"/>
      <c r="B41" s="201"/>
      <c r="C41" s="201"/>
      <c r="D41" s="201"/>
      <c r="E41" s="202"/>
      <c r="F41" s="202"/>
      <c r="G41" s="202"/>
      <c r="H41" s="202"/>
      <c r="I41" s="202"/>
      <c r="J41" s="202"/>
      <c r="K41" s="202"/>
    </row>
    <row r="42" spans="1:11" ht="12" customHeight="1" x14ac:dyDescent="0.25">
      <c r="A42" s="202"/>
      <c r="B42" s="201"/>
      <c r="C42" s="201"/>
      <c r="D42" s="201"/>
      <c r="E42" s="202"/>
      <c r="F42" s="202"/>
      <c r="G42" s="202"/>
      <c r="H42" s="202"/>
      <c r="I42" s="202"/>
      <c r="J42" s="202"/>
      <c r="K42" s="202"/>
    </row>
    <row r="43" spans="1:11" ht="12" customHeight="1" x14ac:dyDescent="0.25">
      <c r="A43" s="202"/>
      <c r="B43" s="201"/>
      <c r="C43" s="201"/>
      <c r="D43" s="201"/>
      <c r="E43" s="202"/>
      <c r="F43" s="202"/>
      <c r="G43" s="202"/>
      <c r="H43" s="202"/>
      <c r="I43" s="202"/>
      <c r="J43" s="202"/>
      <c r="K43" s="202"/>
    </row>
    <row r="44" spans="1:11" ht="12" customHeight="1" x14ac:dyDescent="0.25">
      <c r="A44" s="202"/>
      <c r="B44" s="201"/>
      <c r="C44" s="201"/>
      <c r="D44" s="201"/>
      <c r="E44" s="202"/>
      <c r="F44" s="202"/>
      <c r="G44" s="202"/>
      <c r="H44" s="202"/>
      <c r="I44" s="202"/>
      <c r="J44" s="202"/>
      <c r="K44" s="202"/>
    </row>
    <row r="45" spans="1:11" ht="12" customHeight="1" x14ac:dyDescent="0.25">
      <c r="A45" s="202"/>
      <c r="B45" s="201"/>
      <c r="C45" s="201"/>
      <c r="D45" s="201"/>
      <c r="E45" s="202"/>
      <c r="F45" s="202"/>
      <c r="G45" s="202"/>
      <c r="H45" s="202"/>
      <c r="I45" s="202"/>
      <c r="J45" s="202"/>
      <c r="K45" s="202"/>
    </row>
    <row r="46" spans="1:11" ht="12" customHeight="1" x14ac:dyDescent="0.25">
      <c r="A46" s="202"/>
      <c r="B46" s="201"/>
      <c r="C46" s="201"/>
      <c r="D46" s="201"/>
      <c r="E46" s="202"/>
      <c r="F46" s="202"/>
      <c r="G46" s="202"/>
      <c r="H46" s="202"/>
      <c r="I46" s="202"/>
      <c r="J46" s="202"/>
      <c r="K46" s="202"/>
    </row>
    <row r="47" spans="1:11" ht="12" customHeight="1" x14ac:dyDescent="0.25">
      <c r="A47" s="202"/>
      <c r="B47" s="201"/>
      <c r="C47" s="201"/>
      <c r="D47" s="201"/>
      <c r="E47" s="202"/>
      <c r="F47" s="202"/>
      <c r="G47" s="202"/>
      <c r="H47" s="202"/>
      <c r="I47" s="202"/>
      <c r="J47" s="202"/>
      <c r="K47" s="202"/>
    </row>
    <row r="48" spans="1:11" ht="12" customHeight="1" x14ac:dyDescent="0.25">
      <c r="A48" s="202"/>
      <c r="B48" s="201"/>
      <c r="C48" s="201"/>
      <c r="D48" s="201"/>
      <c r="E48" s="202"/>
      <c r="F48" s="202"/>
      <c r="G48" s="202"/>
      <c r="H48" s="202"/>
      <c r="I48" s="202"/>
      <c r="J48" s="202"/>
      <c r="K48" s="202"/>
    </row>
    <row r="49" spans="1:11" ht="12" customHeight="1" x14ac:dyDescent="0.25">
      <c r="A49" s="202"/>
      <c r="B49" s="201"/>
      <c r="C49" s="201"/>
      <c r="D49" s="201"/>
      <c r="E49" s="202"/>
      <c r="F49" s="202"/>
      <c r="G49" s="202"/>
      <c r="H49" s="202"/>
      <c r="I49" s="202"/>
      <c r="J49" s="202"/>
      <c r="K49" s="202"/>
    </row>
    <row r="50" spans="1:11" ht="12" customHeight="1" x14ac:dyDescent="0.25">
      <c r="A50" s="202"/>
      <c r="B50" s="201"/>
      <c r="C50" s="201"/>
      <c r="D50" s="201"/>
      <c r="E50" s="202"/>
      <c r="F50" s="202"/>
      <c r="G50" s="202"/>
      <c r="H50" s="202"/>
      <c r="I50" s="202"/>
      <c r="J50" s="202"/>
      <c r="K50" s="202"/>
    </row>
    <row r="51" spans="1:11" ht="12" customHeight="1" x14ac:dyDescent="0.25">
      <c r="A51" s="202"/>
      <c r="B51" s="201"/>
      <c r="C51" s="201"/>
      <c r="D51" s="201"/>
      <c r="E51" s="202"/>
      <c r="F51" s="202"/>
      <c r="G51" s="202"/>
      <c r="H51" s="202"/>
      <c r="I51" s="202"/>
      <c r="J51" s="202"/>
      <c r="K51" s="202"/>
    </row>
    <row r="52" spans="1:11" ht="12" customHeight="1" x14ac:dyDescent="0.25">
      <c r="A52" s="202"/>
      <c r="B52" s="201"/>
      <c r="C52" s="201"/>
      <c r="D52" s="201"/>
      <c r="E52" s="202"/>
      <c r="F52" s="202"/>
      <c r="G52" s="202"/>
      <c r="H52" s="202"/>
      <c r="I52" s="202"/>
      <c r="J52" s="202"/>
      <c r="K52" s="202"/>
    </row>
    <row r="53" spans="1:11" ht="12" customHeight="1" x14ac:dyDescent="0.25">
      <c r="A53" s="202"/>
      <c r="B53" s="201"/>
      <c r="C53" s="201"/>
      <c r="D53" s="201"/>
      <c r="E53" s="202"/>
      <c r="F53" s="202"/>
      <c r="G53" s="202"/>
      <c r="H53" s="202"/>
      <c r="I53" s="202"/>
      <c r="J53" s="202"/>
      <c r="K53" s="202"/>
    </row>
    <row r="54" spans="1:11" ht="12" customHeight="1" x14ac:dyDescent="0.25">
      <c r="A54" s="202"/>
      <c r="B54" s="201"/>
      <c r="C54" s="201"/>
      <c r="D54" s="201"/>
      <c r="E54" s="202"/>
      <c r="F54" s="202"/>
      <c r="G54" s="202"/>
      <c r="H54" s="202"/>
      <c r="I54" s="202"/>
      <c r="J54" s="202"/>
      <c r="K54" s="202"/>
    </row>
    <row r="55" spans="1:11" ht="12" customHeight="1" x14ac:dyDescent="0.25">
      <c r="A55" s="202"/>
      <c r="B55" s="201"/>
      <c r="C55" s="201"/>
      <c r="D55" s="201"/>
      <c r="E55" s="202"/>
      <c r="F55" s="202"/>
      <c r="G55" s="202"/>
      <c r="H55" s="202"/>
      <c r="I55" s="202"/>
      <c r="J55" s="202"/>
      <c r="K55" s="202"/>
    </row>
    <row r="56" spans="1:11" ht="12" customHeight="1" x14ac:dyDescent="0.25">
      <c r="A56" s="202"/>
      <c r="B56" s="201"/>
      <c r="C56" s="201"/>
      <c r="D56" s="201"/>
      <c r="E56" s="202"/>
      <c r="F56" s="202"/>
      <c r="G56" s="202"/>
      <c r="H56" s="202"/>
      <c r="I56" s="202"/>
      <c r="J56" s="202"/>
      <c r="K56" s="202"/>
    </row>
    <row r="57" spans="1:11" ht="12" customHeight="1" x14ac:dyDescent="0.25">
      <c r="A57" s="202"/>
      <c r="B57" s="201"/>
      <c r="C57" s="201"/>
      <c r="D57" s="201"/>
      <c r="E57" s="202"/>
      <c r="F57" s="202"/>
      <c r="G57" s="202"/>
      <c r="H57" s="202"/>
      <c r="I57" s="202"/>
      <c r="J57" s="202"/>
      <c r="K57" s="202"/>
    </row>
    <row r="58" spans="1:11" ht="12" customHeight="1" x14ac:dyDescent="0.25">
      <c r="A58" s="202"/>
      <c r="B58" s="201"/>
      <c r="C58" s="201"/>
      <c r="D58" s="201"/>
      <c r="E58" s="202"/>
      <c r="F58" s="202"/>
      <c r="G58" s="202"/>
      <c r="H58" s="202"/>
      <c r="I58" s="202"/>
      <c r="J58" s="202"/>
      <c r="K58" s="202"/>
    </row>
    <row r="59" spans="1:11" ht="12" customHeight="1" x14ac:dyDescent="0.25">
      <c r="A59" s="202"/>
      <c r="B59" s="201"/>
      <c r="C59" s="201"/>
      <c r="D59" s="201"/>
      <c r="E59" s="202"/>
      <c r="F59" s="202"/>
      <c r="G59" s="202"/>
      <c r="H59" s="202"/>
      <c r="I59" s="202"/>
      <c r="J59" s="202"/>
      <c r="K59" s="202"/>
    </row>
    <row r="60" spans="1:11" ht="12" customHeight="1" x14ac:dyDescent="0.25">
      <c r="A60" s="202"/>
      <c r="B60" s="201"/>
      <c r="C60" s="201"/>
      <c r="D60" s="201"/>
      <c r="E60" s="202"/>
      <c r="F60" s="202"/>
      <c r="G60" s="202"/>
      <c r="H60" s="202"/>
      <c r="I60" s="202"/>
      <c r="J60" s="202"/>
      <c r="K60" s="202"/>
    </row>
    <row r="61" spans="1:11" ht="12" customHeight="1" x14ac:dyDescent="0.25">
      <c r="A61" s="202"/>
      <c r="B61" s="201"/>
      <c r="C61" s="201"/>
      <c r="D61" s="201"/>
      <c r="E61" s="202"/>
      <c r="F61" s="202"/>
      <c r="G61" s="202"/>
      <c r="H61" s="202"/>
      <c r="I61" s="202"/>
      <c r="J61" s="202"/>
      <c r="K61" s="202"/>
    </row>
    <row r="62" spans="1:11" ht="12" customHeight="1" x14ac:dyDescent="0.25">
      <c r="A62" s="202"/>
      <c r="B62" s="201"/>
      <c r="C62" s="201"/>
      <c r="D62" s="201"/>
      <c r="E62" s="202"/>
      <c r="F62" s="202"/>
      <c r="G62" s="202"/>
      <c r="H62" s="202"/>
      <c r="I62" s="202"/>
      <c r="J62" s="202"/>
      <c r="K62" s="202"/>
    </row>
    <row r="63" spans="1:11" ht="12" customHeight="1" x14ac:dyDescent="0.25">
      <c r="A63" s="202"/>
      <c r="B63" s="201"/>
      <c r="C63" s="201"/>
      <c r="D63" s="201"/>
      <c r="E63" s="202"/>
      <c r="F63" s="202"/>
      <c r="G63" s="202"/>
      <c r="H63" s="202"/>
      <c r="I63" s="202"/>
      <c r="J63" s="202"/>
      <c r="K63" s="202"/>
    </row>
    <row r="64" spans="1:11" ht="12" customHeight="1" x14ac:dyDescent="0.25">
      <c r="A64" s="202"/>
      <c r="B64" s="201"/>
      <c r="C64" s="201"/>
      <c r="D64" s="201"/>
      <c r="E64" s="202"/>
      <c r="F64" s="202"/>
      <c r="G64" s="202"/>
      <c r="H64" s="202"/>
      <c r="I64" s="202"/>
      <c r="J64" s="202"/>
      <c r="K64" s="202"/>
    </row>
    <row r="65" spans="1:11" ht="12" customHeight="1" x14ac:dyDescent="0.25">
      <c r="A65" s="202"/>
      <c r="B65" s="201"/>
      <c r="C65" s="201"/>
      <c r="D65" s="201"/>
      <c r="E65" s="202"/>
      <c r="F65" s="202"/>
      <c r="G65" s="202"/>
      <c r="H65" s="202"/>
      <c r="I65" s="202"/>
      <c r="J65" s="202"/>
      <c r="K65" s="202"/>
    </row>
    <row r="66" spans="1:11" ht="12" customHeight="1" x14ac:dyDescent="0.25">
      <c r="A66" s="202"/>
      <c r="B66" s="201"/>
      <c r="C66" s="201"/>
      <c r="D66" s="201"/>
      <c r="E66" s="202"/>
      <c r="F66" s="202"/>
      <c r="G66" s="202"/>
      <c r="H66" s="202"/>
      <c r="I66" s="202"/>
      <c r="J66" s="202"/>
      <c r="K66" s="202"/>
    </row>
    <row r="67" spans="1:11" ht="12" customHeight="1" x14ac:dyDescent="0.25">
      <c r="A67" s="202"/>
      <c r="B67" s="201"/>
      <c r="C67" s="201"/>
      <c r="D67" s="201"/>
      <c r="E67" s="202"/>
      <c r="F67" s="202"/>
      <c r="G67" s="202"/>
      <c r="H67" s="202"/>
      <c r="I67" s="202"/>
      <c r="J67" s="202"/>
      <c r="K67" s="202"/>
    </row>
    <row r="68" spans="1:11" ht="12" customHeight="1" x14ac:dyDescent="0.25">
      <c r="A68" s="202"/>
      <c r="B68" s="201"/>
      <c r="C68" s="201"/>
      <c r="D68" s="201"/>
      <c r="E68" s="202"/>
      <c r="F68" s="202"/>
      <c r="G68" s="202"/>
      <c r="H68" s="202"/>
      <c r="I68" s="202"/>
      <c r="J68" s="202"/>
      <c r="K68" s="202"/>
    </row>
    <row r="69" spans="1:11" ht="12" customHeight="1" x14ac:dyDescent="0.25">
      <c r="A69" s="202"/>
      <c r="B69" s="201"/>
      <c r="C69" s="201"/>
      <c r="D69" s="201"/>
      <c r="E69" s="202"/>
      <c r="F69" s="202"/>
      <c r="G69" s="202"/>
      <c r="H69" s="202"/>
      <c r="I69" s="202"/>
      <c r="J69" s="202"/>
      <c r="K69" s="202"/>
    </row>
    <row r="70" spans="1:11" ht="12" customHeight="1" x14ac:dyDescent="0.25">
      <c r="A70" s="202"/>
      <c r="B70" s="201"/>
      <c r="C70" s="201"/>
      <c r="D70" s="201"/>
      <c r="E70" s="202"/>
      <c r="F70" s="202"/>
      <c r="G70" s="202"/>
      <c r="H70" s="202"/>
      <c r="I70" s="202"/>
      <c r="J70" s="202"/>
      <c r="K70" s="202"/>
    </row>
    <row r="71" spans="1:11" ht="12" customHeight="1" x14ac:dyDescent="0.25">
      <c r="A71" s="202"/>
      <c r="B71" s="201"/>
      <c r="C71" s="201"/>
      <c r="D71" s="201"/>
      <c r="E71" s="202"/>
      <c r="F71" s="202"/>
      <c r="G71" s="202"/>
      <c r="H71" s="202"/>
      <c r="I71" s="202"/>
      <c r="J71" s="202"/>
      <c r="K71" s="202"/>
    </row>
    <row r="72" spans="1:11" ht="12" customHeight="1" x14ac:dyDescent="0.25">
      <c r="A72" s="202"/>
      <c r="B72" s="201"/>
      <c r="C72" s="201"/>
      <c r="D72" s="201"/>
      <c r="E72" s="202"/>
      <c r="F72" s="202"/>
      <c r="G72" s="202"/>
      <c r="H72" s="202"/>
      <c r="I72" s="202"/>
      <c r="J72" s="202"/>
      <c r="K72" s="202"/>
    </row>
    <row r="73" spans="1:11" ht="12" customHeight="1" x14ac:dyDescent="0.25">
      <c r="A73" s="202"/>
      <c r="B73" s="201"/>
      <c r="C73" s="201"/>
      <c r="D73" s="201"/>
      <c r="E73" s="202"/>
      <c r="F73" s="202"/>
      <c r="G73" s="202"/>
      <c r="H73" s="202"/>
      <c r="I73" s="202"/>
      <c r="J73" s="202"/>
      <c r="K73" s="202"/>
    </row>
    <row r="74" spans="1:11" ht="12" customHeight="1" x14ac:dyDescent="0.25">
      <c r="A74" s="202"/>
      <c r="B74" s="201"/>
      <c r="C74" s="201"/>
      <c r="D74" s="201"/>
      <c r="E74" s="202"/>
      <c r="F74" s="202"/>
      <c r="G74" s="202"/>
      <c r="H74" s="202"/>
      <c r="I74" s="202"/>
      <c r="J74" s="202"/>
      <c r="K74" s="202"/>
    </row>
    <row r="75" spans="1:11" ht="12" customHeight="1" x14ac:dyDescent="0.25">
      <c r="A75" s="202"/>
      <c r="B75" s="201"/>
      <c r="C75" s="201"/>
      <c r="D75" s="201"/>
      <c r="E75" s="202"/>
      <c r="F75" s="202"/>
      <c r="G75" s="202"/>
      <c r="H75" s="202"/>
      <c r="I75" s="202"/>
      <c r="J75" s="202"/>
      <c r="K75" s="202"/>
    </row>
    <row r="76" spans="1:11" ht="12" customHeight="1" x14ac:dyDescent="0.25">
      <c r="A76" s="202"/>
      <c r="B76" s="201"/>
      <c r="C76" s="201"/>
      <c r="D76" s="201"/>
      <c r="E76" s="202"/>
      <c r="F76" s="202"/>
      <c r="G76" s="202"/>
      <c r="H76" s="202"/>
      <c r="I76" s="202"/>
      <c r="J76" s="202"/>
      <c r="K76" s="202"/>
    </row>
    <row r="77" spans="1:11" ht="12" customHeight="1" x14ac:dyDescent="0.25">
      <c r="A77" s="202"/>
      <c r="B77" s="201"/>
      <c r="C77" s="201"/>
      <c r="D77" s="201"/>
      <c r="E77" s="202"/>
      <c r="F77" s="202"/>
      <c r="G77" s="202"/>
      <c r="H77" s="202"/>
      <c r="I77" s="202"/>
      <c r="J77" s="202"/>
      <c r="K77" s="202"/>
    </row>
    <row r="78" spans="1:11" ht="12" customHeight="1" x14ac:dyDescent="0.25">
      <c r="A78" s="202"/>
      <c r="B78" s="201"/>
      <c r="C78" s="201"/>
      <c r="D78" s="201"/>
      <c r="E78" s="202"/>
      <c r="F78" s="202"/>
      <c r="G78" s="202"/>
      <c r="H78" s="202"/>
      <c r="I78" s="202"/>
      <c r="J78" s="202"/>
      <c r="K78" s="202"/>
    </row>
    <row r="79" spans="1:11" ht="12" customHeight="1" x14ac:dyDescent="0.25">
      <c r="A79" s="202"/>
      <c r="B79" s="201"/>
      <c r="C79" s="201"/>
      <c r="D79" s="201"/>
      <c r="E79" s="202"/>
      <c r="F79" s="202"/>
      <c r="G79" s="202"/>
      <c r="H79" s="202"/>
      <c r="I79" s="202"/>
      <c r="J79" s="202"/>
      <c r="K79" s="202"/>
    </row>
    <row r="80" spans="1:11" ht="12" customHeight="1" x14ac:dyDescent="0.25">
      <c r="A80" s="202"/>
      <c r="B80" s="201"/>
      <c r="C80" s="201"/>
      <c r="D80" s="201"/>
      <c r="E80" s="202"/>
      <c r="F80" s="202"/>
      <c r="G80" s="202"/>
      <c r="H80" s="202"/>
      <c r="I80" s="202"/>
      <c r="J80" s="202"/>
      <c r="K80" s="202"/>
    </row>
    <row r="81" spans="1:11" ht="12" customHeight="1" x14ac:dyDescent="0.25">
      <c r="A81" s="202"/>
      <c r="B81" s="201"/>
      <c r="C81" s="201"/>
      <c r="D81" s="201"/>
      <c r="E81" s="202"/>
      <c r="F81" s="202"/>
      <c r="G81" s="202"/>
      <c r="H81" s="202"/>
      <c r="I81" s="202"/>
      <c r="J81" s="202"/>
      <c r="K81" s="202"/>
    </row>
    <row r="82" spans="1:11" ht="12" customHeight="1" x14ac:dyDescent="0.25">
      <c r="A82" s="202"/>
      <c r="B82" s="201"/>
      <c r="C82" s="201"/>
      <c r="D82" s="201"/>
      <c r="E82" s="202"/>
      <c r="F82" s="202"/>
      <c r="G82" s="202"/>
      <c r="H82" s="202"/>
      <c r="I82" s="202"/>
      <c r="J82" s="202"/>
      <c r="K82" s="202"/>
    </row>
    <row r="83" spans="1:11" ht="12" customHeight="1" x14ac:dyDescent="0.25">
      <c r="A83" s="202"/>
      <c r="B83" s="201"/>
      <c r="C83" s="201"/>
      <c r="D83" s="201"/>
      <c r="E83" s="202"/>
      <c r="F83" s="202"/>
      <c r="G83" s="202"/>
      <c r="H83" s="202"/>
      <c r="I83" s="202"/>
      <c r="J83" s="202"/>
      <c r="K83" s="202"/>
    </row>
    <row r="84" spans="1:11" ht="12" customHeight="1" x14ac:dyDescent="0.25">
      <c r="A84" s="202"/>
      <c r="B84" s="201"/>
      <c r="C84" s="201"/>
      <c r="D84" s="201"/>
      <c r="E84" s="202"/>
      <c r="F84" s="202"/>
      <c r="G84" s="202"/>
      <c r="H84" s="202"/>
      <c r="I84" s="202"/>
      <c r="J84" s="202"/>
      <c r="K84" s="202"/>
    </row>
    <row r="85" spans="1:11" ht="12" customHeight="1" x14ac:dyDescent="0.25">
      <c r="A85" s="202"/>
      <c r="B85" s="201"/>
      <c r="C85" s="201"/>
      <c r="D85" s="201"/>
      <c r="E85" s="202"/>
      <c r="F85" s="202"/>
      <c r="G85" s="202"/>
      <c r="H85" s="202"/>
      <c r="I85" s="202"/>
      <c r="J85" s="202"/>
      <c r="K85" s="202"/>
    </row>
    <row r="86" spans="1:11" ht="12" customHeight="1" x14ac:dyDescent="0.25">
      <c r="A86" s="202"/>
      <c r="B86" s="201"/>
      <c r="C86" s="201"/>
      <c r="D86" s="201"/>
      <c r="E86" s="202"/>
      <c r="F86" s="202"/>
      <c r="G86" s="202"/>
      <c r="H86" s="202"/>
      <c r="I86" s="202"/>
      <c r="J86" s="202"/>
      <c r="K86" s="202"/>
    </row>
    <row r="87" spans="1:11" ht="12" customHeight="1" x14ac:dyDescent="0.25">
      <c r="A87" s="202"/>
      <c r="B87" s="201"/>
      <c r="C87" s="201"/>
      <c r="D87" s="201"/>
      <c r="E87" s="202"/>
      <c r="F87" s="202"/>
      <c r="G87" s="202"/>
      <c r="H87" s="202"/>
      <c r="I87" s="202"/>
      <c r="J87" s="202"/>
      <c r="K87" s="202"/>
    </row>
    <row r="88" spans="1:11" ht="12" customHeight="1" x14ac:dyDescent="0.25">
      <c r="A88" s="202"/>
      <c r="B88" s="201"/>
      <c r="C88" s="201"/>
      <c r="D88" s="201"/>
      <c r="E88" s="202"/>
      <c r="F88" s="202"/>
      <c r="G88" s="202"/>
      <c r="H88" s="202"/>
      <c r="I88" s="202"/>
      <c r="J88" s="202"/>
      <c r="K88" s="202"/>
    </row>
    <row r="89" spans="1:11" ht="12" customHeight="1" x14ac:dyDescent="0.25">
      <c r="A89" s="202"/>
      <c r="B89" s="201"/>
      <c r="C89" s="201"/>
      <c r="D89" s="201"/>
      <c r="E89" s="202"/>
      <c r="F89" s="202"/>
      <c r="G89" s="202"/>
      <c r="H89" s="202"/>
      <c r="I89" s="202"/>
      <c r="J89" s="202"/>
      <c r="K89" s="202"/>
    </row>
    <row r="90" spans="1:11" ht="12" customHeight="1" x14ac:dyDescent="0.25">
      <c r="A90" s="202"/>
      <c r="B90" s="201"/>
      <c r="C90" s="201"/>
      <c r="D90" s="201"/>
      <c r="E90" s="202"/>
      <c r="F90" s="202"/>
      <c r="G90" s="202"/>
      <c r="H90" s="202"/>
      <c r="I90" s="202"/>
      <c r="J90" s="202"/>
      <c r="K90" s="202"/>
    </row>
    <row r="91" spans="1:11" ht="12" customHeight="1" x14ac:dyDescent="0.25">
      <c r="A91" s="202"/>
      <c r="B91" s="201"/>
      <c r="C91" s="201"/>
      <c r="D91" s="201"/>
      <c r="E91" s="202"/>
      <c r="F91" s="202"/>
      <c r="G91" s="202"/>
      <c r="H91" s="202"/>
      <c r="I91" s="202"/>
      <c r="J91" s="202"/>
      <c r="K91" s="202"/>
    </row>
    <row r="92" spans="1:11" ht="12" customHeight="1" x14ac:dyDescent="0.25">
      <c r="A92" s="202"/>
      <c r="B92" s="201"/>
      <c r="C92" s="201"/>
      <c r="D92" s="201"/>
      <c r="E92" s="202"/>
      <c r="F92" s="202"/>
      <c r="G92" s="202"/>
      <c r="H92" s="202"/>
      <c r="I92" s="202"/>
      <c r="J92" s="202"/>
      <c r="K92" s="202"/>
    </row>
    <row r="93" spans="1:11" ht="12" customHeight="1" x14ac:dyDescent="0.25">
      <c r="A93" s="202"/>
      <c r="B93" s="201"/>
      <c r="C93" s="201"/>
      <c r="D93" s="201"/>
      <c r="E93" s="202"/>
      <c r="F93" s="202"/>
      <c r="G93" s="202"/>
      <c r="H93" s="202"/>
      <c r="I93" s="202"/>
      <c r="J93" s="202"/>
      <c r="K93" s="202"/>
    </row>
    <row r="94" spans="1:11" ht="12" customHeight="1" x14ac:dyDescent="0.25">
      <c r="A94" s="202"/>
      <c r="B94" s="201"/>
      <c r="C94" s="201"/>
      <c r="D94" s="201"/>
      <c r="E94" s="202"/>
      <c r="F94" s="202"/>
      <c r="G94" s="202"/>
      <c r="H94" s="202"/>
      <c r="I94" s="202"/>
      <c r="J94" s="202"/>
      <c r="K94" s="202"/>
    </row>
    <row r="95" spans="1:11" ht="12" customHeight="1" x14ac:dyDescent="0.25">
      <c r="A95" s="202"/>
      <c r="B95" s="201"/>
      <c r="C95" s="201"/>
      <c r="D95" s="201"/>
      <c r="E95" s="202"/>
      <c r="F95" s="202"/>
      <c r="G95" s="202"/>
      <c r="H95" s="202"/>
      <c r="I95" s="202"/>
      <c r="J95" s="202"/>
      <c r="K95" s="202"/>
    </row>
    <row r="96" spans="1:11" ht="12" customHeight="1" x14ac:dyDescent="0.25">
      <c r="A96" s="202"/>
      <c r="B96" s="201"/>
      <c r="C96" s="201"/>
      <c r="D96" s="201"/>
      <c r="E96" s="202"/>
      <c r="F96" s="202"/>
      <c r="G96" s="202"/>
      <c r="H96" s="202"/>
      <c r="I96" s="202"/>
      <c r="J96" s="202"/>
      <c r="K96" s="202"/>
    </row>
    <row r="97" spans="1:11" ht="12" customHeight="1" x14ac:dyDescent="0.25">
      <c r="A97" s="202"/>
      <c r="B97" s="201"/>
      <c r="C97" s="201"/>
      <c r="D97" s="201"/>
      <c r="E97" s="202"/>
      <c r="F97" s="202"/>
      <c r="G97" s="202"/>
      <c r="H97" s="202"/>
      <c r="I97" s="202"/>
      <c r="J97" s="202"/>
      <c r="K97" s="202"/>
    </row>
    <row r="98" spans="1:11" ht="12" customHeight="1" x14ac:dyDescent="0.25">
      <c r="A98" s="202"/>
      <c r="B98" s="201"/>
      <c r="C98" s="201"/>
      <c r="D98" s="201"/>
      <c r="E98" s="202"/>
      <c r="F98" s="202"/>
      <c r="G98" s="202"/>
      <c r="H98" s="202"/>
      <c r="I98" s="202"/>
      <c r="J98" s="202"/>
      <c r="K98" s="202"/>
    </row>
    <row r="99" spans="1:11" ht="12" customHeight="1" x14ac:dyDescent="0.25">
      <c r="A99" s="202"/>
      <c r="B99" s="201"/>
      <c r="C99" s="201"/>
      <c r="D99" s="201"/>
      <c r="E99" s="202"/>
      <c r="F99" s="202"/>
      <c r="G99" s="202"/>
      <c r="H99" s="202"/>
      <c r="I99" s="202"/>
      <c r="J99" s="202"/>
      <c r="K99" s="202"/>
    </row>
    <row r="100" spans="1:11" ht="12" customHeight="1" x14ac:dyDescent="0.25">
      <c r="A100" s="202"/>
      <c r="B100" s="201"/>
      <c r="C100" s="201"/>
      <c r="D100" s="201"/>
      <c r="E100" s="202"/>
      <c r="F100" s="202"/>
      <c r="G100" s="202"/>
      <c r="H100" s="202"/>
      <c r="I100" s="202"/>
      <c r="J100" s="202"/>
      <c r="K100" s="202"/>
    </row>
    <row r="101" spans="1:11" ht="12" customHeight="1" x14ac:dyDescent="0.25">
      <c r="A101" s="202"/>
      <c r="B101" s="201"/>
      <c r="C101" s="201"/>
      <c r="D101" s="201"/>
      <c r="E101" s="202"/>
      <c r="F101" s="202"/>
      <c r="G101" s="202"/>
      <c r="H101" s="202"/>
      <c r="I101" s="202"/>
      <c r="J101" s="202"/>
      <c r="K101" s="202"/>
    </row>
    <row r="102" spans="1:11" ht="12" customHeight="1" x14ac:dyDescent="0.25">
      <c r="A102" s="202"/>
      <c r="B102" s="201"/>
      <c r="C102" s="201"/>
      <c r="D102" s="201"/>
      <c r="E102" s="202"/>
      <c r="F102" s="202"/>
      <c r="G102" s="202"/>
      <c r="H102" s="202"/>
      <c r="I102" s="202"/>
      <c r="J102" s="202"/>
      <c r="K102" s="202"/>
    </row>
  </sheetData>
  <mergeCells count="2">
    <mergeCell ref="B32:D32"/>
    <mergeCell ref="A33:D33"/>
  </mergeCells>
  <pageMargins left="0.7" right="0.7" top="0.75" bottom="0.75" header="0" footer="0"/>
  <pageSetup orientation="landscape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99"/>
  <sheetViews>
    <sheetView showGridLines="0" zoomScaleNormal="100" workbookViewId="0"/>
  </sheetViews>
  <sheetFormatPr baseColWidth="10" defaultColWidth="14.42578125" defaultRowHeight="15" x14ac:dyDescent="0.25"/>
  <cols>
    <col min="1" max="1" width="24.5703125" style="383" customWidth="1"/>
    <col min="2" max="10" width="11.140625" style="383" customWidth="1"/>
    <col min="11" max="11" width="9.5703125" style="383" customWidth="1"/>
    <col min="12" max="13" width="11.5703125" style="383" customWidth="1"/>
    <col min="14" max="16384" width="14.42578125" style="383"/>
  </cols>
  <sheetData>
    <row r="1" spans="1:13" x14ac:dyDescent="0.25">
      <c r="A1" s="200" t="s">
        <v>601</v>
      </c>
      <c r="B1" s="201"/>
      <c r="C1" s="201"/>
      <c r="D1" s="201"/>
      <c r="E1" s="201"/>
      <c r="F1" s="201"/>
      <c r="G1" s="201"/>
      <c r="H1" s="201"/>
      <c r="I1" s="201"/>
      <c r="J1" s="201"/>
      <c r="K1" s="202"/>
      <c r="L1" s="202"/>
      <c r="M1" s="202"/>
    </row>
    <row r="2" spans="1:13" x14ac:dyDescent="0.25">
      <c r="A2" s="203" t="s">
        <v>648</v>
      </c>
      <c r="B2" s="201"/>
      <c r="C2" s="201"/>
      <c r="D2" s="201"/>
      <c r="E2" s="201"/>
      <c r="F2" s="201"/>
      <c r="G2" s="201"/>
      <c r="H2" s="201"/>
      <c r="I2" s="201"/>
      <c r="J2" s="201"/>
      <c r="K2" s="202"/>
      <c r="L2" s="202"/>
      <c r="M2" s="202"/>
    </row>
    <row r="3" spans="1:13" x14ac:dyDescent="0.25">
      <c r="A3" s="202"/>
      <c r="B3" s="201"/>
      <c r="C3" s="201"/>
      <c r="D3" s="201"/>
      <c r="E3" s="201"/>
      <c r="F3" s="201"/>
      <c r="G3" s="201"/>
      <c r="H3" s="201"/>
      <c r="I3" s="201"/>
      <c r="J3" s="201"/>
      <c r="K3" s="202"/>
      <c r="L3" s="202"/>
      <c r="M3" s="202"/>
    </row>
    <row r="4" spans="1:13" x14ac:dyDescent="0.25">
      <c r="A4" s="442" t="s">
        <v>594</v>
      </c>
      <c r="B4" s="234">
        <v>2013</v>
      </c>
      <c r="C4" s="234">
        <v>2014</v>
      </c>
      <c r="D4" s="234">
        <v>2015</v>
      </c>
      <c r="E4" s="234">
        <v>2016</v>
      </c>
      <c r="F4" s="234">
        <v>2017</v>
      </c>
      <c r="G4" s="234">
        <v>2018</v>
      </c>
      <c r="H4" s="234">
        <v>2019</v>
      </c>
      <c r="I4" s="234">
        <v>2020</v>
      </c>
      <c r="J4" s="234">
        <v>2021</v>
      </c>
      <c r="K4" s="205" t="s">
        <v>186</v>
      </c>
      <c r="L4" s="202"/>
      <c r="M4" s="202"/>
    </row>
    <row r="5" spans="1:13" x14ac:dyDescent="0.25">
      <c r="A5" s="202" t="s">
        <v>595</v>
      </c>
      <c r="B5" s="443">
        <v>9.0857270500000009</v>
      </c>
      <c r="C5" s="443">
        <v>2.2444252300000005</v>
      </c>
      <c r="D5" s="444">
        <v>0.26838499999999998</v>
      </c>
      <c r="E5" s="444">
        <v>0.70191599999999998</v>
      </c>
      <c r="F5" s="444">
        <v>0.21623300000000001</v>
      </c>
      <c r="G5" s="443">
        <v>2.452118</v>
      </c>
      <c r="H5" s="443">
        <v>5.6582220000000003</v>
      </c>
      <c r="I5" s="297">
        <v>1.5747420000000001</v>
      </c>
      <c r="J5" s="297">
        <v>2.059291</v>
      </c>
      <c r="K5" s="297">
        <v>3.8770739999999999</v>
      </c>
      <c r="M5" s="445"/>
    </row>
    <row r="6" spans="1:13" x14ac:dyDescent="0.25">
      <c r="A6" s="202" t="s">
        <v>57</v>
      </c>
      <c r="B6" s="443">
        <v>681.88391086000058</v>
      </c>
      <c r="C6" s="443">
        <v>458.0480644899996</v>
      </c>
      <c r="D6" s="443">
        <v>404.02561204999978</v>
      </c>
      <c r="E6" s="443">
        <v>304.39996547999999</v>
      </c>
      <c r="F6" s="443">
        <v>276.47880139999961</v>
      </c>
      <c r="G6" s="443">
        <v>339.7687367800001</v>
      </c>
      <c r="H6" s="443">
        <v>392.21034600000002</v>
      </c>
      <c r="I6" s="297">
        <v>357.47740599999997</v>
      </c>
      <c r="J6" s="297">
        <v>542.29197999999997</v>
      </c>
      <c r="K6" s="297">
        <v>511.15579400000001</v>
      </c>
      <c r="M6" s="445"/>
    </row>
    <row r="7" spans="1:13" x14ac:dyDescent="0.25">
      <c r="A7" s="202" t="s">
        <v>59</v>
      </c>
      <c r="B7" s="443">
        <v>1748.4054661500004</v>
      </c>
      <c r="C7" s="443">
        <v>1677.3788650399993</v>
      </c>
      <c r="D7" s="443">
        <v>1536.7338221499995</v>
      </c>
      <c r="E7" s="443">
        <v>312.12584105000008</v>
      </c>
      <c r="F7" s="443">
        <v>173.15026875000004</v>
      </c>
      <c r="G7" s="443">
        <v>232.99582888</v>
      </c>
      <c r="H7" s="443">
        <v>296.826708</v>
      </c>
      <c r="I7" s="297">
        <v>222.34005199999999</v>
      </c>
      <c r="J7" s="297">
        <v>240.88170400000001</v>
      </c>
      <c r="K7" s="297">
        <v>242.885122</v>
      </c>
      <c r="M7" s="445"/>
    </row>
    <row r="8" spans="1:13" x14ac:dyDescent="0.25">
      <c r="A8" s="202" t="s">
        <v>45</v>
      </c>
      <c r="B8" s="443">
        <v>1357.8900016200014</v>
      </c>
      <c r="C8" s="443">
        <v>1964.3605370900007</v>
      </c>
      <c r="D8" s="443">
        <v>1795.8582097500005</v>
      </c>
      <c r="E8" s="443">
        <v>332.72235541000015</v>
      </c>
      <c r="F8" s="443">
        <v>529.2430563600002</v>
      </c>
      <c r="G8" s="443">
        <v>457.96120543000035</v>
      </c>
      <c r="H8" s="443">
        <v>406.71241214999998</v>
      </c>
      <c r="I8" s="297">
        <v>211.32662199999999</v>
      </c>
      <c r="J8" s="297">
        <v>243.79498599999999</v>
      </c>
      <c r="K8" s="297">
        <v>352.12388199999998</v>
      </c>
      <c r="M8" s="445"/>
    </row>
    <row r="9" spans="1:13" x14ac:dyDescent="0.25">
      <c r="A9" s="202" t="s">
        <v>55</v>
      </c>
      <c r="B9" s="443">
        <v>85.674126130000019</v>
      </c>
      <c r="C9" s="443">
        <v>51.772991490000003</v>
      </c>
      <c r="D9" s="443">
        <v>137.12551965000003</v>
      </c>
      <c r="E9" s="443">
        <v>66.433895780000029</v>
      </c>
      <c r="F9" s="443">
        <v>82.55140133999997</v>
      </c>
      <c r="G9" s="443">
        <v>123.81632934999999</v>
      </c>
      <c r="H9" s="443">
        <v>121.765505</v>
      </c>
      <c r="I9" s="297">
        <v>70.388154</v>
      </c>
      <c r="J9" s="297">
        <v>91.807153</v>
      </c>
      <c r="K9" s="297">
        <v>120.348838</v>
      </c>
      <c r="M9" s="445"/>
    </row>
    <row r="10" spans="1:13" x14ac:dyDescent="0.25">
      <c r="A10" s="202" t="s">
        <v>52</v>
      </c>
      <c r="B10" s="443">
        <v>565.40433478</v>
      </c>
      <c r="C10" s="443">
        <v>334.96573779999977</v>
      </c>
      <c r="D10" s="443">
        <v>291.57194619000012</v>
      </c>
      <c r="E10" s="443">
        <v>208.02099849999991</v>
      </c>
      <c r="F10" s="443">
        <v>212.61210716000008</v>
      </c>
      <c r="G10" s="443">
        <v>358.30483652999999</v>
      </c>
      <c r="H10" s="443">
        <v>349.648912</v>
      </c>
      <c r="I10" s="297">
        <v>226.508758</v>
      </c>
      <c r="J10" s="297">
        <v>300.63645200000002</v>
      </c>
      <c r="K10" s="297">
        <v>548.96019200000001</v>
      </c>
      <c r="M10" s="445"/>
    </row>
    <row r="11" spans="1:13" x14ac:dyDescent="0.25">
      <c r="A11" s="202" t="s">
        <v>600</v>
      </c>
      <c r="B11" s="444">
        <v>9.9500000000000005E-2</v>
      </c>
      <c r="C11" s="444">
        <v>0.12300964</v>
      </c>
      <c r="D11" s="444">
        <v>0.34112500000000001</v>
      </c>
      <c r="E11" s="444">
        <v>0.51603600000000005</v>
      </c>
      <c r="F11" s="444">
        <v>0.24475</v>
      </c>
      <c r="G11" s="444">
        <v>1.0981000000000001</v>
      </c>
      <c r="H11" s="444">
        <v>1.41</v>
      </c>
      <c r="I11" s="446">
        <v>2.0500000000000001E-2</v>
      </c>
      <c r="J11" s="446">
        <v>1.4999999999999999E-2</v>
      </c>
      <c r="K11" s="297">
        <v>0</v>
      </c>
      <c r="M11" s="445"/>
    </row>
    <row r="12" spans="1:13" x14ac:dyDescent="0.25">
      <c r="A12" s="202" t="s">
        <v>47</v>
      </c>
      <c r="B12" s="443">
        <v>799.19504082999993</v>
      </c>
      <c r="C12" s="443">
        <v>1055.8186157999999</v>
      </c>
      <c r="D12" s="443">
        <v>646.57906503000004</v>
      </c>
      <c r="E12" s="443">
        <v>286.90357698000008</v>
      </c>
      <c r="F12" s="443">
        <v>386.72986425999994</v>
      </c>
      <c r="G12" s="443">
        <v>229.55752206</v>
      </c>
      <c r="H12" s="443">
        <v>218.61697699999999</v>
      </c>
      <c r="I12" s="297">
        <v>136.67436599999999</v>
      </c>
      <c r="J12" s="297">
        <v>422.730526</v>
      </c>
      <c r="K12" s="297">
        <v>227.782138</v>
      </c>
      <c r="M12" s="445"/>
    </row>
    <row r="13" spans="1:13" x14ac:dyDescent="0.25">
      <c r="A13" s="202" t="s">
        <v>49</v>
      </c>
      <c r="B13" s="443">
        <v>76.589371500000027</v>
      </c>
      <c r="C13" s="443">
        <v>47.301893019999994</v>
      </c>
      <c r="D13" s="443">
        <v>36.811195349999991</v>
      </c>
      <c r="E13" s="443">
        <v>33.317536440000012</v>
      </c>
      <c r="F13" s="443">
        <v>49.026044629999994</v>
      </c>
      <c r="G13" s="443">
        <v>75.687430729999988</v>
      </c>
      <c r="H13" s="443">
        <v>63.988889</v>
      </c>
      <c r="I13" s="297">
        <v>37.567101999999998</v>
      </c>
      <c r="J13" s="297">
        <v>38.519292</v>
      </c>
      <c r="K13" s="297">
        <v>45.118246999999997</v>
      </c>
      <c r="M13" s="445"/>
    </row>
    <row r="14" spans="1:13" x14ac:dyDescent="0.25">
      <c r="A14" s="202" t="s">
        <v>60</v>
      </c>
      <c r="B14" s="443">
        <v>23.75940082</v>
      </c>
      <c r="C14" s="443">
        <v>18.776480760000002</v>
      </c>
      <c r="D14" s="443">
        <v>18.586977480000002</v>
      </c>
      <c r="E14" s="443">
        <v>28.303921139999993</v>
      </c>
      <c r="F14" s="443">
        <v>37.283709170000002</v>
      </c>
      <c r="G14" s="443">
        <v>46.498053370000008</v>
      </c>
      <c r="H14" s="443">
        <v>55.938111659999997</v>
      </c>
      <c r="I14" s="297">
        <v>15.829141</v>
      </c>
      <c r="J14" s="297">
        <v>9.1283600000000007</v>
      </c>
      <c r="K14" s="297">
        <v>35.899974</v>
      </c>
      <c r="M14" s="445"/>
    </row>
    <row r="15" spans="1:13" x14ac:dyDescent="0.25">
      <c r="A15" s="202" t="s">
        <v>48</v>
      </c>
      <c r="B15" s="443">
        <v>275.39159418999981</v>
      </c>
      <c r="C15" s="443">
        <v>344.87245030999998</v>
      </c>
      <c r="D15" s="443">
        <v>295.70313316000011</v>
      </c>
      <c r="E15" s="443">
        <v>177.75207662</v>
      </c>
      <c r="F15" s="443">
        <v>375.63589403000009</v>
      </c>
      <c r="G15" s="443">
        <v>818.20466241000008</v>
      </c>
      <c r="H15" s="443">
        <v>931.11582599999997</v>
      </c>
      <c r="I15" s="297">
        <v>585.54725800000006</v>
      </c>
      <c r="J15" s="297">
        <v>458.92153400000001</v>
      </c>
      <c r="K15" s="297">
        <v>435.45288599999998</v>
      </c>
      <c r="M15" s="445"/>
    </row>
    <row r="16" spans="1:13" x14ac:dyDescent="0.25">
      <c r="A16" s="202" t="s">
        <v>58</v>
      </c>
      <c r="B16" s="443">
        <v>1462.7139143300003</v>
      </c>
      <c r="C16" s="443">
        <v>654.22107492000043</v>
      </c>
      <c r="D16" s="443">
        <v>563.36817406999967</v>
      </c>
      <c r="E16" s="443">
        <v>251.63249699999994</v>
      </c>
      <c r="F16" s="443">
        <v>307.91365401000002</v>
      </c>
      <c r="G16" s="443">
        <v>376.99789714999997</v>
      </c>
      <c r="H16" s="443">
        <v>583.62279109000008</v>
      </c>
      <c r="I16" s="297">
        <v>405.94991800000003</v>
      </c>
      <c r="J16" s="297">
        <v>406.23048999999997</v>
      </c>
      <c r="K16" s="297">
        <v>406.72407800000002</v>
      </c>
      <c r="M16" s="445"/>
    </row>
    <row r="17" spans="1:13" x14ac:dyDescent="0.25">
      <c r="A17" s="202" t="s">
        <v>53</v>
      </c>
      <c r="B17" s="443">
        <v>327.60113417999997</v>
      </c>
      <c r="C17" s="443">
        <v>199.87435481999998</v>
      </c>
      <c r="D17" s="443">
        <v>202.79586561000002</v>
      </c>
      <c r="E17" s="443">
        <v>219.12893716999989</v>
      </c>
      <c r="F17" s="443">
        <v>206.28147387000001</v>
      </c>
      <c r="G17" s="443">
        <v>253.83661322999998</v>
      </c>
      <c r="H17" s="443">
        <v>228.694975</v>
      </c>
      <c r="I17" s="297">
        <v>174.907309</v>
      </c>
      <c r="J17" s="297">
        <v>204.07864599999999</v>
      </c>
      <c r="K17" s="297">
        <v>254.02193399999999</v>
      </c>
      <c r="M17" s="445"/>
    </row>
    <row r="18" spans="1:13" x14ac:dyDescent="0.25">
      <c r="A18" s="202" t="s">
        <v>463</v>
      </c>
      <c r="B18" s="443">
        <v>2.2706457799999997</v>
      </c>
      <c r="C18" s="444">
        <v>0.10296349999999999</v>
      </c>
      <c r="D18" s="444">
        <v>0.11103853999999999</v>
      </c>
      <c r="E18" s="444">
        <v>0.10139110000000003</v>
      </c>
      <c r="F18" s="443">
        <v>1.8109630599999997</v>
      </c>
      <c r="G18" s="447">
        <v>1.1535999999999999E-2</v>
      </c>
      <c r="H18" s="448">
        <v>2.12E-4</v>
      </c>
      <c r="I18" s="449">
        <v>8.3803000000000002E-2</v>
      </c>
      <c r="J18" s="449">
        <v>0.29642299999999999</v>
      </c>
      <c r="K18" s="449">
        <v>0.35122500000000001</v>
      </c>
      <c r="M18" s="445"/>
    </row>
    <row r="19" spans="1:13" x14ac:dyDescent="0.25">
      <c r="A19" s="202" t="s">
        <v>51</v>
      </c>
      <c r="B19" s="443">
        <v>222.58355790000016</v>
      </c>
      <c r="C19" s="443">
        <v>239.90673893999988</v>
      </c>
      <c r="D19" s="443">
        <v>166.4921383299999</v>
      </c>
      <c r="E19" s="443">
        <v>115.97981955000004</v>
      </c>
      <c r="F19" s="443">
        <v>162.07965916999993</v>
      </c>
      <c r="G19" s="443">
        <v>153.82627139999997</v>
      </c>
      <c r="H19" s="443">
        <v>213.504738</v>
      </c>
      <c r="I19" s="297">
        <v>96.967303999999999</v>
      </c>
      <c r="J19" s="297">
        <v>199.51974100000001</v>
      </c>
      <c r="K19" s="297">
        <v>211.18677600000001</v>
      </c>
      <c r="M19" s="445"/>
    </row>
    <row r="20" spans="1:13" x14ac:dyDescent="0.25">
      <c r="A20" s="202" t="s">
        <v>602</v>
      </c>
      <c r="B20" s="443">
        <v>0</v>
      </c>
      <c r="C20" s="444">
        <v>0.2923</v>
      </c>
      <c r="D20" s="444">
        <v>0.49940000000000001</v>
      </c>
      <c r="E20" s="444">
        <v>0.3619</v>
      </c>
      <c r="F20" s="444">
        <v>0.23021</v>
      </c>
      <c r="G20" s="443">
        <v>0</v>
      </c>
      <c r="H20" s="443">
        <v>0</v>
      </c>
      <c r="I20" s="297">
        <v>0</v>
      </c>
      <c r="J20" s="297">
        <v>0</v>
      </c>
      <c r="K20" s="297">
        <v>0</v>
      </c>
      <c r="M20" s="445"/>
    </row>
    <row r="21" spans="1:13" x14ac:dyDescent="0.25">
      <c r="A21" s="202" t="s">
        <v>456</v>
      </c>
      <c r="B21" s="443">
        <v>68.314986000000005</v>
      </c>
      <c r="C21" s="444">
        <v>1.2315339999999999</v>
      </c>
      <c r="D21" s="443">
        <v>9.8838430000000006</v>
      </c>
      <c r="E21" s="443">
        <v>6.8297739999999996</v>
      </c>
      <c r="F21" s="443">
        <v>7.0159789999999997</v>
      </c>
      <c r="G21" s="443">
        <v>12.465748980000001</v>
      </c>
      <c r="H21" s="443">
        <v>22.447116999999999</v>
      </c>
      <c r="I21" s="297">
        <v>6.1870399999999997</v>
      </c>
      <c r="J21" s="449">
        <v>0.18488199999999999</v>
      </c>
      <c r="K21" s="449">
        <v>8.8069999999999996E-2</v>
      </c>
      <c r="M21" s="445"/>
    </row>
    <row r="22" spans="1:13" x14ac:dyDescent="0.25">
      <c r="A22" s="202" t="s">
        <v>44</v>
      </c>
      <c r="B22" s="443">
        <v>525.8196396300001</v>
      </c>
      <c r="C22" s="443">
        <v>488.93627874000015</v>
      </c>
      <c r="D22" s="443">
        <v>357.89401263000002</v>
      </c>
      <c r="E22" s="443">
        <v>365.6823023</v>
      </c>
      <c r="F22" s="443">
        <v>361.12945981000024</v>
      </c>
      <c r="G22" s="443">
        <v>678.31173391000004</v>
      </c>
      <c r="H22" s="443">
        <v>1472.484224</v>
      </c>
      <c r="I22" s="297">
        <v>1410.481115</v>
      </c>
      <c r="J22" s="297">
        <v>1428.336413</v>
      </c>
      <c r="K22" s="297">
        <v>1259.5224089999999</v>
      </c>
      <c r="M22" s="445"/>
    </row>
    <row r="23" spans="1:13" x14ac:dyDescent="0.25">
      <c r="A23" s="202" t="s">
        <v>50</v>
      </c>
      <c r="B23" s="443">
        <v>531.72046799999998</v>
      </c>
      <c r="C23" s="443">
        <v>313.42587918999999</v>
      </c>
      <c r="D23" s="443">
        <v>176.23928104999996</v>
      </c>
      <c r="E23" s="443">
        <v>142.78539943999999</v>
      </c>
      <c r="F23" s="443">
        <v>180.06432493999995</v>
      </c>
      <c r="G23" s="443">
        <v>176.81912930999999</v>
      </c>
      <c r="H23" s="443">
        <v>156.210048</v>
      </c>
      <c r="I23" s="297">
        <v>87.799582000000001</v>
      </c>
      <c r="J23" s="297">
        <v>162.10738599999999</v>
      </c>
      <c r="K23" s="297">
        <v>185.429238</v>
      </c>
      <c r="M23" s="445"/>
    </row>
    <row r="24" spans="1:13" x14ac:dyDescent="0.25">
      <c r="A24" s="202" t="s">
        <v>56</v>
      </c>
      <c r="B24" s="443">
        <v>9.1367106499999959</v>
      </c>
      <c r="C24" s="443">
        <v>10.288966120000001</v>
      </c>
      <c r="D24" s="443">
        <v>8.9429582100000005</v>
      </c>
      <c r="E24" s="443">
        <v>11.135487269999999</v>
      </c>
      <c r="F24" s="443">
        <v>8.0733405500000028</v>
      </c>
      <c r="G24" s="443">
        <v>16.676250170000003</v>
      </c>
      <c r="H24" s="443">
        <v>24.618573000000001</v>
      </c>
      <c r="I24" s="297">
        <v>14.389189999999999</v>
      </c>
      <c r="J24" s="297">
        <v>20.133054999999999</v>
      </c>
      <c r="K24" s="297">
        <v>20.319588</v>
      </c>
      <c r="M24" s="445"/>
    </row>
    <row r="25" spans="1:13" x14ac:dyDescent="0.25">
      <c r="A25" s="202" t="s">
        <v>54</v>
      </c>
      <c r="B25" s="443">
        <v>79.307465149999942</v>
      </c>
      <c r="C25" s="443">
        <v>153.36470368999991</v>
      </c>
      <c r="D25" s="443">
        <v>71.556536159999951</v>
      </c>
      <c r="E25" s="443">
        <v>86.390565040000027</v>
      </c>
      <c r="F25" s="443">
        <v>102.19572930000001</v>
      </c>
      <c r="G25" s="443">
        <v>117.92756731999999</v>
      </c>
      <c r="H25" s="443">
        <v>173.44518600000001</v>
      </c>
      <c r="I25" s="297">
        <v>88.914886999999993</v>
      </c>
      <c r="J25" s="297">
        <v>210.55561299999999</v>
      </c>
      <c r="K25" s="297">
        <v>296.08073999999999</v>
      </c>
      <c r="M25" s="445"/>
    </row>
    <row r="26" spans="1:13" x14ac:dyDescent="0.25">
      <c r="A26" s="202" t="s">
        <v>596</v>
      </c>
      <c r="B26" s="444">
        <v>0.15802022999999998</v>
      </c>
      <c r="C26" s="447">
        <v>2.4066799999999999E-2</v>
      </c>
      <c r="D26" s="447">
        <v>1.034819E-2</v>
      </c>
      <c r="E26" s="447">
        <v>9.4530900000000008E-3</v>
      </c>
      <c r="F26" s="447">
        <v>1.115875E-2</v>
      </c>
      <c r="G26" s="450">
        <v>1.7340000000000001E-3</v>
      </c>
      <c r="H26" s="447">
        <v>8.378E-3</v>
      </c>
      <c r="I26" s="446">
        <v>8.9779999999999999E-3</v>
      </c>
      <c r="J26" s="297">
        <v>0</v>
      </c>
      <c r="K26" s="449">
        <v>0.167161</v>
      </c>
      <c r="M26" s="445"/>
    </row>
    <row r="27" spans="1:13" x14ac:dyDescent="0.25">
      <c r="A27" s="202" t="s">
        <v>46</v>
      </c>
      <c r="B27" s="443">
        <v>63.542031999999999</v>
      </c>
      <c r="C27" s="443">
        <v>61.877770099999992</v>
      </c>
      <c r="D27" s="443">
        <v>148.26750462999999</v>
      </c>
      <c r="E27" s="443">
        <v>383.59418285999999</v>
      </c>
      <c r="F27" s="443">
        <v>518.39406445999998</v>
      </c>
      <c r="G27" s="443">
        <v>488.62200629000006</v>
      </c>
      <c r="H27" s="443">
        <v>189.56684799999999</v>
      </c>
      <c r="I27" s="297">
        <v>174.43803500000001</v>
      </c>
      <c r="J27" s="297">
        <v>281.04678899999999</v>
      </c>
      <c r="K27" s="297">
        <v>214.478364</v>
      </c>
      <c r="M27" s="445"/>
    </row>
    <row r="28" spans="1:13" x14ac:dyDescent="0.25">
      <c r="A28" s="202" t="s">
        <v>599</v>
      </c>
      <c r="B28" s="443">
        <v>0</v>
      </c>
      <c r="C28" s="443">
        <v>0</v>
      </c>
      <c r="D28" s="443">
        <v>0</v>
      </c>
      <c r="E28" s="447">
        <v>5.5700000000000003E-3</v>
      </c>
      <c r="F28" s="451">
        <v>4.3200000000000001E-3</v>
      </c>
      <c r="G28" s="452">
        <v>2.0000000000000002E-5</v>
      </c>
      <c r="H28" s="443">
        <v>0</v>
      </c>
      <c r="I28" s="297">
        <v>0</v>
      </c>
      <c r="J28" s="453">
        <v>1.5E-3</v>
      </c>
      <c r="K28" s="297">
        <v>0</v>
      </c>
      <c r="M28" s="445"/>
    </row>
    <row r="29" spans="1:13" x14ac:dyDescent="0.25">
      <c r="A29" s="202" t="s">
        <v>598</v>
      </c>
      <c r="B29" s="443">
        <v>0</v>
      </c>
      <c r="C29" s="443">
        <v>0</v>
      </c>
      <c r="D29" s="443">
        <v>0</v>
      </c>
      <c r="E29" s="443">
        <v>0</v>
      </c>
      <c r="F29" s="443">
        <v>0</v>
      </c>
      <c r="G29" s="443">
        <v>0</v>
      </c>
      <c r="H29" s="443">
        <v>0</v>
      </c>
      <c r="I29" s="297">
        <v>0</v>
      </c>
      <c r="J29" s="453">
        <v>2.7499999999999998E-3</v>
      </c>
      <c r="K29" s="297">
        <v>0</v>
      </c>
      <c r="M29" s="445"/>
    </row>
    <row r="30" spans="1:13" x14ac:dyDescent="0.25">
      <c r="A30" s="348" t="s">
        <v>496</v>
      </c>
      <c r="B30" s="441">
        <f>SUM(B5:B29)</f>
        <v>8916.5470477800027</v>
      </c>
      <c r="C30" s="441">
        <f t="shared" ref="C30:K30" si="0">SUM(C5:C29)</f>
        <v>8079.20970149</v>
      </c>
      <c r="D30" s="441">
        <f t="shared" si="0"/>
        <v>6869.6660912299985</v>
      </c>
      <c r="E30" s="441">
        <f t="shared" si="0"/>
        <v>3334.8353982200001</v>
      </c>
      <c r="F30" s="441">
        <f t="shared" si="0"/>
        <v>3978.3764670199998</v>
      </c>
      <c r="G30" s="441">
        <f t="shared" si="0"/>
        <v>4961.8413313000001</v>
      </c>
      <c r="H30" s="441">
        <f t="shared" si="0"/>
        <v>5908.4949989000006</v>
      </c>
      <c r="I30" s="441">
        <f t="shared" si="0"/>
        <v>4325.3812619999999</v>
      </c>
      <c r="J30" s="441">
        <f t="shared" si="0"/>
        <v>5263.2799660000001</v>
      </c>
      <c r="K30" s="441">
        <f t="shared" si="0"/>
        <v>5371.9737299999997</v>
      </c>
      <c r="L30" s="202"/>
      <c r="M30" s="202"/>
    </row>
    <row r="31" spans="1:13" x14ac:dyDescent="0.25">
      <c r="A31" s="202" t="s">
        <v>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2"/>
      <c r="L31" s="202"/>
      <c r="M31" s="202"/>
    </row>
    <row r="32" spans="1:13" x14ac:dyDescent="0.25">
      <c r="A32" s="221" t="s">
        <v>78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02"/>
      <c r="M32" s="202"/>
    </row>
    <row r="33" spans="1:13" x14ac:dyDescent="0.25">
      <c r="A33" s="739" t="s">
        <v>498</v>
      </c>
      <c r="B33" s="724"/>
      <c r="C33" s="724"/>
      <c r="D33" s="724"/>
      <c r="E33" s="724"/>
      <c r="F33" s="724"/>
      <c r="G33" s="724"/>
      <c r="H33" s="724"/>
      <c r="I33" s="724"/>
      <c r="J33" s="724"/>
      <c r="K33" s="724"/>
      <c r="L33" s="202"/>
      <c r="M33" s="202"/>
    </row>
    <row r="34" spans="1:13" x14ac:dyDescent="0.25">
      <c r="A34" s="224" t="s">
        <v>499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02"/>
      <c r="M34" s="202"/>
    </row>
    <row r="35" spans="1:13" x14ac:dyDescent="0.25">
      <c r="A35" s="202"/>
      <c r="B35" s="201"/>
      <c r="C35" s="201"/>
      <c r="D35" s="201"/>
      <c r="E35" s="201"/>
      <c r="F35" s="201"/>
      <c r="G35" s="201"/>
      <c r="H35" s="201"/>
      <c r="I35" s="201"/>
      <c r="J35" s="201"/>
      <c r="K35" s="202"/>
      <c r="L35" s="202"/>
      <c r="M35" s="202"/>
    </row>
    <row r="36" spans="1:13" x14ac:dyDescent="0.25">
      <c r="A36" s="202"/>
      <c r="B36" s="443"/>
      <c r="C36" s="443"/>
      <c r="D36" s="443"/>
      <c r="E36" s="443"/>
      <c r="F36" s="443"/>
      <c r="G36" s="443"/>
      <c r="H36" s="443"/>
      <c r="I36" s="443"/>
      <c r="J36" s="443"/>
      <c r="K36" s="443"/>
      <c r="L36" s="202"/>
      <c r="M36" s="202"/>
    </row>
    <row r="37" spans="1:13" x14ac:dyDescent="0.25">
      <c r="B37" s="443"/>
      <c r="C37" s="443"/>
      <c r="D37" s="443"/>
      <c r="E37" s="443"/>
      <c r="F37" s="443"/>
      <c r="G37" s="443"/>
      <c r="H37" s="443"/>
      <c r="I37" s="443"/>
      <c r="J37" s="443"/>
      <c r="K37" s="443"/>
      <c r="L37" s="202"/>
      <c r="M37" s="202"/>
    </row>
    <row r="38" spans="1:13" x14ac:dyDescent="0.25"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202"/>
      <c r="M38" s="202"/>
    </row>
    <row r="39" spans="1:13" x14ac:dyDescent="0.25">
      <c r="B39" s="443"/>
      <c r="C39" s="443"/>
      <c r="D39" s="443"/>
      <c r="E39" s="443"/>
      <c r="F39" s="443"/>
      <c r="G39" s="443"/>
      <c r="H39" s="443"/>
      <c r="I39" s="443"/>
      <c r="J39" s="443"/>
      <c r="K39" s="443"/>
      <c r="L39" s="202"/>
      <c r="M39" s="202"/>
    </row>
    <row r="40" spans="1:13" x14ac:dyDescent="0.25">
      <c r="B40" s="443"/>
      <c r="C40" s="443"/>
      <c r="D40" s="443"/>
      <c r="E40" s="443"/>
      <c r="F40" s="443"/>
      <c r="G40" s="443"/>
      <c r="H40" s="443"/>
      <c r="I40" s="443"/>
      <c r="J40" s="443"/>
      <c r="K40" s="443"/>
      <c r="L40" s="202"/>
      <c r="M40" s="202"/>
    </row>
    <row r="41" spans="1:13" x14ac:dyDescent="0.25">
      <c r="B41" s="443"/>
      <c r="C41" s="443"/>
      <c r="D41" s="443"/>
      <c r="E41" s="443"/>
      <c r="F41" s="443"/>
      <c r="G41" s="443"/>
      <c r="H41" s="443"/>
      <c r="I41" s="443"/>
      <c r="J41" s="443"/>
      <c r="K41" s="443"/>
      <c r="L41" s="202"/>
      <c r="M41" s="202"/>
    </row>
    <row r="42" spans="1:13" x14ac:dyDescent="0.25"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202"/>
      <c r="M42" s="202"/>
    </row>
    <row r="43" spans="1:13" x14ac:dyDescent="0.25">
      <c r="B43" s="443"/>
      <c r="C43" s="443"/>
      <c r="D43" s="443"/>
      <c r="E43" s="443"/>
      <c r="F43" s="443"/>
      <c r="G43" s="443"/>
      <c r="H43" s="443"/>
      <c r="I43" s="443"/>
      <c r="J43" s="443"/>
      <c r="K43" s="443"/>
      <c r="L43" s="202"/>
      <c r="M43" s="202"/>
    </row>
    <row r="44" spans="1:13" x14ac:dyDescent="0.25"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202"/>
      <c r="M44" s="202"/>
    </row>
    <row r="45" spans="1:13" x14ac:dyDescent="0.25"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202"/>
      <c r="M45" s="202"/>
    </row>
    <row r="46" spans="1:13" x14ac:dyDescent="0.25"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202"/>
      <c r="M46" s="202"/>
    </row>
    <row r="47" spans="1:13" x14ac:dyDescent="0.25"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202"/>
      <c r="M47" s="202"/>
    </row>
    <row r="48" spans="1:13" x14ac:dyDescent="0.25">
      <c r="B48" s="443"/>
      <c r="C48" s="443"/>
      <c r="D48" s="443"/>
      <c r="E48" s="443"/>
      <c r="F48" s="443"/>
      <c r="G48" s="443"/>
      <c r="H48" s="443"/>
      <c r="I48" s="443"/>
      <c r="J48" s="443"/>
      <c r="K48" s="443"/>
      <c r="L48" s="202"/>
      <c r="M48" s="202"/>
    </row>
    <row r="49" spans="2:13" x14ac:dyDescent="0.25"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202"/>
      <c r="M49" s="202"/>
    </row>
    <row r="50" spans="2:13" x14ac:dyDescent="0.25"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202"/>
      <c r="M50" s="202"/>
    </row>
    <row r="51" spans="2:13" x14ac:dyDescent="0.25">
      <c r="B51" s="443"/>
      <c r="C51" s="443"/>
      <c r="D51" s="443"/>
      <c r="E51" s="443"/>
      <c r="F51" s="443"/>
      <c r="G51" s="443"/>
      <c r="H51" s="443"/>
      <c r="I51" s="443"/>
      <c r="J51" s="443"/>
      <c r="K51" s="443"/>
      <c r="L51" s="202"/>
      <c r="M51" s="202"/>
    </row>
    <row r="52" spans="2:13" x14ac:dyDescent="0.25"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202"/>
      <c r="M52" s="202"/>
    </row>
    <row r="53" spans="2:13" x14ac:dyDescent="0.25">
      <c r="B53" s="443"/>
      <c r="C53" s="443"/>
      <c r="D53" s="443"/>
      <c r="E53" s="443"/>
      <c r="F53" s="443"/>
      <c r="G53" s="443"/>
      <c r="H53" s="443"/>
      <c r="I53" s="443"/>
      <c r="J53" s="443"/>
      <c r="K53" s="443"/>
      <c r="L53" s="202"/>
      <c r="M53" s="202"/>
    </row>
    <row r="54" spans="2:13" x14ac:dyDescent="0.25">
      <c r="B54" s="443"/>
      <c r="C54" s="443"/>
      <c r="D54" s="443"/>
      <c r="E54" s="443"/>
      <c r="F54" s="443"/>
      <c r="G54" s="443"/>
      <c r="H54" s="443"/>
      <c r="I54" s="443"/>
      <c r="J54" s="443"/>
      <c r="K54" s="443"/>
      <c r="L54" s="202"/>
      <c r="M54" s="202"/>
    </row>
    <row r="55" spans="2:13" x14ac:dyDescent="0.25">
      <c r="B55" s="443"/>
      <c r="C55" s="443"/>
      <c r="D55" s="443"/>
      <c r="E55" s="443"/>
      <c r="F55" s="443"/>
      <c r="G55" s="443"/>
      <c r="H55" s="443"/>
      <c r="I55" s="443"/>
      <c r="J55" s="443"/>
      <c r="K55" s="443"/>
      <c r="L55" s="202"/>
      <c r="M55" s="202"/>
    </row>
    <row r="56" spans="2:13" x14ac:dyDescent="0.25">
      <c r="B56" s="443"/>
      <c r="C56" s="443"/>
      <c r="D56" s="443"/>
      <c r="E56" s="443"/>
      <c r="F56" s="443"/>
      <c r="G56" s="443"/>
      <c r="H56" s="443"/>
      <c r="I56" s="443"/>
      <c r="J56" s="443"/>
      <c r="K56" s="443"/>
      <c r="L56" s="202"/>
      <c r="M56" s="202"/>
    </row>
    <row r="57" spans="2:13" x14ac:dyDescent="0.25">
      <c r="B57" s="443"/>
      <c r="C57" s="443"/>
      <c r="D57" s="443"/>
      <c r="E57" s="443"/>
      <c r="F57" s="443"/>
      <c r="G57" s="443"/>
      <c r="H57" s="443"/>
      <c r="I57" s="443"/>
      <c r="J57" s="443"/>
      <c r="K57" s="443"/>
      <c r="L57" s="202"/>
      <c r="M57" s="202"/>
    </row>
    <row r="58" spans="2:13" x14ac:dyDescent="0.25">
      <c r="B58" s="443"/>
      <c r="C58" s="443"/>
      <c r="D58" s="443"/>
      <c r="E58" s="443"/>
      <c r="F58" s="443"/>
      <c r="G58" s="443"/>
      <c r="H58" s="443"/>
      <c r="I58" s="443"/>
      <c r="J58" s="443"/>
      <c r="K58" s="443"/>
      <c r="L58" s="202"/>
      <c r="M58" s="202"/>
    </row>
    <row r="59" spans="2:13" x14ac:dyDescent="0.25">
      <c r="B59" s="443"/>
      <c r="C59" s="443"/>
      <c r="D59" s="443"/>
      <c r="E59" s="443"/>
      <c r="F59" s="443"/>
      <c r="G59" s="443"/>
      <c r="H59" s="443"/>
      <c r="I59" s="443"/>
      <c r="J59" s="443"/>
      <c r="K59" s="443"/>
      <c r="L59" s="202"/>
      <c r="M59" s="202"/>
    </row>
    <row r="60" spans="2:13" x14ac:dyDescent="0.25">
      <c r="B60" s="443"/>
      <c r="C60" s="443"/>
      <c r="D60" s="443"/>
      <c r="E60" s="443"/>
      <c r="F60" s="443"/>
      <c r="G60" s="443"/>
      <c r="H60" s="443"/>
      <c r="I60" s="443"/>
      <c r="J60" s="443"/>
      <c r="K60" s="443"/>
      <c r="L60" s="202"/>
      <c r="M60" s="202"/>
    </row>
    <row r="61" spans="2:13" x14ac:dyDescent="0.25">
      <c r="L61" s="202"/>
      <c r="M61" s="202"/>
    </row>
    <row r="62" spans="2:13" x14ac:dyDescent="0.25">
      <c r="L62" s="202"/>
      <c r="M62" s="202"/>
    </row>
    <row r="63" spans="2:13" x14ac:dyDescent="0.25">
      <c r="L63" s="202"/>
      <c r="M63" s="202"/>
    </row>
    <row r="64" spans="2:13" x14ac:dyDescent="0.25">
      <c r="L64" s="202"/>
      <c r="M64" s="202"/>
    </row>
    <row r="65" spans="12:13" x14ac:dyDescent="0.25">
      <c r="L65" s="202"/>
      <c r="M65" s="202"/>
    </row>
    <row r="66" spans="12:13" x14ac:dyDescent="0.25">
      <c r="L66" s="202"/>
      <c r="M66" s="202"/>
    </row>
    <row r="67" spans="12:13" x14ac:dyDescent="0.25">
      <c r="L67" s="202"/>
      <c r="M67" s="202"/>
    </row>
    <row r="68" spans="12:13" x14ac:dyDescent="0.25">
      <c r="L68" s="202"/>
      <c r="M68" s="202"/>
    </row>
    <row r="69" spans="12:13" x14ac:dyDescent="0.25">
      <c r="L69" s="202"/>
      <c r="M69" s="202"/>
    </row>
    <row r="70" spans="12:13" x14ac:dyDescent="0.25">
      <c r="L70" s="202"/>
      <c r="M70" s="202"/>
    </row>
    <row r="71" spans="12:13" x14ac:dyDescent="0.25">
      <c r="L71" s="202"/>
      <c r="M71" s="202"/>
    </row>
    <row r="72" spans="12:13" x14ac:dyDescent="0.25">
      <c r="L72" s="202"/>
      <c r="M72" s="202"/>
    </row>
    <row r="73" spans="12:13" x14ac:dyDescent="0.25">
      <c r="L73" s="202"/>
      <c r="M73" s="202"/>
    </row>
    <row r="74" spans="12:13" x14ac:dyDescent="0.25">
      <c r="L74" s="202"/>
      <c r="M74" s="202"/>
    </row>
    <row r="75" spans="12:13" x14ac:dyDescent="0.25">
      <c r="L75" s="202"/>
      <c r="M75" s="202"/>
    </row>
    <row r="76" spans="12:13" x14ac:dyDescent="0.25">
      <c r="L76" s="202"/>
      <c r="M76" s="202"/>
    </row>
    <row r="77" spans="12:13" x14ac:dyDescent="0.25">
      <c r="L77" s="202"/>
      <c r="M77" s="202"/>
    </row>
    <row r="78" spans="12:13" x14ac:dyDescent="0.25">
      <c r="L78" s="202"/>
      <c r="M78" s="202"/>
    </row>
    <row r="79" spans="12:13" x14ac:dyDescent="0.25">
      <c r="L79" s="202"/>
      <c r="M79" s="202"/>
    </row>
    <row r="80" spans="12:13" x14ac:dyDescent="0.25">
      <c r="L80" s="202"/>
      <c r="M80" s="202"/>
    </row>
    <row r="81" spans="1:13" x14ac:dyDescent="0.25">
      <c r="L81" s="202"/>
      <c r="M81" s="202"/>
    </row>
    <row r="82" spans="1:13" x14ac:dyDescent="0.25">
      <c r="L82" s="202"/>
      <c r="M82" s="202"/>
    </row>
    <row r="83" spans="1:13" x14ac:dyDescent="0.25">
      <c r="L83" s="202"/>
      <c r="M83" s="202"/>
    </row>
    <row r="84" spans="1:13" x14ac:dyDescent="0.25">
      <c r="L84" s="202"/>
      <c r="M84" s="202"/>
    </row>
    <row r="85" spans="1:13" x14ac:dyDescent="0.25">
      <c r="L85" s="202"/>
      <c r="M85" s="202"/>
    </row>
    <row r="86" spans="1:13" x14ac:dyDescent="0.25">
      <c r="L86" s="202"/>
      <c r="M86" s="202"/>
    </row>
    <row r="87" spans="1:13" x14ac:dyDescent="0.25">
      <c r="L87" s="202"/>
      <c r="M87" s="202"/>
    </row>
    <row r="88" spans="1:13" x14ac:dyDescent="0.25">
      <c r="A88" s="202"/>
      <c r="B88" s="201"/>
      <c r="C88" s="201"/>
      <c r="D88" s="201"/>
      <c r="E88" s="201"/>
      <c r="F88" s="201"/>
      <c r="G88" s="201"/>
      <c r="H88" s="201"/>
      <c r="I88" s="201"/>
      <c r="J88" s="201"/>
      <c r="K88" s="202"/>
      <c r="L88" s="202"/>
      <c r="M88" s="202"/>
    </row>
    <row r="89" spans="1:13" x14ac:dyDescent="0.25">
      <c r="A89" s="202"/>
      <c r="B89" s="201"/>
      <c r="C89" s="201"/>
      <c r="D89" s="201"/>
      <c r="E89" s="201"/>
      <c r="F89" s="201"/>
      <c r="G89" s="201"/>
      <c r="H89" s="201"/>
      <c r="I89" s="201"/>
      <c r="J89" s="201"/>
      <c r="K89" s="202"/>
      <c r="L89" s="202"/>
      <c r="M89" s="202"/>
    </row>
    <row r="90" spans="1:13" x14ac:dyDescent="0.25">
      <c r="A90" s="202"/>
      <c r="B90" s="201"/>
      <c r="C90" s="201"/>
      <c r="D90" s="201"/>
      <c r="E90" s="201"/>
      <c r="F90" s="201"/>
      <c r="G90" s="201"/>
      <c r="H90" s="201"/>
      <c r="I90" s="201"/>
      <c r="J90" s="201"/>
      <c r="K90" s="202"/>
      <c r="L90" s="202"/>
      <c r="M90" s="202"/>
    </row>
    <row r="91" spans="1:13" x14ac:dyDescent="0.25">
      <c r="A91" s="202"/>
      <c r="B91" s="201"/>
      <c r="C91" s="201"/>
      <c r="D91" s="201"/>
      <c r="E91" s="201"/>
      <c r="F91" s="201"/>
      <c r="G91" s="201"/>
      <c r="H91" s="201"/>
      <c r="I91" s="201"/>
      <c r="J91" s="201"/>
      <c r="K91" s="202"/>
      <c r="L91" s="202"/>
      <c r="M91" s="202"/>
    </row>
    <row r="92" spans="1:13" x14ac:dyDescent="0.25">
      <c r="A92" s="202"/>
      <c r="B92" s="201"/>
      <c r="C92" s="201"/>
      <c r="D92" s="201"/>
      <c r="E92" s="201"/>
      <c r="F92" s="201"/>
      <c r="G92" s="201"/>
      <c r="H92" s="201"/>
      <c r="I92" s="201"/>
      <c r="J92" s="201"/>
      <c r="K92" s="202"/>
      <c r="L92" s="202"/>
      <c r="M92" s="202"/>
    </row>
    <row r="93" spans="1:13" x14ac:dyDescent="0.25">
      <c r="A93" s="202"/>
      <c r="B93" s="201"/>
      <c r="C93" s="201"/>
      <c r="D93" s="201"/>
      <c r="E93" s="201"/>
      <c r="F93" s="201"/>
      <c r="G93" s="201"/>
      <c r="H93" s="201"/>
      <c r="I93" s="201"/>
      <c r="J93" s="201"/>
      <c r="K93" s="202"/>
      <c r="L93" s="202"/>
      <c r="M93" s="202"/>
    </row>
    <row r="94" spans="1:13" x14ac:dyDescent="0.25">
      <c r="A94" s="202"/>
      <c r="B94" s="201"/>
      <c r="C94" s="201"/>
      <c r="D94" s="201"/>
      <c r="E94" s="201"/>
      <c r="F94" s="201"/>
      <c r="G94" s="201"/>
      <c r="H94" s="201"/>
      <c r="I94" s="201"/>
      <c r="J94" s="201"/>
      <c r="K94" s="202"/>
      <c r="L94" s="202"/>
      <c r="M94" s="202"/>
    </row>
    <row r="95" spans="1:13" x14ac:dyDescent="0.25">
      <c r="A95" s="202"/>
      <c r="B95" s="201"/>
      <c r="C95" s="201"/>
      <c r="D95" s="201"/>
      <c r="E95" s="201"/>
      <c r="F95" s="201"/>
      <c r="G95" s="201"/>
      <c r="H95" s="201"/>
      <c r="I95" s="201"/>
      <c r="J95" s="201"/>
      <c r="K95" s="202"/>
      <c r="L95" s="202"/>
      <c r="M95" s="202"/>
    </row>
    <row r="96" spans="1:13" x14ac:dyDescent="0.25">
      <c r="A96" s="202"/>
      <c r="B96" s="201"/>
      <c r="C96" s="201"/>
      <c r="D96" s="201"/>
      <c r="E96" s="201"/>
      <c r="F96" s="201"/>
      <c r="G96" s="201"/>
      <c r="H96" s="201"/>
      <c r="I96" s="201"/>
      <c r="J96" s="201"/>
      <c r="K96" s="202"/>
      <c r="L96" s="202"/>
      <c r="M96" s="202"/>
    </row>
    <row r="97" spans="1:13" x14ac:dyDescent="0.25">
      <c r="A97" s="202"/>
      <c r="B97" s="201"/>
      <c r="C97" s="201"/>
      <c r="D97" s="201"/>
      <c r="E97" s="201"/>
      <c r="F97" s="201"/>
      <c r="G97" s="201"/>
      <c r="H97" s="201"/>
      <c r="I97" s="201"/>
      <c r="J97" s="201"/>
      <c r="K97" s="202"/>
      <c r="L97" s="202"/>
      <c r="M97" s="202"/>
    </row>
    <row r="98" spans="1:13" x14ac:dyDescent="0.25">
      <c r="A98" s="202"/>
      <c r="B98" s="201"/>
      <c r="C98" s="201"/>
      <c r="D98" s="201"/>
      <c r="E98" s="201"/>
      <c r="F98" s="201"/>
      <c r="G98" s="201"/>
      <c r="H98" s="201"/>
      <c r="I98" s="201"/>
      <c r="J98" s="201"/>
      <c r="K98" s="202"/>
      <c r="L98" s="202"/>
      <c r="M98" s="202"/>
    </row>
    <row r="99" spans="1:13" x14ac:dyDescent="0.25">
      <c r="A99" s="202"/>
      <c r="B99" s="201"/>
      <c r="C99" s="201"/>
      <c r="D99" s="201"/>
      <c r="E99" s="201"/>
      <c r="F99" s="201"/>
      <c r="G99" s="201"/>
      <c r="H99" s="201"/>
      <c r="I99" s="201"/>
      <c r="J99" s="201"/>
      <c r="K99" s="202"/>
      <c r="L99" s="202"/>
      <c r="M99" s="202"/>
    </row>
  </sheetData>
  <mergeCells count="1">
    <mergeCell ref="A33:K33"/>
  </mergeCells>
  <pageMargins left="0.7" right="0.7" top="0.75" bottom="0.75" header="0" footer="0"/>
  <pageSetup orientation="landscape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0"/>
  <sheetViews>
    <sheetView showGridLines="0" workbookViewId="0"/>
  </sheetViews>
  <sheetFormatPr baseColWidth="10" defaultColWidth="14.42578125" defaultRowHeight="12" x14ac:dyDescent="0.2"/>
  <cols>
    <col min="1" max="1" width="21" style="479" customWidth="1"/>
    <col min="2" max="4" width="19.42578125" style="479" customWidth="1"/>
    <col min="5" max="7" width="11.5703125" style="479" customWidth="1"/>
    <col min="8" max="8" width="23.140625" style="479" customWidth="1"/>
    <col min="9" max="9" width="17.42578125" style="479" customWidth="1"/>
    <col min="10" max="10" width="11.5703125" style="479" customWidth="1"/>
    <col min="11" max="11" width="16.85546875" style="479" customWidth="1"/>
    <col min="12" max="12" width="11.5703125" style="479" customWidth="1"/>
    <col min="13" max="16384" width="14.42578125" style="479"/>
  </cols>
  <sheetData>
    <row r="1" spans="1:12" x14ac:dyDescent="0.2">
      <c r="A1" s="476" t="s">
        <v>649</v>
      </c>
      <c r="B1" s="477"/>
      <c r="C1" s="477"/>
      <c r="D1" s="477"/>
      <c r="E1" s="478"/>
      <c r="F1" s="478"/>
      <c r="G1" s="478"/>
      <c r="H1" s="478"/>
      <c r="I1" s="478"/>
      <c r="J1" s="478"/>
      <c r="K1" s="478"/>
      <c r="L1" s="478"/>
    </row>
    <row r="2" spans="1:12" x14ac:dyDescent="0.2">
      <c r="A2" s="480" t="s">
        <v>650</v>
      </c>
      <c r="B2" s="477"/>
      <c r="C2" s="477"/>
      <c r="D2" s="477"/>
      <c r="E2" s="478"/>
      <c r="F2" s="478"/>
      <c r="G2" s="478"/>
      <c r="H2" s="478"/>
      <c r="I2" s="478"/>
      <c r="J2" s="478"/>
      <c r="K2" s="478"/>
      <c r="L2" s="478"/>
    </row>
    <row r="3" spans="1:12" x14ac:dyDescent="0.2">
      <c r="A3" s="478"/>
      <c r="B3" s="477"/>
      <c r="C3" s="477"/>
      <c r="D3" s="477"/>
      <c r="E3" s="478"/>
      <c r="F3" s="478"/>
      <c r="G3" s="478"/>
      <c r="H3" s="478"/>
      <c r="I3" s="478"/>
      <c r="J3" s="478"/>
      <c r="K3" s="478"/>
      <c r="L3" s="478"/>
    </row>
    <row r="4" spans="1:12" x14ac:dyDescent="0.2">
      <c r="A4" s="481" t="s">
        <v>651</v>
      </c>
      <c r="B4" s="481" t="s">
        <v>652</v>
      </c>
      <c r="C4" s="481" t="s">
        <v>653</v>
      </c>
      <c r="D4" s="481" t="s">
        <v>654</v>
      </c>
      <c r="E4" s="478"/>
      <c r="F4" s="478"/>
      <c r="G4" s="478"/>
      <c r="H4" s="478"/>
      <c r="I4" s="478"/>
      <c r="J4" s="478"/>
      <c r="K4" s="478"/>
      <c r="L4" s="478"/>
    </row>
    <row r="5" spans="1:12" x14ac:dyDescent="0.2">
      <c r="A5" s="482" t="s">
        <v>655</v>
      </c>
      <c r="B5" s="483" t="s">
        <v>656</v>
      </c>
      <c r="C5" s="483" t="s">
        <v>657</v>
      </c>
      <c r="D5" s="483" t="s">
        <v>468</v>
      </c>
      <c r="E5" s="478"/>
      <c r="F5" s="478"/>
      <c r="G5" s="478"/>
      <c r="H5" s="478"/>
      <c r="I5" s="478"/>
      <c r="J5" s="478"/>
      <c r="K5" s="478"/>
      <c r="L5" s="478"/>
    </row>
    <row r="6" spans="1:12" x14ac:dyDescent="0.2">
      <c r="A6" s="482"/>
      <c r="B6" s="483"/>
      <c r="C6" s="483"/>
      <c r="D6" s="483"/>
      <c r="E6" s="478"/>
      <c r="F6" s="478"/>
      <c r="G6" s="478"/>
      <c r="H6" s="478"/>
      <c r="I6" s="478"/>
      <c r="J6" s="478"/>
      <c r="K6" s="478"/>
      <c r="L6" s="478"/>
    </row>
    <row r="7" spans="1:12" x14ac:dyDescent="0.2">
      <c r="A7" s="477">
        <v>2013</v>
      </c>
      <c r="B7" s="484">
        <v>78572</v>
      </c>
      <c r="C7" s="484">
        <v>98367</v>
      </c>
      <c r="D7" s="484">
        <f>+B7+C7</f>
        <v>176939</v>
      </c>
      <c r="E7" s="485"/>
      <c r="F7" s="485"/>
      <c r="G7" s="485"/>
      <c r="H7" s="478"/>
      <c r="I7" s="478"/>
      <c r="J7" s="478"/>
      <c r="K7" s="478"/>
      <c r="L7" s="478"/>
    </row>
    <row r="8" spans="1:12" x14ac:dyDescent="0.2">
      <c r="A8" s="477">
        <v>2014</v>
      </c>
      <c r="B8" s="484">
        <v>79983</v>
      </c>
      <c r="C8" s="484">
        <v>91844</v>
      </c>
      <c r="D8" s="484">
        <f t="shared" ref="D8:D16" si="0">+B8+C8</f>
        <v>171827</v>
      </c>
      <c r="E8" s="485"/>
      <c r="F8" s="485"/>
      <c r="G8" s="485"/>
      <c r="H8" s="478"/>
      <c r="I8" s="478"/>
      <c r="J8" s="478"/>
      <c r="K8" s="478"/>
      <c r="L8" s="478"/>
    </row>
    <row r="9" spans="1:12" x14ac:dyDescent="0.2">
      <c r="A9" s="477">
        <v>2015</v>
      </c>
      <c r="B9" s="484">
        <v>73057</v>
      </c>
      <c r="C9" s="484">
        <v>108989</v>
      </c>
      <c r="D9" s="484">
        <f t="shared" si="0"/>
        <v>182046</v>
      </c>
      <c r="E9" s="485"/>
      <c r="F9" s="485"/>
      <c r="G9" s="485"/>
      <c r="H9" s="478"/>
      <c r="I9" s="478"/>
      <c r="J9" s="478"/>
      <c r="K9" s="478"/>
      <c r="L9" s="478"/>
    </row>
    <row r="10" spans="1:12" x14ac:dyDescent="0.2">
      <c r="A10" s="477">
        <v>2016</v>
      </c>
      <c r="B10" s="484">
        <v>73284</v>
      </c>
      <c r="C10" s="484">
        <v>96570</v>
      </c>
      <c r="D10" s="484">
        <f t="shared" si="0"/>
        <v>169854</v>
      </c>
      <c r="E10" s="478"/>
      <c r="F10" s="485"/>
      <c r="G10" s="485"/>
      <c r="H10" s="478"/>
      <c r="I10" s="478"/>
      <c r="J10" s="478"/>
      <c r="K10" s="478"/>
      <c r="L10" s="478"/>
    </row>
    <row r="11" spans="1:12" x14ac:dyDescent="0.2">
      <c r="A11" s="477">
        <v>2017</v>
      </c>
      <c r="B11" s="484">
        <v>79173</v>
      </c>
      <c r="C11" s="484">
        <v>99506</v>
      </c>
      <c r="D11" s="484">
        <f t="shared" si="0"/>
        <v>178679</v>
      </c>
      <c r="E11" s="478"/>
      <c r="F11" s="485"/>
      <c r="G11" s="485"/>
      <c r="H11" s="478"/>
      <c r="I11" s="478"/>
      <c r="J11" s="478"/>
      <c r="K11" s="478"/>
      <c r="L11" s="478"/>
    </row>
    <row r="12" spans="1:12" x14ac:dyDescent="0.2">
      <c r="A12" s="477">
        <v>2018</v>
      </c>
      <c r="B12" s="484">
        <v>90056</v>
      </c>
      <c r="C12" s="484">
        <v>118329</v>
      </c>
      <c r="D12" s="484">
        <f t="shared" si="0"/>
        <v>208385</v>
      </c>
      <c r="E12" s="478"/>
      <c r="F12" s="485"/>
      <c r="G12" s="485"/>
      <c r="H12" s="478"/>
      <c r="I12" s="478"/>
      <c r="J12" s="478"/>
      <c r="K12" s="478"/>
      <c r="L12" s="478"/>
    </row>
    <row r="13" spans="1:12" x14ac:dyDescent="0.2">
      <c r="A13" s="477">
        <v>2019</v>
      </c>
      <c r="B13" s="484">
        <v>85488</v>
      </c>
      <c r="C13" s="484">
        <v>104651</v>
      </c>
      <c r="D13" s="484">
        <f t="shared" si="0"/>
        <v>190139</v>
      </c>
      <c r="E13" s="478"/>
      <c r="F13" s="485"/>
      <c r="G13" s="485"/>
      <c r="H13" s="478"/>
      <c r="I13" s="478"/>
      <c r="J13" s="478"/>
      <c r="K13" s="478"/>
      <c r="L13" s="478"/>
    </row>
    <row r="14" spans="1:12" x14ac:dyDescent="0.2">
      <c r="A14" s="477">
        <v>2020</v>
      </c>
      <c r="B14" s="484">
        <v>62162</v>
      </c>
      <c r="C14" s="484">
        <v>115967.08333333333</v>
      </c>
      <c r="D14" s="484">
        <f t="shared" si="0"/>
        <v>178129.08333333331</v>
      </c>
      <c r="E14" s="478"/>
      <c r="F14" s="485"/>
      <c r="G14" s="485"/>
      <c r="H14" s="478"/>
      <c r="I14" s="478"/>
      <c r="J14" s="486"/>
      <c r="K14" s="478"/>
      <c r="L14" s="478"/>
    </row>
    <row r="15" spans="1:12" x14ac:dyDescent="0.2">
      <c r="A15" s="477">
        <v>2021</v>
      </c>
      <c r="B15" s="484">
        <v>64516.25</v>
      </c>
      <c r="C15" s="484">
        <v>152278.33333333334</v>
      </c>
      <c r="D15" s="484">
        <f t="shared" si="0"/>
        <v>216794.58333333334</v>
      </c>
      <c r="F15" s="485"/>
      <c r="G15" s="485"/>
      <c r="H15" s="487"/>
      <c r="I15" s="478"/>
      <c r="J15" s="486"/>
      <c r="K15" s="488"/>
      <c r="L15" s="478"/>
    </row>
    <row r="16" spans="1:12" x14ac:dyDescent="0.2">
      <c r="A16" s="477">
        <v>2022</v>
      </c>
      <c r="B16" s="489">
        <v>68443.583333333328</v>
      </c>
      <c r="C16" s="489">
        <v>163035.75</v>
      </c>
      <c r="D16" s="484">
        <f t="shared" si="0"/>
        <v>231479.33333333331</v>
      </c>
      <c r="F16" s="485"/>
      <c r="G16" s="478"/>
      <c r="H16" s="487"/>
      <c r="I16" s="478"/>
      <c r="J16" s="486"/>
      <c r="K16" s="488"/>
      <c r="L16" s="478"/>
    </row>
    <row r="17" spans="1:12" x14ac:dyDescent="0.2">
      <c r="A17" s="490"/>
      <c r="B17" s="490"/>
      <c r="C17" s="490"/>
      <c r="D17" s="491"/>
      <c r="F17" s="478"/>
      <c r="G17" s="478"/>
      <c r="H17" s="487"/>
      <c r="I17" s="478"/>
      <c r="J17" s="486"/>
      <c r="K17" s="488"/>
      <c r="L17" s="488"/>
    </row>
    <row r="18" spans="1:12" x14ac:dyDescent="0.2">
      <c r="A18" s="492" t="s">
        <v>658</v>
      </c>
      <c r="B18" s="493"/>
      <c r="C18" s="494"/>
      <c r="D18" s="494"/>
      <c r="E18" s="478"/>
      <c r="F18" s="478"/>
      <c r="G18" s="478"/>
      <c r="H18" s="478"/>
      <c r="I18" s="478"/>
      <c r="J18" s="486"/>
      <c r="K18" s="488"/>
      <c r="L18" s="488"/>
    </row>
    <row r="19" spans="1:12" x14ac:dyDescent="0.2">
      <c r="A19" s="478" t="s">
        <v>659</v>
      </c>
      <c r="B19" s="478"/>
      <c r="C19" s="478"/>
      <c r="D19" s="478"/>
      <c r="E19" s="478"/>
      <c r="F19" s="478"/>
      <c r="G19" s="478"/>
      <c r="H19" s="478"/>
      <c r="I19" s="478"/>
      <c r="J19" s="486"/>
      <c r="K19" s="478"/>
      <c r="L19" s="488"/>
    </row>
    <row r="20" spans="1:12" x14ac:dyDescent="0.2">
      <c r="A20" s="495" t="s">
        <v>660</v>
      </c>
      <c r="B20" s="478"/>
      <c r="C20" s="478"/>
      <c r="D20" s="478"/>
      <c r="E20" s="478"/>
      <c r="F20" s="478"/>
      <c r="G20" s="478"/>
      <c r="H20" s="478"/>
      <c r="I20" s="478"/>
      <c r="J20" s="486"/>
      <c r="K20" s="478"/>
      <c r="L20" s="478"/>
    </row>
    <row r="21" spans="1:12" x14ac:dyDescent="0.2">
      <c r="A21" s="496" t="s">
        <v>661</v>
      </c>
      <c r="B21" s="497"/>
      <c r="C21" s="497"/>
      <c r="D21" s="497"/>
      <c r="E21" s="478"/>
      <c r="F21" s="478"/>
      <c r="G21" s="478"/>
      <c r="H21" s="478"/>
      <c r="I21" s="478"/>
      <c r="J21" s="486"/>
      <c r="K21" s="478"/>
      <c r="L21" s="478"/>
    </row>
    <row r="22" spans="1:12" x14ac:dyDescent="0.2">
      <c r="A22" s="478"/>
      <c r="B22" s="477"/>
      <c r="C22" s="477"/>
      <c r="D22" s="477"/>
      <c r="E22" s="478"/>
      <c r="F22" s="478"/>
      <c r="G22" s="478"/>
      <c r="H22" s="478"/>
      <c r="I22" s="478"/>
      <c r="J22" s="478"/>
      <c r="K22" s="478"/>
      <c r="L22" s="478"/>
    </row>
    <row r="23" spans="1:12" x14ac:dyDescent="0.2">
      <c r="A23" s="478"/>
      <c r="B23" s="477"/>
      <c r="C23" s="477"/>
      <c r="D23" s="477"/>
      <c r="E23" s="478"/>
      <c r="F23" s="478"/>
      <c r="G23" s="478"/>
      <c r="H23" s="478"/>
      <c r="I23" s="478"/>
      <c r="J23" s="478"/>
      <c r="K23" s="478"/>
      <c r="L23" s="478"/>
    </row>
    <row r="24" spans="1:12" x14ac:dyDescent="0.2">
      <c r="A24" s="478"/>
      <c r="B24" s="477"/>
      <c r="C24" s="477"/>
      <c r="D24" s="477"/>
      <c r="E24" s="478"/>
      <c r="F24" s="478"/>
      <c r="G24" s="478"/>
      <c r="H24" s="478"/>
      <c r="I24" s="478"/>
      <c r="J24" s="478"/>
      <c r="K24" s="478"/>
      <c r="L24" s="478"/>
    </row>
    <row r="25" spans="1:12" x14ac:dyDescent="0.2">
      <c r="A25" s="478"/>
      <c r="B25" s="498"/>
      <c r="C25" s="498"/>
      <c r="D25" s="477"/>
      <c r="E25" s="478"/>
      <c r="F25" s="478"/>
      <c r="G25" s="478"/>
      <c r="H25" s="478"/>
      <c r="I25" s="478"/>
      <c r="J25" s="478"/>
      <c r="K25" s="478"/>
      <c r="L25" s="478"/>
    </row>
    <row r="26" spans="1:12" x14ac:dyDescent="0.2">
      <c r="A26" s="478"/>
      <c r="B26" s="498"/>
      <c r="C26" s="498"/>
      <c r="D26" s="477"/>
      <c r="E26" s="478"/>
      <c r="F26" s="478"/>
      <c r="G26" s="478"/>
      <c r="H26" s="478"/>
      <c r="I26" s="478"/>
      <c r="J26" s="478"/>
      <c r="K26" s="478"/>
      <c r="L26" s="478"/>
    </row>
    <row r="27" spans="1:12" x14ac:dyDescent="0.2">
      <c r="A27" s="478"/>
      <c r="B27" s="498"/>
      <c r="C27" s="498"/>
      <c r="D27" s="477"/>
      <c r="E27" s="478"/>
      <c r="F27" s="478"/>
      <c r="G27" s="478"/>
      <c r="H27" s="478"/>
      <c r="I27" s="478"/>
      <c r="J27" s="478"/>
      <c r="K27" s="478"/>
      <c r="L27" s="478"/>
    </row>
    <row r="28" spans="1:12" x14ac:dyDescent="0.2">
      <c r="A28" s="478"/>
      <c r="B28" s="498"/>
      <c r="C28" s="498"/>
      <c r="D28" s="477"/>
      <c r="E28" s="478"/>
      <c r="F28" s="478"/>
      <c r="G28" s="478"/>
      <c r="H28" s="478"/>
      <c r="I28" s="478"/>
      <c r="J28" s="478"/>
      <c r="K28" s="478"/>
      <c r="L28" s="478"/>
    </row>
    <row r="29" spans="1:12" x14ac:dyDescent="0.2">
      <c r="A29" s="478"/>
      <c r="B29" s="498"/>
      <c r="C29" s="498"/>
      <c r="D29" s="477"/>
      <c r="E29" s="478"/>
      <c r="F29" s="478"/>
      <c r="G29" s="478"/>
      <c r="H29" s="478"/>
      <c r="I29" s="478"/>
      <c r="J29" s="478"/>
      <c r="K29" s="478"/>
      <c r="L29" s="478"/>
    </row>
    <row r="30" spans="1:12" x14ac:dyDescent="0.2">
      <c r="A30" s="478"/>
      <c r="B30" s="498"/>
      <c r="C30" s="498"/>
      <c r="D30" s="477"/>
      <c r="E30" s="478"/>
      <c r="F30" s="478"/>
      <c r="G30" s="478"/>
      <c r="H30" s="478"/>
      <c r="I30" s="478"/>
      <c r="J30" s="478"/>
      <c r="K30" s="478"/>
      <c r="L30" s="478"/>
    </row>
    <row r="31" spans="1:12" x14ac:dyDescent="0.2">
      <c r="A31" s="478"/>
      <c r="B31" s="498"/>
      <c r="C31" s="498"/>
      <c r="D31" s="477"/>
      <c r="E31" s="478"/>
      <c r="F31" s="478"/>
      <c r="G31" s="478"/>
      <c r="H31" s="478"/>
      <c r="I31" s="478"/>
      <c r="J31" s="478"/>
      <c r="K31" s="478"/>
      <c r="L31" s="478"/>
    </row>
    <row r="32" spans="1:12" x14ac:dyDescent="0.2">
      <c r="A32" s="478"/>
      <c r="B32" s="498"/>
      <c r="C32" s="498"/>
      <c r="D32" s="477"/>
      <c r="E32" s="478"/>
      <c r="F32" s="478"/>
      <c r="G32" s="478"/>
      <c r="H32" s="478"/>
      <c r="I32" s="478"/>
      <c r="J32" s="478"/>
      <c r="K32" s="478"/>
      <c r="L32" s="478"/>
    </row>
    <row r="33" spans="1:12" x14ac:dyDescent="0.2">
      <c r="A33" s="478"/>
      <c r="B33" s="498"/>
      <c r="C33" s="498"/>
      <c r="D33" s="477"/>
      <c r="E33" s="478"/>
      <c r="F33" s="478"/>
      <c r="G33" s="478"/>
      <c r="H33" s="478"/>
      <c r="I33" s="478"/>
      <c r="J33" s="478"/>
      <c r="K33" s="478"/>
      <c r="L33" s="478"/>
    </row>
    <row r="34" spans="1:12" x14ac:dyDescent="0.2">
      <c r="A34" s="478"/>
      <c r="B34" s="498"/>
      <c r="C34" s="498"/>
      <c r="D34" s="477"/>
      <c r="E34" s="478"/>
      <c r="F34" s="478"/>
      <c r="G34" s="478"/>
      <c r="H34" s="478"/>
      <c r="I34" s="478"/>
      <c r="J34" s="478"/>
      <c r="K34" s="478"/>
      <c r="L34" s="478"/>
    </row>
    <row r="35" spans="1:12" x14ac:dyDescent="0.2">
      <c r="A35" s="478"/>
      <c r="B35" s="477"/>
      <c r="C35" s="477"/>
      <c r="D35" s="477"/>
      <c r="E35" s="478"/>
      <c r="F35" s="478"/>
      <c r="G35" s="478"/>
      <c r="H35" s="478"/>
      <c r="I35" s="478"/>
      <c r="J35" s="478"/>
      <c r="K35" s="478"/>
      <c r="L35" s="478"/>
    </row>
    <row r="36" spans="1:12" x14ac:dyDescent="0.2">
      <c r="A36" s="478"/>
      <c r="B36" s="499"/>
      <c r="C36" s="499"/>
      <c r="D36" s="477"/>
      <c r="E36" s="478"/>
      <c r="F36" s="478"/>
      <c r="G36" s="478"/>
      <c r="H36" s="478"/>
      <c r="I36" s="478"/>
      <c r="J36" s="478"/>
      <c r="K36" s="478"/>
      <c r="L36" s="478"/>
    </row>
    <row r="37" spans="1:12" x14ac:dyDescent="0.2">
      <c r="A37" s="478"/>
      <c r="B37" s="499"/>
      <c r="C37" s="499"/>
      <c r="D37" s="477"/>
      <c r="E37" s="478"/>
      <c r="F37" s="478"/>
      <c r="G37" s="478"/>
      <c r="H37" s="478"/>
      <c r="I37" s="478"/>
      <c r="J37" s="478"/>
      <c r="K37" s="478"/>
      <c r="L37" s="478"/>
    </row>
    <row r="38" spans="1:12" x14ac:dyDescent="0.2">
      <c r="A38" s="478"/>
      <c r="B38" s="499"/>
      <c r="C38" s="499"/>
      <c r="D38" s="477"/>
      <c r="E38" s="478"/>
      <c r="F38" s="478"/>
      <c r="G38" s="478"/>
      <c r="H38" s="478"/>
      <c r="I38" s="478"/>
      <c r="J38" s="478"/>
      <c r="K38" s="478"/>
      <c r="L38" s="478"/>
    </row>
    <row r="39" spans="1:12" x14ac:dyDescent="0.2">
      <c r="A39" s="478"/>
      <c r="B39" s="499"/>
      <c r="C39" s="499"/>
      <c r="D39" s="477"/>
      <c r="E39" s="478"/>
      <c r="F39" s="478"/>
      <c r="G39" s="478"/>
      <c r="H39" s="478"/>
      <c r="I39" s="478"/>
      <c r="J39" s="478"/>
      <c r="K39" s="478"/>
      <c r="L39" s="478"/>
    </row>
    <row r="40" spans="1:12" x14ac:dyDescent="0.2">
      <c r="A40" s="478"/>
      <c r="B40" s="499"/>
      <c r="C40" s="499"/>
      <c r="D40" s="477"/>
      <c r="E40" s="478"/>
      <c r="F40" s="478"/>
      <c r="G40" s="478"/>
      <c r="H40" s="478"/>
      <c r="I40" s="478"/>
      <c r="J40" s="478"/>
      <c r="K40" s="478"/>
      <c r="L40" s="478"/>
    </row>
    <row r="41" spans="1:12" x14ac:dyDescent="0.2">
      <c r="A41" s="478"/>
      <c r="B41" s="499"/>
      <c r="C41" s="499"/>
      <c r="D41" s="477"/>
      <c r="E41" s="478"/>
      <c r="F41" s="478"/>
      <c r="G41" s="478"/>
      <c r="H41" s="478"/>
      <c r="I41" s="478"/>
      <c r="J41" s="478"/>
      <c r="K41" s="478"/>
      <c r="L41" s="478"/>
    </row>
    <row r="42" spans="1:12" x14ac:dyDescent="0.2">
      <c r="A42" s="478"/>
      <c r="B42" s="499"/>
      <c r="C42" s="499"/>
      <c r="D42" s="477"/>
      <c r="E42" s="478"/>
      <c r="F42" s="478"/>
      <c r="G42" s="478"/>
      <c r="H42" s="478"/>
      <c r="I42" s="478"/>
      <c r="J42" s="478"/>
      <c r="K42" s="478"/>
      <c r="L42" s="478"/>
    </row>
    <row r="43" spans="1:12" x14ac:dyDescent="0.2">
      <c r="A43" s="478"/>
      <c r="B43" s="499"/>
      <c r="C43" s="499"/>
      <c r="D43" s="477"/>
      <c r="E43" s="478"/>
      <c r="F43" s="478"/>
      <c r="G43" s="478"/>
      <c r="H43" s="478"/>
      <c r="I43" s="478"/>
      <c r="J43" s="478"/>
      <c r="K43" s="478"/>
      <c r="L43" s="478"/>
    </row>
    <row r="44" spans="1:12" x14ac:dyDescent="0.2">
      <c r="A44" s="478"/>
      <c r="B44" s="499"/>
      <c r="C44" s="499"/>
      <c r="D44" s="477"/>
      <c r="E44" s="478"/>
      <c r="F44" s="478"/>
      <c r="G44" s="478"/>
      <c r="H44" s="478"/>
      <c r="I44" s="478"/>
      <c r="J44" s="478"/>
      <c r="K44" s="478"/>
      <c r="L44" s="478"/>
    </row>
    <row r="45" spans="1:12" x14ac:dyDescent="0.2">
      <c r="A45" s="478"/>
      <c r="B45" s="499"/>
      <c r="C45" s="499"/>
      <c r="D45" s="477"/>
      <c r="E45" s="478"/>
      <c r="F45" s="478"/>
      <c r="G45" s="478"/>
      <c r="H45" s="478"/>
      <c r="I45" s="478"/>
      <c r="J45" s="478"/>
      <c r="K45" s="478"/>
      <c r="L45" s="478"/>
    </row>
    <row r="46" spans="1:12" x14ac:dyDescent="0.2">
      <c r="A46" s="478"/>
      <c r="B46" s="499"/>
      <c r="C46" s="477"/>
      <c r="D46" s="477"/>
      <c r="E46" s="478"/>
      <c r="F46" s="478"/>
      <c r="G46" s="478"/>
      <c r="H46" s="478"/>
      <c r="I46" s="478"/>
      <c r="J46" s="478"/>
      <c r="K46" s="478"/>
      <c r="L46" s="478"/>
    </row>
    <row r="47" spans="1:12" x14ac:dyDescent="0.2">
      <c r="A47" s="478"/>
      <c r="B47" s="477"/>
      <c r="C47" s="477"/>
      <c r="D47" s="477"/>
      <c r="E47" s="478"/>
      <c r="F47" s="478"/>
      <c r="G47" s="478"/>
      <c r="H47" s="478"/>
      <c r="I47" s="478"/>
      <c r="J47" s="478"/>
      <c r="K47" s="478"/>
      <c r="L47" s="478"/>
    </row>
    <row r="48" spans="1:12" x14ac:dyDescent="0.2">
      <c r="A48" s="478"/>
      <c r="B48" s="477"/>
      <c r="C48" s="477"/>
      <c r="D48" s="477"/>
      <c r="E48" s="478"/>
      <c r="F48" s="478"/>
      <c r="G48" s="478"/>
      <c r="H48" s="478"/>
      <c r="I48" s="478"/>
      <c r="J48" s="478"/>
      <c r="K48" s="478"/>
      <c r="L48" s="478"/>
    </row>
    <row r="49" spans="1:12" x14ac:dyDescent="0.2">
      <c r="A49" s="478"/>
      <c r="B49" s="477"/>
      <c r="C49" s="477"/>
      <c r="D49" s="477"/>
      <c r="E49" s="478"/>
      <c r="F49" s="478"/>
      <c r="G49" s="478"/>
      <c r="H49" s="478"/>
      <c r="I49" s="478"/>
      <c r="J49" s="478"/>
      <c r="K49" s="478"/>
      <c r="L49" s="478"/>
    </row>
    <row r="50" spans="1:12" x14ac:dyDescent="0.2">
      <c r="A50" s="478"/>
      <c r="B50" s="477"/>
      <c r="C50" s="477"/>
      <c r="D50" s="477"/>
      <c r="E50" s="478"/>
      <c r="F50" s="478"/>
      <c r="G50" s="478"/>
      <c r="H50" s="478"/>
      <c r="I50" s="478"/>
      <c r="J50" s="478"/>
      <c r="K50" s="478"/>
      <c r="L50" s="478"/>
    </row>
    <row r="51" spans="1:12" x14ac:dyDescent="0.2">
      <c r="A51" s="478"/>
      <c r="B51" s="477"/>
      <c r="C51" s="477"/>
      <c r="D51" s="477"/>
      <c r="E51" s="478"/>
      <c r="F51" s="478"/>
      <c r="G51" s="478"/>
      <c r="H51" s="478"/>
      <c r="I51" s="478"/>
      <c r="J51" s="478"/>
      <c r="K51" s="478"/>
      <c r="L51" s="478"/>
    </row>
    <row r="52" spans="1:12" x14ac:dyDescent="0.2">
      <c r="A52" s="478"/>
      <c r="B52" s="477"/>
      <c r="C52" s="477"/>
      <c r="D52" s="477"/>
      <c r="E52" s="478"/>
      <c r="F52" s="478"/>
      <c r="G52" s="478"/>
      <c r="H52" s="478"/>
      <c r="I52" s="478"/>
      <c r="J52" s="478"/>
      <c r="K52" s="478"/>
      <c r="L52" s="478"/>
    </row>
    <row r="53" spans="1:12" x14ac:dyDescent="0.2">
      <c r="A53" s="478"/>
      <c r="B53" s="477"/>
      <c r="C53" s="477"/>
      <c r="D53" s="477"/>
      <c r="E53" s="478"/>
      <c r="F53" s="478"/>
      <c r="G53" s="478"/>
      <c r="H53" s="478"/>
      <c r="I53" s="478"/>
      <c r="J53" s="478"/>
      <c r="K53" s="478"/>
      <c r="L53" s="478"/>
    </row>
    <row r="54" spans="1:12" x14ac:dyDescent="0.2">
      <c r="A54" s="478"/>
      <c r="B54" s="477"/>
      <c r="C54" s="477"/>
      <c r="D54" s="477"/>
      <c r="E54" s="478"/>
      <c r="F54" s="478"/>
      <c r="G54" s="478"/>
      <c r="H54" s="478"/>
      <c r="I54" s="478"/>
      <c r="J54" s="478"/>
      <c r="K54" s="478"/>
      <c r="L54" s="478"/>
    </row>
    <row r="55" spans="1:12" x14ac:dyDescent="0.2">
      <c r="A55" s="478"/>
      <c r="B55" s="477"/>
      <c r="C55" s="477"/>
      <c r="D55" s="477"/>
      <c r="E55" s="478"/>
      <c r="F55" s="478"/>
      <c r="G55" s="478"/>
      <c r="H55" s="478"/>
      <c r="I55" s="478"/>
      <c r="J55" s="478"/>
      <c r="K55" s="478"/>
      <c r="L55" s="478"/>
    </row>
    <row r="56" spans="1:12" x14ac:dyDescent="0.2">
      <c r="A56" s="478"/>
      <c r="B56" s="477"/>
      <c r="C56" s="477"/>
      <c r="D56" s="477"/>
      <c r="E56" s="478"/>
      <c r="F56" s="478"/>
      <c r="G56" s="478"/>
      <c r="H56" s="478"/>
      <c r="I56" s="478"/>
      <c r="J56" s="478"/>
      <c r="K56" s="478"/>
      <c r="L56" s="478"/>
    </row>
    <row r="57" spans="1:12" x14ac:dyDescent="0.2">
      <c r="A57" s="478"/>
      <c r="B57" s="477"/>
      <c r="C57" s="477"/>
      <c r="D57" s="477"/>
      <c r="E57" s="478"/>
      <c r="F57" s="478"/>
      <c r="G57" s="478"/>
      <c r="H57" s="478"/>
      <c r="I57" s="478"/>
      <c r="J57" s="478"/>
      <c r="K57" s="478"/>
      <c r="L57" s="478"/>
    </row>
    <row r="58" spans="1:12" x14ac:dyDescent="0.2">
      <c r="A58" s="478"/>
      <c r="B58" s="477"/>
      <c r="C58" s="477"/>
      <c r="D58" s="477"/>
      <c r="E58" s="478"/>
      <c r="F58" s="478"/>
      <c r="G58" s="478"/>
      <c r="H58" s="478"/>
      <c r="I58" s="478"/>
      <c r="J58" s="478"/>
      <c r="K58" s="478"/>
      <c r="L58" s="478"/>
    </row>
    <row r="59" spans="1:12" x14ac:dyDescent="0.2">
      <c r="A59" s="478"/>
      <c r="B59" s="477"/>
      <c r="C59" s="477"/>
      <c r="D59" s="477"/>
      <c r="E59" s="478"/>
      <c r="F59" s="478"/>
      <c r="G59" s="478"/>
      <c r="H59" s="478"/>
      <c r="I59" s="478"/>
      <c r="J59" s="478"/>
      <c r="K59" s="478"/>
      <c r="L59" s="478"/>
    </row>
    <row r="60" spans="1:12" x14ac:dyDescent="0.2">
      <c r="A60" s="478"/>
      <c r="B60" s="477"/>
      <c r="C60" s="477"/>
      <c r="D60" s="477"/>
      <c r="E60" s="478"/>
      <c r="F60" s="478"/>
      <c r="G60" s="478"/>
      <c r="H60" s="478"/>
      <c r="I60" s="478"/>
      <c r="J60" s="478"/>
      <c r="K60" s="478"/>
      <c r="L60" s="478"/>
    </row>
    <row r="61" spans="1:12" x14ac:dyDescent="0.2">
      <c r="A61" s="478"/>
      <c r="B61" s="477"/>
      <c r="C61" s="477"/>
      <c r="D61" s="477"/>
      <c r="E61" s="478"/>
      <c r="F61" s="478"/>
      <c r="G61" s="478"/>
      <c r="H61" s="478"/>
      <c r="I61" s="478"/>
      <c r="J61" s="478"/>
      <c r="K61" s="478"/>
      <c r="L61" s="478"/>
    </row>
    <row r="62" spans="1:12" x14ac:dyDescent="0.2">
      <c r="A62" s="478"/>
      <c r="B62" s="477"/>
      <c r="C62" s="477"/>
      <c r="D62" s="477"/>
      <c r="E62" s="478"/>
      <c r="F62" s="478"/>
      <c r="G62" s="478"/>
      <c r="H62" s="478"/>
      <c r="I62" s="478"/>
      <c r="J62" s="478"/>
      <c r="K62" s="478"/>
      <c r="L62" s="478"/>
    </row>
    <row r="63" spans="1:12" x14ac:dyDescent="0.2">
      <c r="A63" s="478"/>
      <c r="B63" s="477"/>
      <c r="C63" s="477"/>
      <c r="D63" s="477"/>
      <c r="E63" s="478"/>
      <c r="F63" s="478"/>
      <c r="G63" s="478"/>
      <c r="H63" s="478"/>
      <c r="I63" s="478"/>
      <c r="J63" s="478"/>
      <c r="K63" s="478"/>
      <c r="L63" s="478"/>
    </row>
    <row r="64" spans="1:12" x14ac:dyDescent="0.2">
      <c r="A64" s="478"/>
      <c r="B64" s="477"/>
      <c r="C64" s="477"/>
      <c r="D64" s="477"/>
      <c r="E64" s="478"/>
      <c r="F64" s="478"/>
      <c r="G64" s="478"/>
      <c r="H64" s="478"/>
      <c r="I64" s="478"/>
      <c r="J64" s="478"/>
      <c r="K64" s="478"/>
      <c r="L64" s="478"/>
    </row>
    <row r="65" spans="1:12" x14ac:dyDescent="0.2">
      <c r="A65" s="478"/>
      <c r="B65" s="477"/>
      <c r="C65" s="477"/>
      <c r="D65" s="477"/>
      <c r="E65" s="478"/>
      <c r="F65" s="478"/>
      <c r="G65" s="478"/>
      <c r="H65" s="478"/>
      <c r="I65" s="478"/>
      <c r="J65" s="478"/>
      <c r="K65" s="478"/>
      <c r="L65" s="478"/>
    </row>
    <row r="66" spans="1:12" x14ac:dyDescent="0.2">
      <c r="A66" s="478"/>
      <c r="B66" s="477"/>
      <c r="C66" s="477"/>
      <c r="D66" s="477"/>
      <c r="E66" s="478"/>
      <c r="F66" s="478"/>
      <c r="G66" s="478"/>
      <c r="H66" s="478"/>
      <c r="I66" s="478"/>
      <c r="J66" s="478"/>
      <c r="K66" s="478"/>
      <c r="L66" s="478"/>
    </row>
    <row r="67" spans="1:12" x14ac:dyDescent="0.2">
      <c r="A67" s="478"/>
      <c r="B67" s="477"/>
      <c r="C67" s="477"/>
      <c r="D67" s="477"/>
      <c r="E67" s="478"/>
      <c r="F67" s="478"/>
      <c r="G67" s="478"/>
      <c r="H67" s="478"/>
      <c r="I67" s="478"/>
      <c r="J67" s="478"/>
      <c r="K67" s="478"/>
      <c r="L67" s="478"/>
    </row>
    <row r="68" spans="1:12" x14ac:dyDescent="0.2">
      <c r="A68" s="478"/>
      <c r="B68" s="477"/>
      <c r="C68" s="477"/>
      <c r="D68" s="477"/>
      <c r="E68" s="478"/>
      <c r="F68" s="478"/>
      <c r="G68" s="478"/>
      <c r="H68" s="478"/>
      <c r="I68" s="478"/>
      <c r="J68" s="478"/>
      <c r="K68" s="478"/>
      <c r="L68" s="478"/>
    </row>
    <row r="69" spans="1:12" x14ac:dyDescent="0.2">
      <c r="A69" s="478"/>
      <c r="B69" s="477"/>
      <c r="C69" s="477"/>
      <c r="D69" s="477"/>
      <c r="E69" s="478"/>
      <c r="F69" s="478"/>
      <c r="G69" s="478"/>
      <c r="H69" s="478"/>
      <c r="I69" s="478"/>
      <c r="J69" s="478"/>
      <c r="K69" s="478"/>
      <c r="L69" s="478"/>
    </row>
    <row r="70" spans="1:12" x14ac:dyDescent="0.2">
      <c r="A70" s="478"/>
      <c r="B70" s="477"/>
      <c r="C70" s="477"/>
      <c r="D70" s="477"/>
      <c r="E70" s="478"/>
      <c r="F70" s="478"/>
      <c r="G70" s="478"/>
      <c r="H70" s="478"/>
      <c r="I70" s="478"/>
      <c r="J70" s="478"/>
      <c r="K70" s="478"/>
      <c r="L70" s="478"/>
    </row>
    <row r="71" spans="1:12" x14ac:dyDescent="0.2">
      <c r="A71" s="478"/>
      <c r="B71" s="477"/>
      <c r="C71" s="477"/>
      <c r="D71" s="477"/>
      <c r="E71" s="478"/>
      <c r="F71" s="478"/>
      <c r="G71" s="478"/>
      <c r="H71" s="478"/>
      <c r="I71" s="478"/>
      <c r="J71" s="478"/>
      <c r="K71" s="478"/>
      <c r="L71" s="478"/>
    </row>
    <row r="72" spans="1:12" x14ac:dyDescent="0.2">
      <c r="A72" s="478"/>
      <c r="B72" s="477"/>
      <c r="C72" s="477"/>
      <c r="D72" s="477"/>
      <c r="E72" s="478"/>
      <c r="F72" s="478"/>
      <c r="G72" s="478"/>
      <c r="H72" s="478"/>
      <c r="I72" s="478"/>
      <c r="J72" s="478"/>
      <c r="K72" s="478"/>
      <c r="L72" s="478"/>
    </row>
    <row r="73" spans="1:12" x14ac:dyDescent="0.2">
      <c r="A73" s="478"/>
      <c r="B73" s="477"/>
      <c r="C73" s="477"/>
      <c r="D73" s="477"/>
      <c r="E73" s="478"/>
      <c r="F73" s="478"/>
      <c r="G73" s="478"/>
      <c r="H73" s="478"/>
      <c r="I73" s="478"/>
      <c r="J73" s="478"/>
      <c r="K73" s="478"/>
      <c r="L73" s="478"/>
    </row>
    <row r="74" spans="1:12" x14ac:dyDescent="0.2">
      <c r="A74" s="478"/>
      <c r="B74" s="477"/>
      <c r="C74" s="477"/>
      <c r="D74" s="477"/>
      <c r="E74" s="478"/>
      <c r="F74" s="478"/>
      <c r="G74" s="478"/>
      <c r="H74" s="478"/>
      <c r="I74" s="478"/>
      <c r="J74" s="478"/>
      <c r="K74" s="478"/>
      <c r="L74" s="478"/>
    </row>
    <row r="75" spans="1:12" x14ac:dyDescent="0.2">
      <c r="A75" s="478"/>
      <c r="B75" s="477"/>
      <c r="C75" s="477"/>
      <c r="D75" s="477"/>
      <c r="E75" s="478"/>
      <c r="F75" s="478"/>
      <c r="G75" s="478"/>
      <c r="H75" s="478"/>
      <c r="I75" s="478"/>
      <c r="J75" s="478"/>
      <c r="K75" s="478"/>
      <c r="L75" s="478"/>
    </row>
    <row r="76" spans="1:12" x14ac:dyDescent="0.2">
      <c r="A76" s="478"/>
      <c r="B76" s="477"/>
      <c r="C76" s="477"/>
      <c r="D76" s="477"/>
      <c r="E76" s="478"/>
      <c r="F76" s="478"/>
      <c r="G76" s="478"/>
      <c r="H76" s="478"/>
      <c r="I76" s="478"/>
      <c r="J76" s="478"/>
      <c r="K76" s="478"/>
      <c r="L76" s="478"/>
    </row>
    <row r="77" spans="1:12" x14ac:dyDescent="0.2">
      <c r="A77" s="478"/>
      <c r="B77" s="477"/>
      <c r="C77" s="477"/>
      <c r="D77" s="477"/>
      <c r="E77" s="478"/>
      <c r="F77" s="478"/>
      <c r="G77" s="478"/>
      <c r="H77" s="478"/>
      <c r="I77" s="478"/>
      <c r="J77" s="478"/>
      <c r="K77" s="478"/>
      <c r="L77" s="478"/>
    </row>
    <row r="78" spans="1:12" x14ac:dyDescent="0.2">
      <c r="A78" s="478"/>
      <c r="B78" s="477"/>
      <c r="C78" s="477"/>
      <c r="D78" s="477"/>
      <c r="E78" s="478"/>
      <c r="F78" s="478"/>
      <c r="G78" s="478"/>
      <c r="H78" s="478"/>
      <c r="I78" s="478"/>
      <c r="J78" s="478"/>
      <c r="K78" s="478"/>
      <c r="L78" s="478"/>
    </row>
    <row r="79" spans="1:12" x14ac:dyDescent="0.2">
      <c r="A79" s="478"/>
      <c r="B79" s="477"/>
      <c r="C79" s="477"/>
      <c r="D79" s="477"/>
      <c r="E79" s="478"/>
      <c r="F79" s="478"/>
      <c r="G79" s="478"/>
      <c r="H79" s="478"/>
      <c r="I79" s="478"/>
      <c r="J79" s="478"/>
      <c r="K79" s="478"/>
      <c r="L79" s="478"/>
    </row>
    <row r="80" spans="1:12" x14ac:dyDescent="0.2">
      <c r="A80" s="478"/>
      <c r="B80" s="477"/>
      <c r="C80" s="477"/>
      <c r="D80" s="477"/>
      <c r="E80" s="478"/>
      <c r="F80" s="478"/>
      <c r="G80" s="478"/>
      <c r="H80" s="478"/>
      <c r="I80" s="478"/>
      <c r="J80" s="478"/>
      <c r="K80" s="478"/>
      <c r="L80" s="478"/>
    </row>
    <row r="81" spans="1:12" x14ac:dyDescent="0.2">
      <c r="A81" s="478"/>
      <c r="B81" s="477"/>
      <c r="C81" s="477"/>
      <c r="D81" s="477"/>
      <c r="E81" s="478"/>
      <c r="F81" s="478"/>
      <c r="G81" s="478"/>
      <c r="H81" s="478"/>
      <c r="I81" s="478"/>
      <c r="J81" s="478"/>
      <c r="K81" s="478"/>
      <c r="L81" s="478"/>
    </row>
    <row r="82" spans="1:12" x14ac:dyDescent="0.2">
      <c r="A82" s="478"/>
      <c r="B82" s="477"/>
      <c r="C82" s="477"/>
      <c r="D82" s="477"/>
      <c r="E82" s="478"/>
      <c r="F82" s="478"/>
      <c r="G82" s="478"/>
      <c r="H82" s="478"/>
      <c r="I82" s="478"/>
      <c r="J82" s="478"/>
      <c r="K82" s="478"/>
      <c r="L82" s="478"/>
    </row>
    <row r="83" spans="1:12" x14ac:dyDescent="0.2">
      <c r="A83" s="478"/>
      <c r="B83" s="477"/>
      <c r="C83" s="477"/>
      <c r="D83" s="477"/>
      <c r="E83" s="478"/>
      <c r="F83" s="478"/>
      <c r="G83" s="478"/>
      <c r="H83" s="478"/>
      <c r="I83" s="478"/>
      <c r="J83" s="478"/>
      <c r="K83" s="478"/>
      <c r="L83" s="478"/>
    </row>
    <row r="84" spans="1:12" x14ac:dyDescent="0.2">
      <c r="A84" s="478"/>
      <c r="B84" s="477"/>
      <c r="C84" s="477"/>
      <c r="D84" s="477"/>
      <c r="E84" s="478"/>
      <c r="F84" s="478"/>
      <c r="G84" s="478"/>
      <c r="H84" s="478"/>
      <c r="I84" s="478"/>
      <c r="J84" s="478"/>
      <c r="K84" s="478"/>
      <c r="L84" s="478"/>
    </row>
    <row r="85" spans="1:12" x14ac:dyDescent="0.2">
      <c r="A85" s="478"/>
      <c r="B85" s="477"/>
      <c r="C85" s="477"/>
      <c r="D85" s="477"/>
      <c r="E85" s="478"/>
      <c r="F85" s="478"/>
      <c r="G85" s="478"/>
      <c r="H85" s="478"/>
      <c r="I85" s="478"/>
      <c r="J85" s="478"/>
      <c r="K85" s="478"/>
      <c r="L85" s="478"/>
    </row>
    <row r="86" spans="1:12" x14ac:dyDescent="0.2">
      <c r="A86" s="478"/>
      <c r="B86" s="477"/>
      <c r="C86" s="477"/>
      <c r="D86" s="477"/>
      <c r="E86" s="478"/>
      <c r="F86" s="478"/>
      <c r="G86" s="478"/>
      <c r="H86" s="478"/>
      <c r="I86" s="478"/>
      <c r="J86" s="478"/>
      <c r="K86" s="478"/>
      <c r="L86" s="478"/>
    </row>
    <row r="87" spans="1:12" x14ac:dyDescent="0.2">
      <c r="A87" s="478"/>
      <c r="B87" s="477"/>
      <c r="C87" s="477"/>
      <c r="D87" s="477"/>
      <c r="E87" s="478"/>
      <c r="F87" s="478"/>
      <c r="G87" s="478"/>
      <c r="H87" s="478"/>
      <c r="I87" s="478"/>
      <c r="J87" s="478"/>
      <c r="K87" s="478"/>
      <c r="L87" s="478"/>
    </row>
    <row r="88" spans="1:12" x14ac:dyDescent="0.2">
      <c r="A88" s="478"/>
      <c r="B88" s="477"/>
      <c r="C88" s="477"/>
      <c r="D88" s="477"/>
      <c r="E88" s="478"/>
      <c r="F88" s="478"/>
      <c r="G88" s="478"/>
      <c r="H88" s="478"/>
      <c r="I88" s="478"/>
      <c r="J88" s="478"/>
      <c r="K88" s="478"/>
      <c r="L88" s="478"/>
    </row>
    <row r="89" spans="1:12" x14ac:dyDescent="0.2">
      <c r="A89" s="478"/>
      <c r="B89" s="477"/>
      <c r="C89" s="477"/>
      <c r="D89" s="477"/>
      <c r="E89" s="478"/>
      <c r="F89" s="478"/>
      <c r="G89" s="478"/>
      <c r="H89" s="478"/>
      <c r="I89" s="478"/>
      <c r="J89" s="478"/>
      <c r="K89" s="478"/>
      <c r="L89" s="478"/>
    </row>
    <row r="90" spans="1:12" x14ac:dyDescent="0.2">
      <c r="A90" s="478"/>
      <c r="B90" s="477"/>
      <c r="C90" s="477"/>
      <c r="D90" s="477"/>
      <c r="E90" s="478"/>
      <c r="F90" s="478"/>
      <c r="G90" s="478"/>
      <c r="H90" s="478"/>
      <c r="I90" s="478"/>
      <c r="J90" s="478"/>
      <c r="K90" s="478"/>
      <c r="L90" s="478"/>
    </row>
    <row r="91" spans="1:12" x14ac:dyDescent="0.2">
      <c r="A91" s="478"/>
      <c r="B91" s="477"/>
      <c r="C91" s="477"/>
      <c r="D91" s="477"/>
      <c r="E91" s="478"/>
      <c r="F91" s="478"/>
      <c r="G91" s="478"/>
      <c r="H91" s="478"/>
      <c r="I91" s="478"/>
      <c r="J91" s="478"/>
      <c r="K91" s="478"/>
      <c r="L91" s="478"/>
    </row>
    <row r="92" spans="1:12" x14ac:dyDescent="0.2">
      <c r="A92" s="478"/>
      <c r="B92" s="477"/>
      <c r="C92" s="477"/>
      <c r="D92" s="477"/>
      <c r="E92" s="478"/>
      <c r="F92" s="478"/>
      <c r="G92" s="478"/>
      <c r="H92" s="478"/>
      <c r="I92" s="478"/>
      <c r="J92" s="478"/>
      <c r="K92" s="478"/>
      <c r="L92" s="478"/>
    </row>
    <row r="93" spans="1:12" x14ac:dyDescent="0.2">
      <c r="A93" s="478"/>
      <c r="B93" s="477"/>
      <c r="C93" s="477"/>
      <c r="D93" s="477"/>
      <c r="E93" s="478"/>
      <c r="F93" s="478"/>
      <c r="G93" s="478"/>
      <c r="H93" s="478"/>
      <c r="I93" s="478"/>
      <c r="J93" s="478"/>
      <c r="K93" s="478"/>
      <c r="L93" s="478"/>
    </row>
    <row r="94" spans="1:12" x14ac:dyDescent="0.2">
      <c r="A94" s="478"/>
      <c r="B94" s="477"/>
      <c r="C94" s="477"/>
      <c r="D94" s="477"/>
      <c r="E94" s="478"/>
      <c r="F94" s="478"/>
      <c r="G94" s="478"/>
      <c r="H94" s="478"/>
      <c r="I94" s="478"/>
      <c r="J94" s="478"/>
      <c r="K94" s="478"/>
      <c r="L94" s="478"/>
    </row>
    <row r="95" spans="1:12" x14ac:dyDescent="0.2">
      <c r="A95" s="478"/>
      <c r="B95" s="477"/>
      <c r="C95" s="477"/>
      <c r="D95" s="477"/>
      <c r="E95" s="478"/>
      <c r="F95" s="478"/>
      <c r="G95" s="478"/>
      <c r="H95" s="478"/>
      <c r="I95" s="478"/>
      <c r="J95" s="478"/>
      <c r="K95" s="478"/>
      <c r="L95" s="478"/>
    </row>
    <row r="96" spans="1:12" x14ac:dyDescent="0.2">
      <c r="A96" s="478"/>
      <c r="B96" s="477"/>
      <c r="C96" s="477"/>
      <c r="D96" s="477"/>
      <c r="E96" s="478"/>
      <c r="F96" s="478"/>
      <c r="G96" s="478"/>
      <c r="H96" s="478"/>
      <c r="I96" s="478"/>
      <c r="J96" s="478"/>
      <c r="K96" s="478"/>
      <c r="L96" s="478"/>
    </row>
    <row r="97" spans="1:12" x14ac:dyDescent="0.2">
      <c r="A97" s="478"/>
      <c r="B97" s="477"/>
      <c r="C97" s="477"/>
      <c r="D97" s="477"/>
      <c r="E97" s="478"/>
      <c r="F97" s="478"/>
      <c r="G97" s="478"/>
      <c r="H97" s="478"/>
      <c r="I97" s="478"/>
      <c r="J97" s="478"/>
      <c r="K97" s="478"/>
      <c r="L97" s="478"/>
    </row>
    <row r="98" spans="1:12" x14ac:dyDescent="0.2">
      <c r="A98" s="478"/>
      <c r="B98" s="477"/>
      <c r="C98" s="477"/>
      <c r="D98" s="477"/>
      <c r="E98" s="478"/>
      <c r="F98" s="478"/>
      <c r="G98" s="478"/>
      <c r="H98" s="478"/>
      <c r="I98" s="478"/>
      <c r="J98" s="478"/>
      <c r="K98" s="478"/>
      <c r="L98" s="478"/>
    </row>
    <row r="99" spans="1:12" x14ac:dyDescent="0.2">
      <c r="A99" s="478"/>
      <c r="B99" s="477"/>
      <c r="C99" s="477"/>
      <c r="D99" s="477"/>
      <c r="E99" s="478"/>
      <c r="F99" s="478"/>
      <c r="G99" s="478"/>
      <c r="H99" s="478"/>
      <c r="I99" s="478"/>
      <c r="J99" s="478"/>
      <c r="K99" s="478"/>
      <c r="L99" s="478"/>
    </row>
    <row r="100" spans="1:12" x14ac:dyDescent="0.2">
      <c r="A100" s="478"/>
      <c r="B100" s="477"/>
      <c r="C100" s="477"/>
      <c r="D100" s="477"/>
      <c r="E100" s="478"/>
      <c r="F100" s="478"/>
      <c r="G100" s="478"/>
      <c r="H100" s="478"/>
      <c r="I100" s="478"/>
      <c r="J100" s="478"/>
      <c r="K100" s="478"/>
      <c r="L100" s="478"/>
    </row>
  </sheetData>
  <pageMargins left="0.7" right="0.7" top="0.75" bottom="0.7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8"/>
  <sheetViews>
    <sheetView showGridLines="0" zoomScaleNormal="100" workbookViewId="0">
      <selection activeCell="E38" sqref="E38"/>
    </sheetView>
  </sheetViews>
  <sheetFormatPr baseColWidth="10" defaultColWidth="14.42578125" defaultRowHeight="15" x14ac:dyDescent="0.25"/>
  <cols>
    <col min="1" max="1" width="15.5703125" style="19" customWidth="1"/>
    <col min="2" max="2" width="17.85546875" style="19" bestFit="1" customWidth="1"/>
    <col min="3" max="3" width="15.85546875" style="19" bestFit="1" customWidth="1"/>
    <col min="4" max="4" width="36.7109375" style="19" bestFit="1" customWidth="1"/>
    <col min="5" max="5" width="28.140625" style="19" bestFit="1" customWidth="1"/>
    <col min="6" max="6" width="18.28515625" style="19" bestFit="1" customWidth="1"/>
    <col min="7" max="7" width="24.7109375" style="19" bestFit="1" customWidth="1"/>
    <col min="8" max="16384" width="14.42578125" style="19"/>
  </cols>
  <sheetData>
    <row r="1" spans="1:7" x14ac:dyDescent="0.25">
      <c r="A1" s="15" t="s">
        <v>1000</v>
      </c>
    </row>
    <row r="3" spans="1:7" customFormat="1" x14ac:dyDescent="0.25">
      <c r="A3" s="22" t="s">
        <v>651</v>
      </c>
      <c r="B3" s="22" t="s">
        <v>998</v>
      </c>
      <c r="C3" s="22" t="s">
        <v>999</v>
      </c>
      <c r="D3" s="22" t="s">
        <v>997</v>
      </c>
      <c r="E3" s="22" t="s">
        <v>779</v>
      </c>
      <c r="F3" s="22" t="s">
        <v>996</v>
      </c>
      <c r="G3" s="22" t="s">
        <v>780</v>
      </c>
    </row>
    <row r="4" spans="1:7" customFormat="1" x14ac:dyDescent="0.25">
      <c r="A4" s="700">
        <v>2011</v>
      </c>
      <c r="B4" s="700">
        <v>39</v>
      </c>
      <c r="C4" s="701" t="s">
        <v>173</v>
      </c>
      <c r="D4" s="700" t="s">
        <v>173</v>
      </c>
      <c r="E4" s="700" t="s">
        <v>173</v>
      </c>
      <c r="F4" s="700" t="s">
        <v>173</v>
      </c>
      <c r="G4" s="700">
        <v>39</v>
      </c>
    </row>
    <row r="5" spans="1:7" customFormat="1" x14ac:dyDescent="0.25">
      <c r="A5" s="700">
        <v>2012</v>
      </c>
      <c r="B5" s="700">
        <v>55</v>
      </c>
      <c r="C5" s="700">
        <v>308</v>
      </c>
      <c r="D5" s="700" t="s">
        <v>173</v>
      </c>
      <c r="E5" s="700" t="s">
        <v>173</v>
      </c>
      <c r="F5" s="700" t="s">
        <v>173</v>
      </c>
      <c r="G5" s="700">
        <v>363</v>
      </c>
    </row>
    <row r="6" spans="1:7" customFormat="1" x14ac:dyDescent="0.25">
      <c r="A6" s="700">
        <v>2013</v>
      </c>
      <c r="B6" s="700">
        <v>269</v>
      </c>
      <c r="C6" s="700">
        <v>464</v>
      </c>
      <c r="D6" s="700" t="s">
        <v>173</v>
      </c>
      <c r="E6" s="700" t="s">
        <v>173</v>
      </c>
      <c r="F6" s="700" t="s">
        <v>173</v>
      </c>
      <c r="G6" s="700">
        <v>733</v>
      </c>
    </row>
    <row r="7" spans="1:7" customFormat="1" x14ac:dyDescent="0.25">
      <c r="A7" s="700">
        <v>2014</v>
      </c>
      <c r="B7" s="700">
        <v>251</v>
      </c>
      <c r="C7" s="700">
        <v>922</v>
      </c>
      <c r="D7" s="700" t="s">
        <v>173</v>
      </c>
      <c r="E7" s="700" t="s">
        <v>173</v>
      </c>
      <c r="F7" s="700" t="s">
        <v>173</v>
      </c>
      <c r="G7" s="700">
        <v>1173</v>
      </c>
    </row>
    <row r="8" spans="1:7" customFormat="1" x14ac:dyDescent="0.25">
      <c r="A8" s="700">
        <v>2015</v>
      </c>
      <c r="B8" s="700">
        <v>232</v>
      </c>
      <c r="C8" s="700">
        <v>348</v>
      </c>
      <c r="D8" s="700" t="s">
        <v>173</v>
      </c>
      <c r="E8" s="700" t="s">
        <v>173</v>
      </c>
      <c r="F8" s="700" t="s">
        <v>173</v>
      </c>
      <c r="G8" s="700">
        <v>580</v>
      </c>
    </row>
    <row r="9" spans="1:7" customFormat="1" x14ac:dyDescent="0.25">
      <c r="A9" s="700">
        <v>2016</v>
      </c>
      <c r="B9" s="700">
        <v>256</v>
      </c>
      <c r="C9" s="700">
        <v>1035</v>
      </c>
      <c r="D9" s="700" t="s">
        <v>173</v>
      </c>
      <c r="E9" s="700" t="s">
        <v>173</v>
      </c>
      <c r="F9" s="700" t="s">
        <v>173</v>
      </c>
      <c r="G9" s="700">
        <v>1291</v>
      </c>
    </row>
    <row r="10" spans="1:7" customFormat="1" x14ac:dyDescent="0.25">
      <c r="A10" s="700">
        <v>2017</v>
      </c>
      <c r="B10" s="700">
        <v>116</v>
      </c>
      <c r="C10" s="700">
        <v>465</v>
      </c>
      <c r="D10" s="700" t="s">
        <v>173</v>
      </c>
      <c r="E10" s="700" t="s">
        <v>173</v>
      </c>
      <c r="F10" s="700" t="s">
        <v>173</v>
      </c>
      <c r="G10" s="700">
        <v>581</v>
      </c>
    </row>
    <row r="11" spans="1:7" customFormat="1" x14ac:dyDescent="0.25">
      <c r="A11" s="700">
        <v>2018</v>
      </c>
      <c r="B11" s="700">
        <v>83</v>
      </c>
      <c r="C11" s="700">
        <v>111</v>
      </c>
      <c r="D11" s="700">
        <v>244</v>
      </c>
      <c r="E11" s="700" t="s">
        <v>173</v>
      </c>
      <c r="F11" s="700" t="s">
        <v>173</v>
      </c>
      <c r="G11" s="700">
        <v>438</v>
      </c>
    </row>
    <row r="12" spans="1:7" customFormat="1" x14ac:dyDescent="0.25">
      <c r="A12" s="700">
        <v>2019</v>
      </c>
      <c r="B12" s="700">
        <v>28</v>
      </c>
      <c r="C12" s="700">
        <v>741</v>
      </c>
      <c r="D12" s="700">
        <v>609</v>
      </c>
      <c r="E12" s="700">
        <v>65</v>
      </c>
      <c r="F12" s="700">
        <v>50</v>
      </c>
      <c r="G12" s="700">
        <v>1493</v>
      </c>
    </row>
    <row r="13" spans="1:7" customFormat="1" x14ac:dyDescent="0.25">
      <c r="A13" s="700">
        <v>2020</v>
      </c>
      <c r="B13" s="700">
        <v>17</v>
      </c>
      <c r="C13" s="700">
        <v>259</v>
      </c>
      <c r="D13" s="700">
        <v>730</v>
      </c>
      <c r="E13" s="700">
        <v>151</v>
      </c>
      <c r="F13" s="700">
        <v>56</v>
      </c>
      <c r="G13" s="700">
        <v>1213</v>
      </c>
    </row>
    <row r="14" spans="1:7" customFormat="1" x14ac:dyDescent="0.25">
      <c r="A14" s="700">
        <v>2021</v>
      </c>
      <c r="B14" s="700">
        <v>98</v>
      </c>
      <c r="C14" s="700">
        <v>675</v>
      </c>
      <c r="D14" s="700">
        <v>303</v>
      </c>
      <c r="E14" s="700">
        <v>353</v>
      </c>
      <c r="F14" s="700">
        <v>103</v>
      </c>
      <c r="G14" s="700">
        <v>1532</v>
      </c>
    </row>
    <row r="15" spans="1:7" customFormat="1" x14ac:dyDescent="0.25">
      <c r="A15" s="700">
        <v>2022</v>
      </c>
      <c r="B15" s="700">
        <v>170</v>
      </c>
      <c r="C15" s="700">
        <v>1498</v>
      </c>
      <c r="D15" s="700">
        <v>331</v>
      </c>
      <c r="E15" s="700">
        <v>478</v>
      </c>
      <c r="F15" s="700">
        <v>202</v>
      </c>
      <c r="G15" s="700">
        <v>2679</v>
      </c>
    </row>
    <row r="16" spans="1:7" customFormat="1" x14ac:dyDescent="0.25">
      <c r="A16" s="22" t="s">
        <v>27</v>
      </c>
      <c r="B16" s="22">
        <v>1614</v>
      </c>
      <c r="C16" s="22">
        <v>6826</v>
      </c>
      <c r="D16" s="22">
        <f>SUM(D4:D15)</f>
        <v>2217</v>
      </c>
      <c r="E16" s="22">
        <v>1047</v>
      </c>
      <c r="F16" s="22">
        <v>411</v>
      </c>
      <c r="G16" s="22">
        <v>12115</v>
      </c>
    </row>
    <row r="17" spans="1:7" customFormat="1" x14ac:dyDescent="0.25">
      <c r="A17" s="702" t="s">
        <v>781</v>
      </c>
      <c r="B17" s="702"/>
      <c r="C17" s="702"/>
      <c r="D17" s="702"/>
      <c r="E17" s="702"/>
      <c r="F17" s="702"/>
      <c r="G17" s="702"/>
    </row>
    <row r="18" spans="1:7" x14ac:dyDescent="0.25">
      <c r="A18" s="703"/>
      <c r="B18" s="703"/>
      <c r="C18" s="703"/>
      <c r="D18" s="703"/>
      <c r="E18" s="703"/>
      <c r="F18" s="703"/>
      <c r="G18" s="703"/>
    </row>
  </sheetData>
  <pageMargins left="0.7" right="0.7" top="0.75" bottom="0.75" header="0" footer="0"/>
  <pageSetup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92"/>
  <sheetViews>
    <sheetView showGridLines="0" zoomScaleNormal="100" workbookViewId="0"/>
  </sheetViews>
  <sheetFormatPr baseColWidth="10" defaultColWidth="14.42578125" defaultRowHeight="15" x14ac:dyDescent="0.25"/>
  <cols>
    <col min="1" max="1" width="25.7109375" style="383" customWidth="1"/>
    <col min="2" max="11" width="13.28515625" style="383" customWidth="1"/>
    <col min="12" max="16384" width="14.42578125" style="383"/>
  </cols>
  <sheetData>
    <row r="1" spans="1:11" x14ac:dyDescent="0.25">
      <c r="A1" s="200" t="s">
        <v>662</v>
      </c>
      <c r="B1" s="201"/>
      <c r="C1" s="201"/>
      <c r="D1" s="201"/>
      <c r="E1" s="201"/>
      <c r="F1" s="201"/>
      <c r="G1" s="201"/>
      <c r="H1" s="201"/>
      <c r="I1" s="202"/>
      <c r="J1" s="202"/>
      <c r="K1" s="202"/>
    </row>
    <row r="2" spans="1:11" x14ac:dyDescent="0.25">
      <c r="A2" s="203" t="s">
        <v>663</v>
      </c>
      <c r="B2" s="201"/>
      <c r="C2" s="201"/>
      <c r="D2" s="201"/>
      <c r="E2" s="201"/>
      <c r="F2" s="201"/>
      <c r="G2" s="201"/>
      <c r="H2" s="201"/>
      <c r="I2" s="202"/>
      <c r="J2" s="202"/>
      <c r="K2" s="202"/>
    </row>
    <row r="3" spans="1:11" x14ac:dyDescent="0.25">
      <c r="A3" s="202"/>
      <c r="B3" s="201"/>
      <c r="C3" s="201"/>
      <c r="D3" s="201"/>
      <c r="E3" s="201"/>
      <c r="F3" s="201"/>
      <c r="G3" s="201"/>
      <c r="H3" s="201"/>
      <c r="I3" s="202"/>
      <c r="J3" s="202"/>
      <c r="K3" s="202"/>
    </row>
    <row r="4" spans="1:11" x14ac:dyDescent="0.25">
      <c r="A4" s="204" t="s">
        <v>664</v>
      </c>
      <c r="B4" s="316">
        <v>2013</v>
      </c>
      <c r="C4" s="316">
        <v>2014</v>
      </c>
      <c r="D4" s="316">
        <v>2015</v>
      </c>
      <c r="E4" s="316">
        <v>2016</v>
      </c>
      <c r="F4" s="316">
        <v>2017</v>
      </c>
      <c r="G4" s="316">
        <v>2018</v>
      </c>
      <c r="H4" s="316">
        <v>2019</v>
      </c>
      <c r="I4" s="316">
        <v>2020</v>
      </c>
      <c r="J4" s="316">
        <v>2021</v>
      </c>
      <c r="K4" s="316">
        <v>2022</v>
      </c>
    </row>
    <row r="5" spans="1:11" x14ac:dyDescent="0.25">
      <c r="A5" s="200" t="s">
        <v>665</v>
      </c>
      <c r="B5" s="698">
        <f t="shared" ref="B5:K5" si="0">+B6+B7</f>
        <v>78572</v>
      </c>
      <c r="C5" s="698">
        <f t="shared" si="0"/>
        <v>79983</v>
      </c>
      <c r="D5" s="698">
        <f t="shared" si="0"/>
        <v>73057</v>
      </c>
      <c r="E5" s="698">
        <f t="shared" si="0"/>
        <v>73284</v>
      </c>
      <c r="F5" s="698">
        <f t="shared" si="0"/>
        <v>79173</v>
      </c>
      <c r="G5" s="698">
        <f t="shared" si="0"/>
        <v>90056</v>
      </c>
      <c r="H5" s="698">
        <f t="shared" si="0"/>
        <v>85488</v>
      </c>
      <c r="I5" s="698">
        <f t="shared" si="0"/>
        <v>62162</v>
      </c>
      <c r="J5" s="698">
        <f t="shared" si="0"/>
        <v>64516.25</v>
      </c>
      <c r="K5" s="698">
        <f t="shared" si="0"/>
        <v>68443.583333333328</v>
      </c>
    </row>
    <row r="6" spans="1:11" x14ac:dyDescent="0.25">
      <c r="A6" s="394" t="s">
        <v>666</v>
      </c>
      <c r="B6" s="696">
        <v>73310</v>
      </c>
      <c r="C6" s="696">
        <v>74566</v>
      </c>
      <c r="D6" s="696">
        <v>67845</v>
      </c>
      <c r="E6" s="696">
        <v>68120</v>
      </c>
      <c r="F6" s="696">
        <v>73238</v>
      </c>
      <c r="G6" s="696">
        <v>82447</v>
      </c>
      <c r="H6" s="696">
        <v>79172</v>
      </c>
      <c r="I6" s="696">
        <v>58041.833333333336</v>
      </c>
      <c r="J6" s="696">
        <v>59951.583333333336</v>
      </c>
      <c r="K6" s="696">
        <v>63608.5</v>
      </c>
    </row>
    <row r="7" spans="1:11" x14ac:dyDescent="0.25">
      <c r="A7" s="394" t="s">
        <v>667</v>
      </c>
      <c r="B7" s="696">
        <v>5262</v>
      </c>
      <c r="C7" s="696">
        <v>5417</v>
      </c>
      <c r="D7" s="696">
        <v>5212</v>
      </c>
      <c r="E7" s="696">
        <v>5164</v>
      </c>
      <c r="F7" s="696">
        <v>5935</v>
      </c>
      <c r="G7" s="696">
        <v>7609</v>
      </c>
      <c r="H7" s="696">
        <v>6316</v>
      </c>
      <c r="I7" s="696">
        <v>4120.166666666667</v>
      </c>
      <c r="J7" s="696">
        <v>4564.666666666667</v>
      </c>
      <c r="K7" s="696">
        <v>4835.083333333333</v>
      </c>
    </row>
    <row r="8" spans="1:11" x14ac:dyDescent="0.25">
      <c r="A8" s="200" t="s">
        <v>668</v>
      </c>
      <c r="B8" s="698">
        <f t="shared" ref="B8:K8" si="1">+B9+B10</f>
        <v>98367</v>
      </c>
      <c r="C8" s="698">
        <f t="shared" si="1"/>
        <v>91844</v>
      </c>
      <c r="D8" s="698">
        <f t="shared" si="1"/>
        <v>108989</v>
      </c>
      <c r="E8" s="698">
        <f t="shared" si="1"/>
        <v>96570</v>
      </c>
      <c r="F8" s="698">
        <f t="shared" si="1"/>
        <v>99506</v>
      </c>
      <c r="G8" s="698">
        <f t="shared" si="1"/>
        <v>118329</v>
      </c>
      <c r="H8" s="698">
        <f t="shared" si="1"/>
        <v>104651</v>
      </c>
      <c r="I8" s="698">
        <f t="shared" si="1"/>
        <v>115967.08333333334</v>
      </c>
      <c r="J8" s="698">
        <f t="shared" si="1"/>
        <v>152278.33333333331</v>
      </c>
      <c r="K8" s="698">
        <f t="shared" si="1"/>
        <v>163035.75</v>
      </c>
    </row>
    <row r="9" spans="1:11" x14ac:dyDescent="0.25">
      <c r="A9" s="394" t="s">
        <v>669</v>
      </c>
      <c r="B9" s="696">
        <v>92047</v>
      </c>
      <c r="C9" s="696">
        <v>86832</v>
      </c>
      <c r="D9" s="696">
        <v>103078</v>
      </c>
      <c r="E9" s="696">
        <v>92121</v>
      </c>
      <c r="F9" s="696">
        <v>94912</v>
      </c>
      <c r="G9" s="696">
        <v>111630</v>
      </c>
      <c r="H9" s="696">
        <v>98547</v>
      </c>
      <c r="I9" s="696">
        <v>108374.91666666667</v>
      </c>
      <c r="J9" s="696">
        <v>142478.16666666666</v>
      </c>
      <c r="K9" s="696">
        <v>151538.33333333334</v>
      </c>
    </row>
    <row r="10" spans="1:11" x14ac:dyDescent="0.25">
      <c r="A10" s="394" t="s">
        <v>667</v>
      </c>
      <c r="B10" s="696">
        <v>6320</v>
      </c>
      <c r="C10" s="696">
        <v>5012</v>
      </c>
      <c r="D10" s="696">
        <v>5911</v>
      </c>
      <c r="E10" s="696">
        <v>4449</v>
      </c>
      <c r="F10" s="696">
        <v>4594</v>
      </c>
      <c r="G10" s="696">
        <v>6699</v>
      </c>
      <c r="H10" s="696">
        <v>6104</v>
      </c>
      <c r="I10" s="696">
        <v>7592.166666666667</v>
      </c>
      <c r="J10" s="696">
        <v>9800.1666666666661</v>
      </c>
      <c r="K10" s="696">
        <v>11497.416666666666</v>
      </c>
    </row>
    <row r="11" spans="1:11" x14ac:dyDescent="0.25">
      <c r="A11" s="215" t="s">
        <v>27</v>
      </c>
      <c r="B11" s="697">
        <f t="shared" ref="B11:J11" si="2">+B8+B5</f>
        <v>176939</v>
      </c>
      <c r="C11" s="697">
        <f t="shared" si="2"/>
        <v>171827</v>
      </c>
      <c r="D11" s="697">
        <f t="shared" si="2"/>
        <v>182046</v>
      </c>
      <c r="E11" s="697">
        <f t="shared" si="2"/>
        <v>169854</v>
      </c>
      <c r="F11" s="697">
        <f t="shared" si="2"/>
        <v>178679</v>
      </c>
      <c r="G11" s="697">
        <f t="shared" si="2"/>
        <v>208385</v>
      </c>
      <c r="H11" s="697">
        <f t="shared" si="2"/>
        <v>190139</v>
      </c>
      <c r="I11" s="697">
        <f t="shared" si="2"/>
        <v>178129.08333333334</v>
      </c>
      <c r="J11" s="697">
        <f t="shared" si="2"/>
        <v>216794.58333333331</v>
      </c>
      <c r="K11" s="697">
        <f>+K8+K5</f>
        <v>231479.33333333331</v>
      </c>
    </row>
    <row r="12" spans="1:11" x14ac:dyDescent="0.25">
      <c r="A12" s="202"/>
      <c r="B12" s="699"/>
      <c r="C12" s="699"/>
      <c r="D12" s="699"/>
      <c r="E12" s="699"/>
      <c r="F12" s="699"/>
      <c r="G12" s="699"/>
      <c r="H12" s="699"/>
      <c r="I12" s="699"/>
      <c r="J12" s="699"/>
      <c r="K12" s="699"/>
    </row>
    <row r="13" spans="1:11" x14ac:dyDescent="0.25">
      <c r="A13" s="202"/>
      <c r="B13" s="201"/>
      <c r="C13" s="201"/>
      <c r="D13" s="201"/>
      <c r="E13" s="201"/>
      <c r="F13" s="201"/>
      <c r="G13" s="201"/>
      <c r="H13" s="201"/>
      <c r="I13" s="380"/>
      <c r="J13" s="380"/>
      <c r="K13" s="202"/>
    </row>
    <row r="14" spans="1:11" x14ac:dyDescent="0.25">
      <c r="A14" s="202"/>
      <c r="B14" s="201"/>
      <c r="C14" s="201"/>
      <c r="D14" s="201"/>
      <c r="E14" s="201"/>
      <c r="F14" s="201"/>
      <c r="G14" s="201"/>
      <c r="H14" s="201"/>
      <c r="I14" s="202"/>
      <c r="J14" s="202"/>
      <c r="K14" s="202"/>
    </row>
    <row r="15" spans="1:11" x14ac:dyDescent="0.25">
      <c r="A15" s="500" t="s">
        <v>658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</row>
    <row r="16" spans="1:11" x14ac:dyDescent="0.25">
      <c r="A16" s="202" t="s">
        <v>659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</row>
    <row r="17" spans="1:11" x14ac:dyDescent="0.25">
      <c r="A17" s="394" t="s">
        <v>660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</row>
    <row r="18" spans="1:11" x14ac:dyDescent="0.25">
      <c r="A18" s="501" t="s">
        <v>661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x14ac:dyDescent="0.25">
      <c r="A19" s="202"/>
      <c r="B19" s="202"/>
      <c r="C19" s="202"/>
      <c r="D19" s="202"/>
      <c r="E19" s="202"/>
      <c r="F19" s="202"/>
      <c r="G19" s="202"/>
      <c r="H19" s="202"/>
      <c r="I19" s="202"/>
      <c r="J19" s="202"/>
      <c r="K19" s="202"/>
    </row>
    <row r="20" spans="1:11" x14ac:dyDescent="0.25">
      <c r="A20" s="202"/>
      <c r="B20" s="202"/>
      <c r="C20" s="202"/>
      <c r="D20" s="202"/>
      <c r="E20" s="202"/>
      <c r="F20" s="202"/>
      <c r="G20" s="202"/>
      <c r="H20" s="202"/>
      <c r="I20" s="202"/>
      <c r="J20" s="202"/>
      <c r="K20" s="202"/>
    </row>
    <row r="21" spans="1:11" x14ac:dyDescent="0.25">
      <c r="A21" s="202"/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1" x14ac:dyDescent="0.25">
      <c r="A22" s="202"/>
      <c r="B22" s="202"/>
      <c r="C22" s="202"/>
      <c r="D22" s="202"/>
      <c r="E22" s="202"/>
      <c r="F22" s="202"/>
      <c r="G22" s="202"/>
      <c r="H22" s="202"/>
      <c r="I22" s="206"/>
      <c r="J22" s="206"/>
      <c r="K22" s="206"/>
    </row>
    <row r="23" spans="1:11" x14ac:dyDescent="0.25">
      <c r="A23" s="202"/>
      <c r="B23" s="202"/>
      <c r="C23" s="202"/>
      <c r="D23" s="202"/>
      <c r="E23" s="202"/>
      <c r="F23" s="202"/>
      <c r="G23" s="202"/>
      <c r="H23" s="202"/>
      <c r="I23" s="202"/>
      <c r="J23" s="202"/>
      <c r="K23" s="202"/>
    </row>
    <row r="24" spans="1:11" x14ac:dyDescent="0.25">
      <c r="A24" s="202"/>
      <c r="B24" s="202"/>
      <c r="C24" s="202"/>
      <c r="D24" s="202"/>
      <c r="E24" s="202"/>
      <c r="F24" s="202"/>
      <c r="G24" s="202"/>
      <c r="H24" s="202"/>
      <c r="I24" s="202"/>
      <c r="J24" s="202"/>
      <c r="K24" s="202"/>
    </row>
    <row r="25" spans="1:11" x14ac:dyDescent="0.25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</row>
    <row r="26" spans="1:11" x14ac:dyDescent="0.25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spans="1:11" x14ac:dyDescent="0.25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</row>
    <row r="28" spans="1:11" x14ac:dyDescent="0.25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</row>
    <row r="29" spans="1:11" x14ac:dyDescent="0.25">
      <c r="A29" s="202"/>
      <c r="B29" s="202"/>
      <c r="C29" s="202"/>
      <c r="D29" s="202"/>
      <c r="E29" s="202"/>
      <c r="F29" s="202"/>
      <c r="G29" s="202"/>
      <c r="H29" s="202"/>
      <c r="I29" s="202"/>
      <c r="J29" s="202"/>
      <c r="K29" s="202"/>
    </row>
    <row r="30" spans="1:11" x14ac:dyDescent="0.25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</row>
    <row r="31" spans="1:11" x14ac:dyDescent="0.25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</row>
    <row r="32" spans="1:11" x14ac:dyDescent="0.25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</row>
    <row r="33" spans="1:11" x14ac:dyDescent="0.25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</row>
    <row r="34" spans="1:11" x14ac:dyDescent="0.25">
      <c r="A34" s="202"/>
      <c r="B34" s="202"/>
      <c r="C34" s="202"/>
      <c r="D34" s="202"/>
      <c r="E34" s="202"/>
      <c r="F34" s="202"/>
      <c r="G34" s="202"/>
      <c r="H34" s="202"/>
      <c r="I34" s="202"/>
      <c r="J34" s="202"/>
      <c r="K34" s="202"/>
    </row>
    <row r="35" spans="1:11" x14ac:dyDescent="0.25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x14ac:dyDescent="0.25">
      <c r="A36" s="202"/>
      <c r="B36" s="202"/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11" x14ac:dyDescent="0.25">
      <c r="A37" s="202"/>
      <c r="B37" s="202"/>
      <c r="C37" s="202"/>
      <c r="D37" s="202"/>
      <c r="E37" s="202"/>
      <c r="F37" s="202"/>
      <c r="G37" s="202"/>
      <c r="H37" s="202"/>
      <c r="I37" s="202"/>
      <c r="J37" s="202"/>
      <c r="K37" s="202"/>
    </row>
    <row r="38" spans="1:11" x14ac:dyDescent="0.25">
      <c r="A38" s="202"/>
      <c r="B38" s="202"/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1" x14ac:dyDescent="0.25">
      <c r="A39" s="202"/>
      <c r="B39" s="202"/>
      <c r="C39" s="202"/>
      <c r="D39" s="202"/>
      <c r="E39" s="202"/>
      <c r="F39" s="202"/>
      <c r="G39" s="202"/>
      <c r="H39" s="202"/>
      <c r="I39" s="202"/>
      <c r="J39" s="202"/>
      <c r="K39" s="202"/>
    </row>
    <row r="40" spans="1:11" x14ac:dyDescent="0.25">
      <c r="A40" s="202"/>
      <c r="B40" s="202"/>
      <c r="C40" s="202"/>
      <c r="D40" s="202"/>
      <c r="E40" s="202"/>
      <c r="F40" s="202"/>
      <c r="G40" s="202"/>
      <c r="H40" s="202"/>
      <c r="I40" s="202"/>
      <c r="J40" s="202"/>
      <c r="K40" s="202"/>
    </row>
    <row r="41" spans="1:11" x14ac:dyDescent="0.25">
      <c r="A41" s="202"/>
      <c r="B41" s="202"/>
      <c r="C41" s="202"/>
      <c r="D41" s="202"/>
      <c r="E41" s="202"/>
      <c r="F41" s="202"/>
      <c r="G41" s="202"/>
      <c r="H41" s="202"/>
      <c r="I41" s="202"/>
      <c r="J41" s="202"/>
      <c r="K41" s="202"/>
    </row>
    <row r="42" spans="1:11" x14ac:dyDescent="0.25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</row>
    <row r="43" spans="1:11" x14ac:dyDescent="0.25">
      <c r="A43" s="202"/>
      <c r="B43" s="202"/>
      <c r="C43" s="202"/>
      <c r="D43" s="202"/>
      <c r="E43" s="202"/>
      <c r="F43" s="202"/>
      <c r="G43" s="202"/>
      <c r="H43" s="202"/>
      <c r="I43" s="202"/>
      <c r="J43" s="202"/>
      <c r="K43" s="202"/>
    </row>
    <row r="44" spans="1:11" x14ac:dyDescent="0.25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spans="1:11" x14ac:dyDescent="0.25">
      <c r="A45" s="202"/>
      <c r="B45" s="202"/>
      <c r="C45" s="202"/>
      <c r="D45" s="202"/>
      <c r="E45" s="202"/>
      <c r="F45" s="202"/>
      <c r="G45" s="202"/>
      <c r="H45" s="202"/>
      <c r="I45" s="202"/>
      <c r="J45" s="202"/>
      <c r="K45" s="202"/>
    </row>
    <row r="46" spans="1:11" x14ac:dyDescent="0.25">
      <c r="A46" s="202"/>
      <c r="B46" s="202"/>
      <c r="C46" s="202"/>
      <c r="D46" s="202"/>
      <c r="E46" s="202"/>
      <c r="F46" s="202"/>
      <c r="G46" s="202"/>
      <c r="H46" s="202"/>
      <c r="I46" s="202"/>
      <c r="J46" s="202"/>
      <c r="K46" s="202"/>
    </row>
    <row r="47" spans="1:11" x14ac:dyDescent="0.25">
      <c r="A47" s="202"/>
      <c r="B47" s="202"/>
      <c r="C47" s="202"/>
      <c r="D47" s="202"/>
      <c r="E47" s="202"/>
      <c r="F47" s="202"/>
      <c r="G47" s="202"/>
      <c r="H47" s="202"/>
      <c r="I47" s="202"/>
      <c r="J47" s="202"/>
      <c r="K47" s="202"/>
    </row>
    <row r="48" spans="1:11" x14ac:dyDescent="0.25">
      <c r="A48" s="202"/>
      <c r="B48" s="202"/>
      <c r="C48" s="202"/>
      <c r="D48" s="202"/>
      <c r="E48" s="202"/>
      <c r="F48" s="202"/>
      <c r="G48" s="202"/>
      <c r="H48" s="202"/>
      <c r="I48" s="202"/>
      <c r="J48" s="202"/>
      <c r="K48" s="202"/>
    </row>
    <row r="49" spans="1:11" x14ac:dyDescent="0.25">
      <c r="A49" s="202"/>
      <c r="B49" s="202"/>
      <c r="C49" s="202"/>
      <c r="D49" s="202"/>
      <c r="E49" s="202"/>
      <c r="F49" s="202"/>
      <c r="G49" s="202"/>
      <c r="H49" s="202"/>
      <c r="I49" s="202"/>
      <c r="J49" s="202"/>
      <c r="K49" s="202"/>
    </row>
    <row r="50" spans="1:11" x14ac:dyDescent="0.25">
      <c r="A50" s="202"/>
      <c r="B50" s="202"/>
      <c r="C50" s="202"/>
      <c r="D50" s="202"/>
      <c r="E50" s="202"/>
      <c r="F50" s="202"/>
      <c r="G50" s="202"/>
      <c r="H50" s="202"/>
      <c r="I50" s="202"/>
      <c r="J50" s="202"/>
      <c r="K50" s="202"/>
    </row>
    <row r="51" spans="1:11" x14ac:dyDescent="0.25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</row>
    <row r="52" spans="1:11" x14ac:dyDescent="0.25">
      <c r="A52" s="202"/>
      <c r="B52" s="202"/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1" x14ac:dyDescent="0.25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1" x14ac:dyDescent="0.25">
      <c r="A54" s="202"/>
      <c r="B54" s="202"/>
      <c r="C54" s="202"/>
      <c r="D54" s="202"/>
      <c r="E54" s="202"/>
      <c r="F54" s="202"/>
      <c r="G54" s="202"/>
      <c r="H54" s="202"/>
      <c r="I54" s="202"/>
      <c r="J54" s="202"/>
      <c r="K54" s="202"/>
    </row>
    <row r="55" spans="1:11" x14ac:dyDescent="0.25">
      <c r="A55" s="202"/>
      <c r="B55" s="202"/>
      <c r="C55" s="202"/>
      <c r="D55" s="202"/>
      <c r="E55" s="202"/>
      <c r="F55" s="202"/>
      <c r="G55" s="202"/>
      <c r="H55" s="202"/>
      <c r="I55" s="202"/>
      <c r="J55" s="202"/>
      <c r="K55" s="202"/>
    </row>
    <row r="56" spans="1:11" x14ac:dyDescent="0.25">
      <c r="A56" s="202"/>
      <c r="B56" s="202"/>
      <c r="C56" s="202"/>
      <c r="D56" s="202"/>
      <c r="E56" s="202"/>
      <c r="F56" s="202"/>
      <c r="G56" s="202"/>
      <c r="H56" s="202"/>
      <c r="I56" s="202"/>
      <c r="J56" s="202"/>
      <c r="K56" s="202"/>
    </row>
    <row r="57" spans="1:11" x14ac:dyDescent="0.25">
      <c r="A57" s="202"/>
      <c r="B57" s="202"/>
      <c r="C57" s="202"/>
      <c r="D57" s="202"/>
      <c r="E57" s="202"/>
      <c r="F57" s="202"/>
      <c r="G57" s="202"/>
      <c r="H57" s="202"/>
      <c r="I57" s="202"/>
      <c r="J57" s="202"/>
      <c r="K57" s="202"/>
    </row>
    <row r="58" spans="1:11" x14ac:dyDescent="0.25">
      <c r="A58" s="202"/>
      <c r="B58" s="202"/>
      <c r="C58" s="202"/>
      <c r="D58" s="202"/>
      <c r="E58" s="202"/>
      <c r="F58" s="202"/>
      <c r="G58" s="202"/>
      <c r="H58" s="202"/>
      <c r="I58" s="202"/>
      <c r="J58" s="202"/>
      <c r="K58" s="202"/>
    </row>
    <row r="59" spans="1:11" x14ac:dyDescent="0.25">
      <c r="A59" s="202"/>
      <c r="B59" s="202"/>
      <c r="C59" s="202"/>
      <c r="D59" s="202"/>
      <c r="E59" s="202"/>
      <c r="F59" s="202"/>
      <c r="G59" s="202"/>
      <c r="H59" s="202"/>
      <c r="I59" s="202"/>
      <c r="J59" s="202"/>
      <c r="K59" s="202"/>
    </row>
    <row r="60" spans="1:11" x14ac:dyDescent="0.25">
      <c r="A60" s="202"/>
      <c r="B60" s="202"/>
      <c r="C60" s="202"/>
      <c r="D60" s="202"/>
      <c r="E60" s="202"/>
      <c r="F60" s="202"/>
      <c r="G60" s="202"/>
      <c r="H60" s="202"/>
      <c r="I60" s="202"/>
      <c r="J60" s="202"/>
      <c r="K60" s="202"/>
    </row>
    <row r="61" spans="1:11" x14ac:dyDescent="0.25">
      <c r="A61" s="202"/>
      <c r="B61" s="202"/>
      <c r="C61" s="202"/>
      <c r="D61" s="202"/>
      <c r="E61" s="202"/>
      <c r="F61" s="202"/>
      <c r="G61" s="202"/>
      <c r="H61" s="202"/>
      <c r="I61" s="202"/>
      <c r="J61" s="202"/>
      <c r="K61" s="202"/>
    </row>
    <row r="62" spans="1:11" x14ac:dyDescent="0.25">
      <c r="A62" s="202"/>
      <c r="B62" s="202"/>
      <c r="C62" s="202"/>
      <c r="D62" s="202"/>
      <c r="E62" s="202"/>
      <c r="F62" s="202"/>
      <c r="G62" s="202"/>
      <c r="H62" s="202"/>
      <c r="I62" s="202"/>
      <c r="J62" s="202"/>
      <c r="K62" s="202"/>
    </row>
    <row r="63" spans="1:11" x14ac:dyDescent="0.25">
      <c r="A63" s="202"/>
      <c r="B63" s="202"/>
      <c r="C63" s="202"/>
      <c r="D63" s="202"/>
      <c r="E63" s="202"/>
      <c r="F63" s="202"/>
      <c r="G63" s="202"/>
      <c r="H63" s="202"/>
      <c r="I63" s="202"/>
      <c r="J63" s="202"/>
      <c r="K63" s="202"/>
    </row>
    <row r="64" spans="1:11" x14ac:dyDescent="0.25">
      <c r="A64" s="202"/>
      <c r="B64" s="202"/>
      <c r="C64" s="202"/>
      <c r="D64" s="202"/>
      <c r="E64" s="202"/>
      <c r="F64" s="202"/>
      <c r="G64" s="202"/>
      <c r="H64" s="202"/>
      <c r="I64" s="202"/>
      <c r="J64" s="202"/>
      <c r="K64" s="202"/>
    </row>
    <row r="65" spans="1:11" x14ac:dyDescent="0.25">
      <c r="A65" s="202"/>
      <c r="B65" s="202"/>
      <c r="C65" s="202"/>
      <c r="D65" s="202"/>
      <c r="E65" s="202"/>
      <c r="F65" s="202"/>
      <c r="G65" s="202"/>
      <c r="H65" s="202"/>
      <c r="I65" s="202"/>
      <c r="J65" s="202"/>
      <c r="K65" s="202"/>
    </row>
    <row r="66" spans="1:11" x14ac:dyDescent="0.25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</row>
    <row r="67" spans="1:11" x14ac:dyDescent="0.25">
      <c r="A67" s="202"/>
      <c r="B67" s="202"/>
      <c r="C67" s="202"/>
      <c r="D67" s="202"/>
      <c r="E67" s="202"/>
      <c r="F67" s="202"/>
      <c r="G67" s="202"/>
      <c r="H67" s="202"/>
      <c r="I67" s="202"/>
      <c r="J67" s="202"/>
      <c r="K67" s="202"/>
    </row>
    <row r="68" spans="1:11" x14ac:dyDescent="0.25">
      <c r="A68" s="202"/>
      <c r="B68" s="202"/>
      <c r="C68" s="202"/>
      <c r="D68" s="202"/>
      <c r="E68" s="202"/>
      <c r="F68" s="202"/>
      <c r="G68" s="202"/>
      <c r="H68" s="202"/>
      <c r="I68" s="202"/>
      <c r="J68" s="202"/>
      <c r="K68" s="202"/>
    </row>
    <row r="69" spans="1:11" x14ac:dyDescent="0.25">
      <c r="A69" s="202"/>
      <c r="B69" s="202"/>
      <c r="C69" s="202"/>
      <c r="D69" s="202"/>
      <c r="E69" s="202"/>
      <c r="F69" s="202"/>
      <c r="G69" s="202"/>
      <c r="H69" s="202"/>
      <c r="I69" s="202"/>
      <c r="J69" s="202"/>
      <c r="K69" s="202"/>
    </row>
    <row r="70" spans="1:11" x14ac:dyDescent="0.25">
      <c r="A70" s="202"/>
      <c r="B70" s="202"/>
      <c r="C70" s="202"/>
      <c r="D70" s="202"/>
      <c r="E70" s="202"/>
      <c r="F70" s="202"/>
      <c r="G70" s="202"/>
      <c r="H70" s="202"/>
      <c r="I70" s="202"/>
      <c r="J70" s="202"/>
      <c r="K70" s="202"/>
    </row>
    <row r="71" spans="1:11" x14ac:dyDescent="0.25">
      <c r="A71" s="202"/>
      <c r="B71" s="202"/>
      <c r="C71" s="202"/>
      <c r="D71" s="202"/>
      <c r="E71" s="202"/>
      <c r="F71" s="202"/>
      <c r="G71" s="202"/>
      <c r="H71" s="202"/>
      <c r="I71" s="202"/>
      <c r="J71" s="202"/>
      <c r="K71" s="202"/>
    </row>
    <row r="72" spans="1:11" x14ac:dyDescent="0.25">
      <c r="A72" s="202"/>
      <c r="B72" s="202"/>
      <c r="C72" s="202"/>
      <c r="D72" s="202"/>
      <c r="E72" s="202"/>
      <c r="F72" s="202"/>
      <c r="G72" s="202"/>
      <c r="H72" s="202"/>
      <c r="I72" s="202"/>
      <c r="J72" s="202"/>
      <c r="K72" s="202"/>
    </row>
    <row r="73" spans="1:11" x14ac:dyDescent="0.25">
      <c r="A73" s="202"/>
      <c r="B73" s="202"/>
      <c r="C73" s="202"/>
      <c r="D73" s="202"/>
      <c r="E73" s="202"/>
      <c r="F73" s="202"/>
      <c r="G73" s="202"/>
      <c r="H73" s="202"/>
      <c r="I73" s="202"/>
      <c r="J73" s="202"/>
      <c r="K73" s="202"/>
    </row>
    <row r="74" spans="1:11" x14ac:dyDescent="0.25">
      <c r="A74" s="202"/>
      <c r="B74" s="202"/>
      <c r="C74" s="202"/>
      <c r="D74" s="202"/>
      <c r="E74" s="202"/>
      <c r="F74" s="202"/>
      <c r="G74" s="202"/>
      <c r="H74" s="202"/>
      <c r="I74" s="202"/>
      <c r="J74" s="202"/>
      <c r="K74" s="202"/>
    </row>
    <row r="75" spans="1:11" x14ac:dyDescent="0.25">
      <c r="A75" s="202"/>
      <c r="B75" s="202"/>
      <c r="C75" s="202"/>
      <c r="D75" s="202"/>
      <c r="E75" s="202"/>
      <c r="F75" s="202"/>
      <c r="G75" s="202"/>
      <c r="H75" s="202"/>
      <c r="I75" s="202"/>
      <c r="J75" s="202"/>
      <c r="K75" s="202"/>
    </row>
    <row r="76" spans="1:11" x14ac:dyDescent="0.25">
      <c r="A76" s="202"/>
      <c r="B76" s="202"/>
      <c r="C76" s="202"/>
      <c r="D76" s="202"/>
      <c r="E76" s="202"/>
      <c r="F76" s="202"/>
      <c r="G76" s="202"/>
      <c r="H76" s="202"/>
      <c r="I76" s="202"/>
      <c r="J76" s="202"/>
      <c r="K76" s="202"/>
    </row>
    <row r="77" spans="1:11" x14ac:dyDescent="0.25">
      <c r="A77" s="202"/>
      <c r="B77" s="202"/>
      <c r="C77" s="202"/>
      <c r="D77" s="202"/>
      <c r="E77" s="202"/>
      <c r="F77" s="202"/>
      <c r="G77" s="202"/>
      <c r="H77" s="202"/>
      <c r="I77" s="202"/>
      <c r="J77" s="202"/>
      <c r="K77" s="202"/>
    </row>
    <row r="78" spans="1:11" x14ac:dyDescent="0.25">
      <c r="A78" s="202"/>
      <c r="B78" s="202"/>
      <c r="C78" s="202"/>
      <c r="D78" s="202"/>
      <c r="E78" s="202"/>
      <c r="F78" s="202"/>
      <c r="G78" s="202"/>
      <c r="H78" s="202"/>
      <c r="I78" s="202"/>
      <c r="J78" s="202"/>
      <c r="K78" s="202"/>
    </row>
    <row r="79" spans="1:11" x14ac:dyDescent="0.25">
      <c r="A79" s="202"/>
      <c r="B79" s="202"/>
      <c r="C79" s="202"/>
      <c r="D79" s="202"/>
      <c r="E79" s="202"/>
      <c r="F79" s="202"/>
      <c r="G79" s="202"/>
      <c r="H79" s="202"/>
      <c r="I79" s="202"/>
      <c r="J79" s="202"/>
      <c r="K79" s="202"/>
    </row>
    <row r="80" spans="1:11" x14ac:dyDescent="0.25">
      <c r="A80" s="202"/>
      <c r="B80" s="202"/>
      <c r="C80" s="202"/>
      <c r="D80" s="202"/>
      <c r="E80" s="202"/>
      <c r="F80" s="202"/>
      <c r="G80" s="202"/>
      <c r="H80" s="202"/>
      <c r="I80" s="202"/>
      <c r="J80" s="202"/>
      <c r="K80" s="202"/>
    </row>
    <row r="81" spans="1:11" x14ac:dyDescent="0.25">
      <c r="A81" s="202"/>
      <c r="B81" s="202"/>
      <c r="C81" s="202"/>
      <c r="D81" s="202"/>
      <c r="E81" s="202"/>
      <c r="F81" s="202"/>
      <c r="G81" s="202"/>
      <c r="H81" s="202"/>
      <c r="I81" s="202"/>
      <c r="J81" s="202"/>
      <c r="K81" s="202"/>
    </row>
    <row r="82" spans="1:11" x14ac:dyDescent="0.25">
      <c r="A82" s="202"/>
      <c r="B82" s="202"/>
      <c r="C82" s="202"/>
      <c r="D82" s="202"/>
      <c r="E82" s="202"/>
      <c r="F82" s="202"/>
      <c r="G82" s="202"/>
      <c r="H82" s="202"/>
      <c r="I82" s="202"/>
      <c r="J82" s="202"/>
      <c r="K82" s="202"/>
    </row>
    <row r="83" spans="1:11" x14ac:dyDescent="0.25">
      <c r="A83" s="202"/>
      <c r="B83" s="202"/>
      <c r="C83" s="202"/>
      <c r="D83" s="202"/>
      <c r="E83" s="202"/>
      <c r="F83" s="202"/>
      <c r="G83" s="202"/>
      <c r="H83" s="202"/>
      <c r="I83" s="202"/>
      <c r="J83" s="202"/>
      <c r="K83" s="202"/>
    </row>
    <row r="84" spans="1:11" x14ac:dyDescent="0.25">
      <c r="A84" s="202"/>
      <c r="B84" s="202"/>
      <c r="C84" s="202"/>
      <c r="D84" s="202"/>
      <c r="E84" s="202"/>
      <c r="F84" s="202"/>
      <c r="G84" s="202"/>
      <c r="H84" s="202"/>
      <c r="I84" s="202"/>
      <c r="J84" s="202"/>
      <c r="K84" s="202"/>
    </row>
    <row r="85" spans="1:11" x14ac:dyDescent="0.25">
      <c r="A85" s="202"/>
      <c r="B85" s="202"/>
      <c r="C85" s="202"/>
      <c r="D85" s="202"/>
      <c r="E85" s="202"/>
      <c r="F85" s="202"/>
      <c r="G85" s="202"/>
      <c r="H85" s="202"/>
      <c r="I85" s="202"/>
      <c r="J85" s="202"/>
      <c r="K85" s="202"/>
    </row>
    <row r="86" spans="1:11" x14ac:dyDescent="0.25">
      <c r="A86" s="202"/>
      <c r="B86" s="202"/>
      <c r="C86" s="202"/>
      <c r="D86" s="202"/>
      <c r="E86" s="202"/>
      <c r="F86" s="202"/>
      <c r="G86" s="202"/>
      <c r="H86" s="202"/>
      <c r="I86" s="202"/>
      <c r="J86" s="202"/>
      <c r="K86" s="202"/>
    </row>
    <row r="87" spans="1:11" x14ac:dyDescent="0.25">
      <c r="A87" s="202"/>
      <c r="B87" s="202"/>
      <c r="C87" s="202"/>
      <c r="D87" s="202"/>
      <c r="E87" s="202"/>
      <c r="F87" s="202"/>
      <c r="G87" s="202"/>
      <c r="H87" s="202"/>
      <c r="I87" s="202"/>
      <c r="J87" s="202"/>
      <c r="K87" s="202"/>
    </row>
    <row r="88" spans="1:11" x14ac:dyDescent="0.25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</row>
    <row r="89" spans="1:11" x14ac:dyDescent="0.25">
      <c r="A89" s="202"/>
      <c r="B89" s="202"/>
      <c r="C89" s="202"/>
      <c r="D89" s="202"/>
      <c r="E89" s="202"/>
      <c r="F89" s="202"/>
      <c r="G89" s="202"/>
      <c r="H89" s="202"/>
      <c r="I89" s="202"/>
      <c r="J89" s="202"/>
      <c r="K89" s="202"/>
    </row>
    <row r="90" spans="1:11" x14ac:dyDescent="0.25">
      <c r="A90" s="202"/>
      <c r="B90" s="202"/>
      <c r="C90" s="202"/>
      <c r="D90" s="202"/>
      <c r="E90" s="202"/>
      <c r="F90" s="202"/>
      <c r="G90" s="202"/>
      <c r="H90" s="202"/>
      <c r="I90" s="202"/>
      <c r="J90" s="202"/>
      <c r="K90" s="202"/>
    </row>
    <row r="91" spans="1:11" x14ac:dyDescent="0.25">
      <c r="A91" s="202"/>
      <c r="B91" s="202"/>
      <c r="C91" s="202"/>
      <c r="D91" s="202"/>
      <c r="E91" s="202"/>
      <c r="F91" s="202"/>
      <c r="G91" s="202"/>
      <c r="H91" s="202"/>
      <c r="I91" s="202"/>
      <c r="J91" s="202"/>
      <c r="K91" s="202"/>
    </row>
    <row r="92" spans="1:11" x14ac:dyDescent="0.25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</row>
  </sheetData>
  <pageMargins left="0.7" right="0.7" top="0.75" bottom="0.75" header="0" footer="0"/>
  <pageSetup orientation="landscape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00"/>
  <sheetViews>
    <sheetView showGridLines="0" workbookViewId="0"/>
  </sheetViews>
  <sheetFormatPr baseColWidth="10" defaultColWidth="14.42578125" defaultRowHeight="15" customHeight="1" x14ac:dyDescent="0.25"/>
  <cols>
    <col min="1" max="1" width="34.140625" style="383" customWidth="1"/>
    <col min="2" max="3" width="16.7109375" style="383" customWidth="1"/>
    <col min="4" max="11" width="11.5703125" style="383" customWidth="1"/>
    <col min="12" max="16384" width="14.42578125" style="383"/>
  </cols>
  <sheetData>
    <row r="1" spans="1:11" ht="12" customHeight="1" x14ac:dyDescent="0.25">
      <c r="A1" s="200" t="s">
        <v>670</v>
      </c>
      <c r="B1" s="201"/>
      <c r="C1" s="201"/>
      <c r="D1" s="202"/>
      <c r="E1" s="202"/>
      <c r="F1" s="202"/>
      <c r="G1" s="202"/>
      <c r="H1" s="202"/>
      <c r="I1" s="202"/>
      <c r="J1" s="202"/>
      <c r="K1" s="202"/>
    </row>
    <row r="2" spans="1:11" ht="12" customHeight="1" x14ac:dyDescent="0.25">
      <c r="A2" s="203" t="s">
        <v>671</v>
      </c>
      <c r="B2" s="201"/>
      <c r="C2" s="201"/>
      <c r="D2" s="202"/>
      <c r="E2" s="202"/>
      <c r="F2" s="202"/>
      <c r="G2" s="202"/>
      <c r="H2" s="202"/>
      <c r="I2" s="202"/>
      <c r="J2" s="202"/>
      <c r="K2" s="202"/>
    </row>
    <row r="3" spans="1:11" ht="12" customHeight="1" x14ac:dyDescent="0.25">
      <c r="A3" s="202"/>
      <c r="B3" s="201"/>
      <c r="C3" s="201"/>
      <c r="D3" s="202"/>
      <c r="E3" s="202"/>
      <c r="F3" s="202"/>
      <c r="G3" s="202"/>
      <c r="H3" s="202"/>
      <c r="I3" s="202"/>
      <c r="J3" s="202"/>
      <c r="K3" s="202"/>
    </row>
    <row r="4" spans="1:11" ht="12" customHeight="1" x14ac:dyDescent="0.25">
      <c r="A4" s="204" t="s">
        <v>261</v>
      </c>
      <c r="B4" s="205" t="s">
        <v>654</v>
      </c>
      <c r="C4" s="205" t="s">
        <v>672</v>
      </c>
      <c r="D4" s="202"/>
      <c r="E4" s="202"/>
      <c r="F4" s="202"/>
      <c r="G4" s="202"/>
      <c r="H4" s="202"/>
      <c r="I4" s="202"/>
      <c r="J4" s="202"/>
      <c r="K4" s="202"/>
    </row>
    <row r="5" spans="1:11" ht="12" customHeight="1" x14ac:dyDescent="0.25">
      <c r="A5" s="203" t="s">
        <v>673</v>
      </c>
      <c r="B5" s="245" t="s">
        <v>674</v>
      </c>
      <c r="C5" s="245" t="s">
        <v>24</v>
      </c>
      <c r="D5" s="202"/>
      <c r="E5" s="202"/>
      <c r="F5" s="202"/>
      <c r="G5" s="202"/>
      <c r="H5" s="202"/>
      <c r="I5" s="202"/>
      <c r="J5" s="202"/>
      <c r="K5" s="202"/>
    </row>
    <row r="6" spans="1:11" ht="12" customHeight="1" x14ac:dyDescent="0.25">
      <c r="A6" s="202"/>
      <c r="B6" s="206"/>
      <c r="C6" s="206"/>
      <c r="D6" s="202"/>
      <c r="E6" s="202"/>
      <c r="F6" s="202"/>
      <c r="G6" s="202"/>
      <c r="H6" s="202"/>
      <c r="I6" s="202"/>
      <c r="J6" s="202"/>
      <c r="K6" s="202"/>
    </row>
    <row r="7" spans="1:11" ht="12" customHeight="1" x14ac:dyDescent="0.25">
      <c r="A7" s="202" t="s">
        <v>45</v>
      </c>
      <c r="B7" s="502">
        <v>31007.333333333332</v>
      </c>
      <c r="C7" s="238">
        <f t="shared" ref="C7:C31" si="0">+B7/$B$31</f>
        <v>0.1339529230831262</v>
      </c>
      <c r="D7" s="202"/>
      <c r="E7" s="202"/>
      <c r="F7" s="503"/>
      <c r="G7" s="202"/>
      <c r="H7" s="202"/>
      <c r="I7" s="202"/>
      <c r="J7" s="202"/>
      <c r="K7" s="202"/>
    </row>
    <row r="8" spans="1:11" ht="12" customHeight="1" x14ac:dyDescent="0.25">
      <c r="A8" s="202" t="s">
        <v>44</v>
      </c>
      <c r="B8" s="502">
        <v>26730.416666666668</v>
      </c>
      <c r="C8" s="238">
        <f t="shared" si="0"/>
        <v>0.11547647162165665</v>
      </c>
      <c r="D8" s="202"/>
      <c r="E8" s="202"/>
      <c r="F8" s="503"/>
      <c r="G8" s="202"/>
      <c r="H8" s="202"/>
      <c r="I8" s="202"/>
      <c r="J8" s="202"/>
      <c r="K8" s="202"/>
    </row>
    <row r="9" spans="1:11" ht="12" customHeight="1" x14ac:dyDescent="0.25">
      <c r="A9" s="202" t="s">
        <v>58</v>
      </c>
      <c r="B9" s="502">
        <v>20817</v>
      </c>
      <c r="C9" s="238">
        <f t="shared" si="0"/>
        <v>8.9930274552947845E-2</v>
      </c>
      <c r="D9" s="202"/>
      <c r="E9" s="202"/>
      <c r="F9" s="503"/>
      <c r="G9" s="202"/>
      <c r="H9" s="202"/>
      <c r="I9" s="202"/>
      <c r="J9" s="202"/>
      <c r="K9" s="202"/>
    </row>
    <row r="10" spans="1:11" ht="12" customHeight="1" x14ac:dyDescent="0.25">
      <c r="A10" s="202" t="s">
        <v>53</v>
      </c>
      <c r="B10" s="502">
        <v>19142.083333333332</v>
      </c>
      <c r="C10" s="238">
        <f t="shared" si="0"/>
        <v>8.269456740558552E-2</v>
      </c>
      <c r="D10" s="202"/>
      <c r="E10" s="202"/>
      <c r="F10" s="503"/>
      <c r="G10" s="202"/>
      <c r="H10" s="202"/>
      <c r="I10" s="202"/>
      <c r="J10" s="202"/>
      <c r="K10" s="202"/>
    </row>
    <row r="11" spans="1:11" ht="12" customHeight="1" x14ac:dyDescent="0.25">
      <c r="A11" s="202" t="s">
        <v>57</v>
      </c>
      <c r="B11" s="502">
        <v>18076.833333333332</v>
      </c>
      <c r="C11" s="238">
        <f t="shared" si="0"/>
        <v>7.8092644699742808E-2</v>
      </c>
      <c r="D11" s="202"/>
      <c r="E11" s="202"/>
      <c r="F11" s="503"/>
      <c r="G11" s="202"/>
      <c r="H11" s="202"/>
      <c r="I11" s="202"/>
      <c r="J11" s="202"/>
      <c r="K11" s="202"/>
    </row>
    <row r="12" spans="1:11" ht="12" customHeight="1" x14ac:dyDescent="0.25">
      <c r="A12" s="202" t="s">
        <v>52</v>
      </c>
      <c r="B12" s="502">
        <v>16367.5</v>
      </c>
      <c r="C12" s="238">
        <f t="shared" si="0"/>
        <v>7.0708256172617279E-2</v>
      </c>
      <c r="D12" s="202"/>
      <c r="E12" s="202"/>
      <c r="F12" s="503"/>
      <c r="G12" s="202"/>
      <c r="H12" s="202"/>
      <c r="I12" s="202"/>
      <c r="J12" s="202"/>
      <c r="K12" s="202"/>
    </row>
    <row r="13" spans="1:11" ht="12" customHeight="1" x14ac:dyDescent="0.25">
      <c r="A13" s="202" t="s">
        <v>48</v>
      </c>
      <c r="B13" s="502">
        <v>16298.416666666666</v>
      </c>
      <c r="C13" s="238">
        <f t="shared" si="0"/>
        <v>7.0409813403068372E-2</v>
      </c>
      <c r="D13" s="202"/>
      <c r="E13" s="202"/>
      <c r="F13" s="503"/>
      <c r="G13" s="202"/>
      <c r="H13" s="202"/>
      <c r="I13" s="202"/>
      <c r="J13" s="202"/>
      <c r="K13" s="202"/>
    </row>
    <row r="14" spans="1:11" ht="12" customHeight="1" x14ac:dyDescent="0.25">
      <c r="A14" s="202" t="s">
        <v>50</v>
      </c>
      <c r="B14" s="502">
        <v>15354.75</v>
      </c>
      <c r="C14" s="238">
        <f t="shared" si="0"/>
        <v>6.63331355714981E-2</v>
      </c>
      <c r="D14" s="202"/>
      <c r="E14" s="202"/>
      <c r="F14" s="503"/>
      <c r="G14" s="202"/>
      <c r="H14" s="202"/>
      <c r="I14" s="202"/>
      <c r="J14" s="202"/>
      <c r="K14" s="202"/>
    </row>
    <row r="15" spans="1:11" ht="12" customHeight="1" x14ac:dyDescent="0.25">
      <c r="A15" s="202" t="s">
        <v>51</v>
      </c>
      <c r="B15" s="502">
        <v>14156.583333333334</v>
      </c>
      <c r="C15" s="238">
        <f t="shared" si="0"/>
        <v>6.1157007537029941E-2</v>
      </c>
      <c r="D15" s="202"/>
      <c r="E15" s="202"/>
      <c r="F15" s="503"/>
      <c r="G15" s="202"/>
      <c r="H15" s="202"/>
      <c r="I15" s="202"/>
      <c r="J15" s="202"/>
      <c r="K15" s="202"/>
    </row>
    <row r="16" spans="1:11" ht="12" customHeight="1" x14ac:dyDescent="0.25">
      <c r="A16" s="202" t="s">
        <v>47</v>
      </c>
      <c r="B16" s="502">
        <v>10656.916666666666</v>
      </c>
      <c r="C16" s="238">
        <f t="shared" si="0"/>
        <v>4.6038307235491141E-2</v>
      </c>
      <c r="D16" s="202"/>
      <c r="E16" s="202"/>
      <c r="F16" s="503"/>
      <c r="G16" s="202"/>
      <c r="H16" s="202"/>
      <c r="I16" s="202"/>
      <c r="J16" s="202"/>
      <c r="K16" s="202"/>
    </row>
    <row r="17" spans="1:11" ht="12" customHeight="1" x14ac:dyDescent="0.25">
      <c r="A17" s="202" t="s">
        <v>59</v>
      </c>
      <c r="B17" s="502">
        <v>8578</v>
      </c>
      <c r="C17" s="238">
        <f t="shared" si="0"/>
        <v>3.7057303891780115E-2</v>
      </c>
      <c r="D17" s="202"/>
      <c r="E17" s="202"/>
      <c r="F17" s="503"/>
      <c r="G17" s="202"/>
      <c r="H17" s="202"/>
      <c r="I17" s="202"/>
      <c r="J17" s="202"/>
      <c r="K17" s="202"/>
    </row>
    <row r="18" spans="1:11" ht="12" customHeight="1" x14ac:dyDescent="0.25">
      <c r="A18" s="202" t="s">
        <v>55</v>
      </c>
      <c r="B18" s="502">
        <v>8179.5</v>
      </c>
      <c r="C18" s="238">
        <f t="shared" si="0"/>
        <v>3.5335767915926256E-2</v>
      </c>
      <c r="D18" s="202"/>
      <c r="E18" s="202"/>
      <c r="F18" s="503"/>
      <c r="G18" s="202"/>
      <c r="H18" s="202"/>
      <c r="I18" s="202"/>
      <c r="J18" s="202"/>
      <c r="K18" s="202"/>
    </row>
    <row r="19" spans="1:11" ht="12" customHeight="1" x14ac:dyDescent="0.25">
      <c r="A19" s="202" t="s">
        <v>54</v>
      </c>
      <c r="B19" s="502">
        <v>8025.833333333333</v>
      </c>
      <c r="C19" s="238">
        <f t="shared" si="0"/>
        <v>3.467192175543389E-2</v>
      </c>
      <c r="D19" s="202"/>
      <c r="E19" s="202"/>
      <c r="F19" s="503"/>
      <c r="G19" s="202"/>
      <c r="H19" s="202"/>
      <c r="I19" s="202"/>
      <c r="J19" s="202"/>
      <c r="K19" s="202"/>
    </row>
    <row r="20" spans="1:11" ht="12" customHeight="1" x14ac:dyDescent="0.25">
      <c r="A20" s="202" t="s">
        <v>46</v>
      </c>
      <c r="B20" s="502">
        <v>6411.166666666667</v>
      </c>
      <c r="C20" s="238">
        <f t="shared" si="0"/>
        <v>2.7696497023492379E-2</v>
      </c>
      <c r="D20" s="202"/>
      <c r="E20" s="202"/>
      <c r="F20" s="503"/>
      <c r="G20" s="202"/>
      <c r="H20" s="202"/>
      <c r="I20" s="202"/>
      <c r="J20" s="202"/>
      <c r="K20" s="202"/>
    </row>
    <row r="21" spans="1:11" ht="12" customHeight="1" x14ac:dyDescent="0.25">
      <c r="A21" s="202" t="s">
        <v>49</v>
      </c>
      <c r="B21" s="502">
        <v>4066.5833333333335</v>
      </c>
      <c r="C21" s="238">
        <f t="shared" si="0"/>
        <v>1.7567803029212112E-2</v>
      </c>
      <c r="D21" s="202"/>
      <c r="E21" s="202"/>
      <c r="F21" s="503"/>
      <c r="G21" s="202"/>
      <c r="H21" s="202"/>
      <c r="I21" s="202"/>
      <c r="J21" s="202"/>
      <c r="K21" s="202"/>
    </row>
    <row r="22" spans="1:11" ht="12" customHeight="1" x14ac:dyDescent="0.25">
      <c r="A22" s="202" t="s">
        <v>56</v>
      </c>
      <c r="B22" s="502">
        <v>2838.75</v>
      </c>
      <c r="C22" s="238">
        <f t="shared" si="0"/>
        <v>1.2263513805408114E-2</v>
      </c>
      <c r="D22" s="202"/>
      <c r="E22" s="202"/>
      <c r="F22" s="503"/>
      <c r="G22" s="202"/>
      <c r="H22" s="202"/>
      <c r="I22" s="202"/>
      <c r="J22" s="202"/>
      <c r="K22" s="202"/>
    </row>
    <row r="23" spans="1:11" ht="12" customHeight="1" x14ac:dyDescent="0.25">
      <c r="A23" s="202" t="s">
        <v>60</v>
      </c>
      <c r="B23" s="502">
        <v>2285.1666666666665</v>
      </c>
      <c r="C23" s="238">
        <f t="shared" si="0"/>
        <v>9.8720116122677608E-3</v>
      </c>
      <c r="D23" s="202"/>
      <c r="E23" s="202"/>
      <c r="F23" s="503"/>
      <c r="G23" s="202"/>
      <c r="H23" s="202"/>
      <c r="I23" s="202"/>
      <c r="J23" s="202"/>
      <c r="K23" s="202"/>
    </row>
    <row r="24" spans="1:11" ht="12" customHeight="1" x14ac:dyDescent="0.25">
      <c r="A24" s="202" t="s">
        <v>456</v>
      </c>
      <c r="B24" s="502">
        <v>1336.5</v>
      </c>
      <c r="C24" s="238">
        <f t="shared" si="0"/>
        <v>5.7737335802476248E-3</v>
      </c>
      <c r="D24" s="202"/>
      <c r="E24" s="202"/>
      <c r="F24" s="503"/>
      <c r="G24" s="202"/>
      <c r="H24" s="202"/>
      <c r="I24" s="202"/>
      <c r="J24" s="202"/>
      <c r="K24" s="202"/>
    </row>
    <row r="25" spans="1:11" ht="12" customHeight="1" x14ac:dyDescent="0.25">
      <c r="A25" s="202" t="s">
        <v>600</v>
      </c>
      <c r="B25" s="502">
        <v>991.08333333333337</v>
      </c>
      <c r="C25" s="238">
        <f t="shared" si="0"/>
        <v>4.2815197325031173E-3</v>
      </c>
      <c r="D25" s="202"/>
      <c r="E25" s="202"/>
      <c r="F25" s="503"/>
      <c r="G25" s="504"/>
      <c r="H25" s="202"/>
      <c r="I25" s="202"/>
      <c r="J25" s="202"/>
      <c r="K25" s="202"/>
    </row>
    <row r="26" spans="1:11" ht="12" customHeight="1" x14ac:dyDescent="0.25">
      <c r="A26" s="202" t="s">
        <v>463</v>
      </c>
      <c r="B26" s="502">
        <v>59</v>
      </c>
      <c r="C26" s="238">
        <f t="shared" si="0"/>
        <v>2.5488236530835003E-4</v>
      </c>
      <c r="D26" s="202"/>
      <c r="E26" s="202"/>
      <c r="F26" s="503"/>
      <c r="G26" s="504"/>
      <c r="H26" s="202"/>
      <c r="I26" s="202"/>
      <c r="J26" s="202"/>
      <c r="K26" s="202"/>
    </row>
    <row r="27" spans="1:11" ht="12" customHeight="1" x14ac:dyDescent="0.25">
      <c r="A27" s="202" t="s">
        <v>595</v>
      </c>
      <c r="B27" s="502">
        <v>53.416666666666664</v>
      </c>
      <c r="C27" s="238">
        <f t="shared" si="0"/>
        <v>2.3076214147267285E-4</v>
      </c>
      <c r="D27" s="202"/>
      <c r="E27" s="202"/>
      <c r="F27" s="503"/>
      <c r="G27" s="202"/>
      <c r="H27" s="202"/>
      <c r="I27" s="202"/>
      <c r="J27" s="202"/>
      <c r="K27" s="202"/>
    </row>
    <row r="28" spans="1:11" ht="12" customHeight="1" x14ac:dyDescent="0.25">
      <c r="A28" s="202" t="s">
        <v>596</v>
      </c>
      <c r="B28" s="502">
        <v>39.083333333333336</v>
      </c>
      <c r="C28" s="238">
        <f t="shared" si="0"/>
        <v>1.6884156684974036E-4</v>
      </c>
      <c r="D28" s="202"/>
      <c r="E28" s="202"/>
      <c r="F28" s="503"/>
      <c r="G28" s="202"/>
      <c r="H28" s="202"/>
      <c r="I28" s="202"/>
      <c r="J28" s="202"/>
      <c r="K28" s="202"/>
    </row>
    <row r="29" spans="1:11" ht="12" customHeight="1" x14ac:dyDescent="0.25">
      <c r="A29" s="202" t="s">
        <v>599</v>
      </c>
      <c r="B29" s="502">
        <v>4.083333333333333</v>
      </c>
      <c r="C29" s="237">
        <f t="shared" si="0"/>
        <v>1.7640163700719142E-5</v>
      </c>
      <c r="D29" s="202"/>
      <c r="E29" s="202"/>
      <c r="F29" s="503"/>
      <c r="G29" s="202"/>
      <c r="H29" s="202"/>
      <c r="I29" s="202"/>
      <c r="J29" s="202"/>
      <c r="K29" s="202"/>
    </row>
    <row r="30" spans="1:11" ht="12" customHeight="1" x14ac:dyDescent="0.25">
      <c r="A30" s="202" t="s">
        <v>598</v>
      </c>
      <c r="B30" s="502">
        <v>3.3333333333333335</v>
      </c>
      <c r="C30" s="237">
        <f t="shared" si="0"/>
        <v>1.4400133633240117E-5</v>
      </c>
      <c r="D30" s="202"/>
      <c r="E30" s="202"/>
      <c r="F30" s="503"/>
      <c r="G30" s="202"/>
      <c r="H30" s="202"/>
      <c r="I30" s="202"/>
      <c r="J30" s="202"/>
      <c r="K30" s="202"/>
    </row>
    <row r="31" spans="1:11" ht="12" customHeight="1" x14ac:dyDescent="0.25">
      <c r="A31" s="505" t="s">
        <v>27</v>
      </c>
      <c r="B31" s="388">
        <f>SUM(B7:B30)</f>
        <v>231479.33333333334</v>
      </c>
      <c r="C31" s="506">
        <f t="shared" si="0"/>
        <v>1</v>
      </c>
      <c r="D31" s="202"/>
      <c r="E31" s="202"/>
      <c r="F31" s="202"/>
      <c r="G31" s="202"/>
      <c r="H31" s="202"/>
      <c r="I31" s="202"/>
      <c r="J31" s="202"/>
      <c r="K31" s="202"/>
    </row>
    <row r="32" spans="1:11" ht="12" customHeight="1" x14ac:dyDescent="0.25">
      <c r="A32" s="202"/>
      <c r="B32" s="201"/>
      <c r="C32" s="201"/>
      <c r="D32" s="202"/>
      <c r="E32" s="202"/>
      <c r="F32" s="202"/>
      <c r="G32" s="202"/>
      <c r="H32" s="202"/>
      <c r="I32" s="202"/>
      <c r="J32" s="202"/>
      <c r="K32" s="202"/>
    </row>
    <row r="33" spans="1:11" ht="12.75" customHeight="1" x14ac:dyDescent="0.25">
      <c r="A33" s="392" t="s">
        <v>658</v>
      </c>
      <c r="B33" s="393"/>
      <c r="C33" s="393"/>
      <c r="D33" s="202"/>
      <c r="E33" s="202"/>
      <c r="F33" s="202"/>
      <c r="G33" s="202"/>
      <c r="H33" s="202"/>
      <c r="I33" s="202"/>
      <c r="J33" s="202"/>
      <c r="K33" s="202"/>
    </row>
    <row r="34" spans="1:11" ht="12.75" customHeight="1" x14ac:dyDescent="0.25">
      <c r="A34" s="224" t="s">
        <v>659</v>
      </c>
      <c r="B34" s="225"/>
      <c r="C34" s="225"/>
      <c r="D34" s="202"/>
      <c r="E34" s="202"/>
      <c r="F34" s="202"/>
      <c r="G34" s="202"/>
      <c r="H34" s="202"/>
      <c r="I34" s="202"/>
      <c r="J34" s="202"/>
      <c r="K34" s="202"/>
    </row>
    <row r="35" spans="1:11" ht="12" customHeight="1" x14ac:dyDescent="0.25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ht="12" customHeight="1" x14ac:dyDescent="0.25">
      <c r="A36" s="202"/>
      <c r="B36" s="507"/>
      <c r="C36" s="202"/>
      <c r="D36" s="202"/>
      <c r="E36" s="202"/>
      <c r="F36" s="202"/>
      <c r="G36" s="202"/>
      <c r="H36" s="202"/>
      <c r="I36" s="202"/>
      <c r="J36" s="202"/>
      <c r="K36" s="202"/>
    </row>
    <row r="37" spans="1:11" ht="12" customHeight="1" x14ac:dyDescent="0.25">
      <c r="A37" s="202"/>
      <c r="B37" s="507"/>
      <c r="C37" s="202"/>
      <c r="D37" s="202"/>
      <c r="E37" s="202"/>
      <c r="F37" s="202"/>
      <c r="G37" s="202"/>
      <c r="H37" s="202"/>
      <c r="I37" s="202"/>
      <c r="J37" s="202"/>
      <c r="K37" s="202"/>
    </row>
    <row r="38" spans="1:11" ht="12" customHeight="1" x14ac:dyDescent="0.25">
      <c r="A38" s="202"/>
      <c r="B38" s="507"/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1" ht="12" customHeight="1" x14ac:dyDescent="0.25">
      <c r="A39" s="202"/>
      <c r="B39" s="507"/>
      <c r="C39" s="202"/>
      <c r="D39" s="202"/>
      <c r="E39" s="202"/>
      <c r="F39" s="202"/>
      <c r="G39" s="202"/>
      <c r="H39" s="202"/>
      <c r="I39" s="202"/>
      <c r="J39" s="202"/>
      <c r="K39" s="202"/>
    </row>
    <row r="40" spans="1:11" ht="12" customHeight="1" x14ac:dyDescent="0.25">
      <c r="A40" s="202"/>
      <c r="B40" s="507"/>
      <c r="C40" s="202"/>
      <c r="D40" s="202"/>
      <c r="E40" s="202"/>
      <c r="F40" s="202"/>
      <c r="G40" s="202"/>
      <c r="H40" s="202"/>
      <c r="I40" s="202"/>
      <c r="J40" s="202"/>
      <c r="K40" s="202"/>
    </row>
    <row r="41" spans="1:11" ht="12" customHeight="1" x14ac:dyDescent="0.25">
      <c r="A41" s="202"/>
      <c r="B41" s="507"/>
      <c r="C41" s="202"/>
      <c r="D41" s="202"/>
      <c r="E41" s="202"/>
      <c r="F41" s="202"/>
      <c r="G41" s="202"/>
      <c r="H41" s="202"/>
      <c r="I41" s="202"/>
      <c r="J41" s="202"/>
      <c r="K41" s="202"/>
    </row>
    <row r="42" spans="1:11" ht="12" customHeight="1" x14ac:dyDescent="0.25">
      <c r="A42" s="202"/>
      <c r="B42" s="507"/>
      <c r="C42" s="202"/>
      <c r="D42" s="202"/>
      <c r="E42" s="202"/>
      <c r="F42" s="202"/>
      <c r="G42" s="202"/>
      <c r="H42" s="202"/>
      <c r="I42" s="202"/>
      <c r="J42" s="202"/>
      <c r="K42" s="202"/>
    </row>
    <row r="43" spans="1:11" ht="12" customHeight="1" x14ac:dyDescent="0.25">
      <c r="A43" s="202"/>
      <c r="B43" s="507"/>
      <c r="C43" s="202"/>
      <c r="D43" s="202"/>
      <c r="E43" s="202"/>
      <c r="F43" s="202"/>
      <c r="G43" s="202"/>
      <c r="H43" s="202"/>
      <c r="I43" s="202"/>
      <c r="J43" s="202"/>
      <c r="K43" s="202"/>
    </row>
    <row r="44" spans="1:11" ht="12" customHeight="1" x14ac:dyDescent="0.25">
      <c r="A44" s="202"/>
      <c r="B44" s="507"/>
      <c r="C44" s="202"/>
      <c r="D44" s="202"/>
      <c r="E44" s="202"/>
      <c r="F44" s="202"/>
      <c r="G44" s="202"/>
      <c r="H44" s="202"/>
      <c r="I44" s="202"/>
      <c r="J44" s="202"/>
      <c r="K44" s="202"/>
    </row>
    <row r="45" spans="1:11" ht="12" customHeight="1" x14ac:dyDescent="0.25">
      <c r="A45" s="202"/>
      <c r="B45" s="507"/>
      <c r="C45" s="202"/>
      <c r="D45" s="202"/>
      <c r="E45" s="202"/>
      <c r="F45" s="202"/>
      <c r="G45" s="202"/>
      <c r="H45" s="202"/>
      <c r="I45" s="202"/>
      <c r="J45" s="202"/>
      <c r="K45" s="202"/>
    </row>
    <row r="46" spans="1:11" ht="12" customHeight="1" x14ac:dyDescent="0.25">
      <c r="A46" s="202"/>
      <c r="B46" s="507"/>
      <c r="C46" s="202"/>
      <c r="D46" s="202"/>
      <c r="E46" s="202"/>
      <c r="F46" s="202"/>
      <c r="G46" s="202"/>
      <c r="H46" s="202"/>
      <c r="I46" s="202"/>
      <c r="J46" s="202"/>
      <c r="K46" s="202"/>
    </row>
    <row r="47" spans="1:11" ht="12" customHeight="1" x14ac:dyDescent="0.25">
      <c r="A47" s="202"/>
      <c r="B47" s="507"/>
      <c r="C47" s="202"/>
      <c r="D47" s="202"/>
      <c r="E47" s="202"/>
      <c r="F47" s="202"/>
      <c r="G47" s="202"/>
      <c r="H47" s="202"/>
      <c r="I47" s="202"/>
      <c r="J47" s="202"/>
      <c r="K47" s="202"/>
    </row>
    <row r="48" spans="1:11" ht="12" customHeight="1" x14ac:dyDescent="0.25">
      <c r="A48" s="202"/>
      <c r="B48" s="507"/>
      <c r="C48" s="202"/>
      <c r="D48" s="202"/>
      <c r="E48" s="202"/>
      <c r="F48" s="202"/>
      <c r="G48" s="202"/>
      <c r="H48" s="202"/>
      <c r="I48" s="202"/>
      <c r="J48" s="202"/>
      <c r="K48" s="202"/>
    </row>
    <row r="49" spans="1:11" ht="12" customHeight="1" x14ac:dyDescent="0.25">
      <c r="A49" s="202"/>
      <c r="B49" s="507"/>
      <c r="C49" s="202"/>
      <c r="D49" s="202"/>
      <c r="E49" s="202"/>
      <c r="F49" s="202"/>
      <c r="G49" s="202"/>
      <c r="H49" s="202"/>
      <c r="I49" s="202"/>
      <c r="J49" s="202"/>
      <c r="K49" s="202"/>
    </row>
    <row r="50" spans="1:11" ht="12" customHeight="1" x14ac:dyDescent="0.25">
      <c r="A50" s="202"/>
      <c r="B50" s="507"/>
      <c r="C50" s="202"/>
      <c r="D50" s="202"/>
      <c r="E50" s="202"/>
      <c r="F50" s="202"/>
      <c r="G50" s="202"/>
      <c r="H50" s="202"/>
      <c r="I50" s="202"/>
      <c r="J50" s="202"/>
      <c r="K50" s="202"/>
    </row>
    <row r="51" spans="1:11" ht="12" customHeight="1" x14ac:dyDescent="0.25">
      <c r="A51" s="202"/>
      <c r="B51" s="507"/>
      <c r="C51" s="202"/>
      <c r="D51" s="202"/>
      <c r="E51" s="202"/>
      <c r="F51" s="202"/>
      <c r="G51" s="202"/>
      <c r="H51" s="202"/>
      <c r="I51" s="202"/>
      <c r="J51" s="202"/>
      <c r="K51" s="202"/>
    </row>
    <row r="52" spans="1:11" ht="12" customHeight="1" x14ac:dyDescent="0.25">
      <c r="A52" s="202"/>
      <c r="B52" s="507"/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1" ht="12" customHeight="1" x14ac:dyDescent="0.25">
      <c r="A53" s="202"/>
      <c r="B53" s="507"/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1" ht="12" customHeight="1" x14ac:dyDescent="0.25">
      <c r="A54" s="202"/>
      <c r="B54" s="507"/>
      <c r="C54" s="202"/>
      <c r="D54" s="202"/>
      <c r="E54" s="202"/>
      <c r="F54" s="202"/>
      <c r="G54" s="202"/>
      <c r="H54" s="202"/>
      <c r="I54" s="202"/>
      <c r="J54" s="202"/>
      <c r="K54" s="202"/>
    </row>
    <row r="55" spans="1:11" ht="12" customHeight="1" x14ac:dyDescent="0.25">
      <c r="A55" s="202"/>
      <c r="B55" s="507"/>
      <c r="C55" s="202"/>
      <c r="D55" s="202"/>
      <c r="E55" s="202"/>
      <c r="F55" s="202"/>
      <c r="G55" s="202"/>
      <c r="H55" s="202"/>
      <c r="I55" s="202"/>
      <c r="J55" s="202"/>
      <c r="K55" s="202"/>
    </row>
    <row r="56" spans="1:11" ht="12" customHeight="1" x14ac:dyDescent="0.25">
      <c r="A56" s="202"/>
      <c r="B56" s="507"/>
      <c r="C56" s="202"/>
      <c r="D56" s="202"/>
      <c r="E56" s="202"/>
      <c r="F56" s="202"/>
      <c r="G56" s="202"/>
      <c r="H56" s="202"/>
      <c r="I56" s="202"/>
      <c r="J56" s="202"/>
      <c r="K56" s="202"/>
    </row>
    <row r="57" spans="1:11" ht="12" customHeight="1" x14ac:dyDescent="0.25">
      <c r="A57" s="202"/>
      <c r="B57" s="507"/>
      <c r="C57" s="202"/>
      <c r="D57" s="202"/>
      <c r="E57" s="202"/>
      <c r="F57" s="202"/>
      <c r="G57" s="202"/>
      <c r="H57" s="202"/>
      <c r="I57" s="202"/>
      <c r="J57" s="202"/>
      <c r="K57" s="202"/>
    </row>
    <row r="58" spans="1:11" ht="12" customHeight="1" x14ac:dyDescent="0.25">
      <c r="A58" s="202"/>
      <c r="B58" s="507"/>
      <c r="C58" s="202"/>
      <c r="D58" s="202"/>
      <c r="E58" s="202"/>
      <c r="F58" s="202"/>
      <c r="G58" s="202"/>
      <c r="H58" s="202"/>
      <c r="I58" s="202"/>
      <c r="J58" s="202"/>
      <c r="K58" s="202"/>
    </row>
    <row r="59" spans="1:11" ht="12" customHeight="1" x14ac:dyDescent="0.25">
      <c r="A59" s="202"/>
      <c r="B59" s="507"/>
      <c r="C59" s="202"/>
      <c r="D59" s="202"/>
      <c r="E59" s="202"/>
      <c r="F59" s="202"/>
      <c r="G59" s="202"/>
      <c r="H59" s="202"/>
      <c r="I59" s="202"/>
      <c r="J59" s="202"/>
      <c r="K59" s="202"/>
    </row>
    <row r="60" spans="1:11" ht="12" customHeight="1" x14ac:dyDescent="0.25">
      <c r="A60" s="202"/>
      <c r="B60" s="507"/>
      <c r="C60" s="202"/>
      <c r="D60" s="202"/>
      <c r="E60" s="202"/>
      <c r="F60" s="202"/>
      <c r="G60" s="202"/>
      <c r="H60" s="202"/>
      <c r="I60" s="202"/>
      <c r="J60" s="202"/>
      <c r="K60" s="202"/>
    </row>
    <row r="61" spans="1:11" ht="12" customHeight="1" x14ac:dyDescent="0.25">
      <c r="A61" s="202"/>
      <c r="B61" s="507"/>
      <c r="C61" s="202"/>
      <c r="D61" s="202"/>
      <c r="E61" s="202"/>
      <c r="F61" s="202"/>
      <c r="G61" s="202"/>
      <c r="H61" s="202"/>
      <c r="I61" s="202"/>
      <c r="J61" s="202"/>
      <c r="K61" s="202"/>
    </row>
    <row r="62" spans="1:11" ht="12" customHeight="1" x14ac:dyDescent="0.25">
      <c r="A62" s="202"/>
      <c r="B62" s="507"/>
      <c r="C62" s="202"/>
      <c r="D62" s="202"/>
      <c r="E62" s="202"/>
      <c r="F62" s="202"/>
      <c r="G62" s="202"/>
      <c r="H62" s="202"/>
      <c r="I62" s="202"/>
      <c r="J62" s="202"/>
      <c r="K62" s="202"/>
    </row>
    <row r="63" spans="1:11" ht="12" customHeight="1" x14ac:dyDescent="0.25">
      <c r="A63" s="202"/>
      <c r="B63" s="507"/>
      <c r="C63" s="202"/>
      <c r="D63" s="202"/>
      <c r="E63" s="202"/>
      <c r="F63" s="202"/>
      <c r="G63" s="202"/>
      <c r="H63" s="202"/>
      <c r="I63" s="202"/>
      <c r="J63" s="202"/>
      <c r="K63" s="202"/>
    </row>
    <row r="64" spans="1:11" ht="12" customHeight="1" x14ac:dyDescent="0.25">
      <c r="A64" s="202"/>
      <c r="B64" s="202"/>
      <c r="C64" s="202"/>
      <c r="D64" s="202"/>
      <c r="E64" s="202"/>
      <c r="F64" s="202"/>
      <c r="G64" s="202"/>
      <c r="H64" s="202"/>
      <c r="I64" s="202"/>
      <c r="J64" s="202"/>
      <c r="K64" s="202"/>
    </row>
    <row r="65" spans="1:11" ht="12" customHeight="1" x14ac:dyDescent="0.25">
      <c r="A65" s="202"/>
      <c r="B65" s="202"/>
      <c r="C65" s="202"/>
      <c r="D65" s="202"/>
      <c r="E65" s="202"/>
      <c r="F65" s="202"/>
      <c r="G65" s="202"/>
      <c r="H65" s="202"/>
      <c r="I65" s="202"/>
      <c r="J65" s="202"/>
      <c r="K65" s="202"/>
    </row>
    <row r="66" spans="1:11" ht="12" customHeight="1" x14ac:dyDescent="0.25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</row>
    <row r="67" spans="1:11" ht="12" customHeight="1" x14ac:dyDescent="0.25">
      <c r="A67" s="202"/>
      <c r="B67" s="202"/>
      <c r="C67" s="202"/>
      <c r="D67" s="202"/>
      <c r="E67" s="202"/>
      <c r="F67" s="202"/>
      <c r="G67" s="202"/>
      <c r="H67" s="202"/>
      <c r="I67" s="202"/>
      <c r="J67" s="202"/>
      <c r="K67" s="202"/>
    </row>
    <row r="68" spans="1:11" ht="12" customHeight="1" x14ac:dyDescent="0.25">
      <c r="A68" s="202"/>
      <c r="B68" s="202"/>
      <c r="C68" s="202"/>
      <c r="D68" s="202"/>
      <c r="E68" s="202"/>
      <c r="F68" s="202"/>
      <c r="G68" s="202"/>
      <c r="H68" s="202"/>
      <c r="I68" s="202"/>
      <c r="J68" s="202"/>
      <c r="K68" s="202"/>
    </row>
    <row r="69" spans="1:11" ht="12" customHeight="1" x14ac:dyDescent="0.25">
      <c r="A69" s="202"/>
      <c r="B69" s="202"/>
      <c r="C69" s="202"/>
      <c r="D69" s="202"/>
      <c r="E69" s="202"/>
      <c r="F69" s="202"/>
      <c r="G69" s="202"/>
      <c r="H69" s="202"/>
      <c r="I69" s="202"/>
      <c r="J69" s="202"/>
      <c r="K69" s="202"/>
    </row>
    <row r="70" spans="1:11" ht="12" customHeight="1" x14ac:dyDescent="0.25">
      <c r="A70" s="202"/>
      <c r="B70" s="202"/>
      <c r="C70" s="202"/>
      <c r="D70" s="202"/>
      <c r="E70" s="202"/>
      <c r="F70" s="202"/>
      <c r="G70" s="202"/>
      <c r="H70" s="202"/>
      <c r="I70" s="202"/>
      <c r="J70" s="202"/>
      <c r="K70" s="202"/>
    </row>
    <row r="71" spans="1:11" ht="12" customHeight="1" x14ac:dyDescent="0.25">
      <c r="A71" s="202"/>
      <c r="B71" s="202"/>
      <c r="C71" s="202"/>
      <c r="D71" s="202"/>
      <c r="E71" s="202"/>
      <c r="F71" s="202"/>
      <c r="G71" s="202"/>
      <c r="H71" s="202"/>
      <c r="I71" s="202"/>
      <c r="J71" s="202"/>
      <c r="K71" s="202"/>
    </row>
    <row r="72" spans="1:11" ht="12" customHeight="1" x14ac:dyDescent="0.25">
      <c r="A72" s="202"/>
      <c r="B72" s="202"/>
      <c r="C72" s="202"/>
      <c r="D72" s="202"/>
      <c r="E72" s="202"/>
      <c r="F72" s="202"/>
      <c r="G72" s="202"/>
      <c r="H72" s="202"/>
      <c r="I72" s="202"/>
      <c r="J72" s="202"/>
      <c r="K72" s="202"/>
    </row>
    <row r="73" spans="1:11" ht="12" customHeight="1" x14ac:dyDescent="0.25">
      <c r="A73" s="202"/>
      <c r="B73" s="202"/>
      <c r="C73" s="202"/>
      <c r="D73" s="202"/>
      <c r="E73" s="202"/>
      <c r="F73" s="202"/>
      <c r="G73" s="202"/>
      <c r="H73" s="202"/>
      <c r="I73" s="202"/>
      <c r="J73" s="202"/>
      <c r="K73" s="202"/>
    </row>
    <row r="74" spans="1:11" ht="12" customHeight="1" x14ac:dyDescent="0.25">
      <c r="A74" s="202"/>
      <c r="B74" s="202"/>
      <c r="C74" s="202"/>
      <c r="D74" s="202"/>
      <c r="E74" s="202"/>
      <c r="F74" s="202"/>
      <c r="G74" s="202"/>
      <c r="H74" s="202"/>
      <c r="I74" s="202"/>
      <c r="J74" s="202"/>
      <c r="K74" s="202"/>
    </row>
    <row r="75" spans="1:11" ht="12" customHeight="1" x14ac:dyDescent="0.25">
      <c r="A75" s="202"/>
      <c r="B75" s="202"/>
      <c r="C75" s="202"/>
      <c r="D75" s="202"/>
      <c r="E75" s="202"/>
      <c r="F75" s="202"/>
      <c r="G75" s="202"/>
      <c r="H75" s="202"/>
      <c r="I75" s="202"/>
      <c r="J75" s="202"/>
      <c r="K75" s="202"/>
    </row>
    <row r="76" spans="1:11" ht="12" customHeight="1" x14ac:dyDescent="0.25">
      <c r="A76" s="202"/>
      <c r="B76" s="202"/>
      <c r="C76" s="202"/>
      <c r="D76" s="202"/>
      <c r="E76" s="202"/>
      <c r="F76" s="202"/>
      <c r="G76" s="202"/>
      <c r="H76" s="202"/>
      <c r="I76" s="202"/>
      <c r="J76" s="202"/>
      <c r="K76" s="202"/>
    </row>
    <row r="77" spans="1:11" ht="12" customHeight="1" x14ac:dyDescent="0.25">
      <c r="A77" s="202"/>
      <c r="B77" s="202"/>
      <c r="C77" s="202"/>
      <c r="D77" s="202"/>
      <c r="E77" s="202"/>
      <c r="F77" s="202"/>
      <c r="G77" s="202"/>
      <c r="H77" s="202"/>
      <c r="I77" s="202"/>
      <c r="J77" s="202"/>
      <c r="K77" s="202"/>
    </row>
    <row r="78" spans="1:11" ht="12" customHeight="1" x14ac:dyDescent="0.25">
      <c r="A78" s="202"/>
      <c r="B78" s="202"/>
      <c r="C78" s="202"/>
      <c r="D78" s="202"/>
      <c r="E78" s="202"/>
      <c r="F78" s="202"/>
      <c r="G78" s="202"/>
      <c r="H78" s="202"/>
      <c r="I78" s="202"/>
      <c r="J78" s="202"/>
      <c r="K78" s="202"/>
    </row>
    <row r="79" spans="1:11" ht="12" customHeight="1" x14ac:dyDescent="0.25">
      <c r="A79" s="202"/>
      <c r="B79" s="202"/>
      <c r="C79" s="202"/>
      <c r="D79" s="202"/>
      <c r="E79" s="202"/>
      <c r="F79" s="202"/>
      <c r="G79" s="202"/>
      <c r="H79" s="202"/>
      <c r="I79" s="202"/>
      <c r="J79" s="202"/>
      <c r="K79" s="202"/>
    </row>
    <row r="80" spans="1:11" ht="12" customHeight="1" x14ac:dyDescent="0.25">
      <c r="A80" s="202"/>
      <c r="B80" s="202"/>
      <c r="C80" s="202"/>
      <c r="D80" s="202"/>
      <c r="E80" s="202"/>
      <c r="F80" s="202"/>
      <c r="G80" s="202"/>
      <c r="H80" s="202"/>
      <c r="I80" s="202"/>
      <c r="J80" s="202"/>
      <c r="K80" s="202"/>
    </row>
    <row r="81" spans="1:11" ht="12" customHeight="1" x14ac:dyDescent="0.25">
      <c r="A81" s="202"/>
      <c r="B81" s="202"/>
      <c r="C81" s="202"/>
      <c r="D81" s="202"/>
      <c r="E81" s="202"/>
      <c r="F81" s="202"/>
      <c r="G81" s="202"/>
      <c r="H81" s="202"/>
      <c r="I81" s="202"/>
      <c r="J81" s="202"/>
      <c r="K81" s="202"/>
    </row>
    <row r="82" spans="1:11" ht="12" customHeight="1" x14ac:dyDescent="0.25">
      <c r="A82" s="202"/>
      <c r="B82" s="202"/>
      <c r="C82" s="202"/>
      <c r="D82" s="202"/>
      <c r="E82" s="202"/>
      <c r="F82" s="202"/>
      <c r="G82" s="202"/>
      <c r="H82" s="202"/>
      <c r="I82" s="202"/>
      <c r="J82" s="202"/>
      <c r="K82" s="202"/>
    </row>
    <row r="83" spans="1:11" ht="12" customHeight="1" x14ac:dyDescent="0.25">
      <c r="A83" s="202"/>
      <c r="B83" s="202"/>
      <c r="C83" s="202"/>
      <c r="D83" s="202"/>
      <c r="E83" s="202"/>
      <c r="F83" s="202"/>
      <c r="G83" s="202"/>
      <c r="H83" s="202"/>
      <c r="I83" s="202"/>
      <c r="J83" s="202"/>
      <c r="K83" s="202"/>
    </row>
    <row r="84" spans="1:11" ht="12" customHeight="1" x14ac:dyDescent="0.25">
      <c r="A84" s="202"/>
      <c r="B84" s="202"/>
      <c r="C84" s="202"/>
      <c r="D84" s="202"/>
      <c r="E84" s="202"/>
      <c r="F84" s="202"/>
      <c r="G84" s="202"/>
      <c r="H84" s="202"/>
      <c r="I84" s="202"/>
      <c r="J84" s="202"/>
      <c r="K84" s="202"/>
    </row>
    <row r="85" spans="1:11" ht="12" customHeight="1" x14ac:dyDescent="0.25">
      <c r="A85" s="202"/>
      <c r="B85" s="202"/>
      <c r="C85" s="202"/>
      <c r="D85" s="202"/>
      <c r="E85" s="202"/>
      <c r="F85" s="202"/>
      <c r="G85" s="202"/>
      <c r="H85" s="202"/>
      <c r="I85" s="202"/>
      <c r="J85" s="202"/>
      <c r="K85" s="202"/>
    </row>
    <row r="86" spans="1:11" ht="12" customHeight="1" x14ac:dyDescent="0.25">
      <c r="A86" s="202"/>
      <c r="B86" s="202"/>
      <c r="C86" s="202"/>
      <c r="D86" s="202"/>
      <c r="E86" s="202"/>
      <c r="F86" s="202"/>
      <c r="G86" s="202"/>
      <c r="H86" s="202"/>
      <c r="I86" s="202"/>
      <c r="J86" s="202"/>
      <c r="K86" s="202"/>
    </row>
    <row r="87" spans="1:11" ht="12" customHeight="1" x14ac:dyDescent="0.25">
      <c r="A87" s="202"/>
      <c r="B87" s="202"/>
      <c r="C87" s="202"/>
      <c r="D87" s="202"/>
      <c r="E87" s="202"/>
      <c r="F87" s="202"/>
      <c r="G87" s="202"/>
      <c r="H87" s="202"/>
      <c r="I87" s="202"/>
      <c r="J87" s="202"/>
      <c r="K87" s="202"/>
    </row>
    <row r="88" spans="1:11" ht="12" customHeight="1" x14ac:dyDescent="0.25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</row>
    <row r="89" spans="1:11" ht="12" customHeight="1" x14ac:dyDescent="0.25">
      <c r="A89" s="202"/>
      <c r="B89" s="202"/>
      <c r="C89" s="202"/>
      <c r="D89" s="202"/>
      <c r="E89" s="202"/>
      <c r="F89" s="202"/>
      <c r="G89" s="202"/>
      <c r="H89" s="202"/>
      <c r="I89" s="202"/>
      <c r="J89" s="202"/>
      <c r="K89" s="202"/>
    </row>
    <row r="90" spans="1:11" ht="12" customHeight="1" x14ac:dyDescent="0.25">
      <c r="A90" s="202"/>
      <c r="B90" s="202"/>
      <c r="C90" s="202"/>
      <c r="D90" s="202"/>
      <c r="E90" s="202"/>
      <c r="F90" s="202"/>
      <c r="G90" s="202"/>
      <c r="H90" s="202"/>
      <c r="I90" s="202"/>
      <c r="J90" s="202"/>
      <c r="K90" s="202"/>
    </row>
    <row r="91" spans="1:11" ht="12" customHeight="1" x14ac:dyDescent="0.25">
      <c r="A91" s="202"/>
      <c r="B91" s="202"/>
      <c r="C91" s="202"/>
      <c r="D91" s="202"/>
      <c r="E91" s="202"/>
      <c r="F91" s="202"/>
      <c r="G91" s="202"/>
      <c r="H91" s="202"/>
      <c r="I91" s="202"/>
      <c r="J91" s="202"/>
      <c r="K91" s="202"/>
    </row>
    <row r="92" spans="1:11" ht="12" customHeight="1" x14ac:dyDescent="0.25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</row>
    <row r="93" spans="1:11" ht="12" customHeight="1" x14ac:dyDescent="0.25">
      <c r="A93" s="202"/>
      <c r="B93" s="202"/>
      <c r="C93" s="202"/>
      <c r="D93" s="202"/>
      <c r="E93" s="202"/>
      <c r="F93" s="202"/>
      <c r="G93" s="202"/>
      <c r="H93" s="202"/>
      <c r="I93" s="202"/>
      <c r="J93" s="202"/>
      <c r="K93" s="202"/>
    </row>
    <row r="94" spans="1:11" ht="12" customHeight="1" x14ac:dyDescent="0.25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</row>
    <row r="95" spans="1:11" ht="12" customHeight="1" x14ac:dyDescent="0.25">
      <c r="A95" s="202"/>
      <c r="B95" s="202"/>
      <c r="C95" s="202"/>
      <c r="D95" s="202"/>
      <c r="E95" s="202"/>
      <c r="F95" s="202"/>
      <c r="G95" s="202"/>
      <c r="H95" s="202"/>
      <c r="I95" s="202"/>
      <c r="J95" s="202"/>
      <c r="K95" s="202"/>
    </row>
    <row r="96" spans="1:11" ht="12" customHeight="1" x14ac:dyDescent="0.25">
      <c r="A96" s="202"/>
      <c r="B96" s="202"/>
      <c r="C96" s="202"/>
      <c r="D96" s="202"/>
      <c r="E96" s="202"/>
      <c r="F96" s="202"/>
      <c r="G96" s="202"/>
      <c r="H96" s="202"/>
      <c r="I96" s="202"/>
      <c r="J96" s="202"/>
      <c r="K96" s="202"/>
    </row>
    <row r="97" spans="1:11" ht="12" customHeight="1" x14ac:dyDescent="0.25">
      <c r="A97" s="202"/>
      <c r="B97" s="202"/>
      <c r="C97" s="202"/>
      <c r="D97" s="202"/>
      <c r="E97" s="202"/>
      <c r="F97" s="202"/>
      <c r="G97" s="202"/>
      <c r="H97" s="202"/>
      <c r="I97" s="202"/>
      <c r="J97" s="202"/>
      <c r="K97" s="202"/>
    </row>
    <row r="98" spans="1:11" ht="12" customHeight="1" x14ac:dyDescent="0.25">
      <c r="A98" s="202"/>
      <c r="B98" s="202"/>
      <c r="C98" s="202"/>
      <c r="D98" s="202"/>
      <c r="E98" s="202"/>
      <c r="F98" s="202"/>
      <c r="G98" s="202"/>
      <c r="H98" s="202"/>
      <c r="I98" s="202"/>
      <c r="J98" s="202"/>
      <c r="K98" s="202"/>
    </row>
    <row r="99" spans="1:11" ht="12" customHeight="1" x14ac:dyDescent="0.25">
      <c r="A99" s="202"/>
      <c r="B99" s="202"/>
      <c r="C99" s="202"/>
      <c r="D99" s="202"/>
      <c r="E99" s="202"/>
      <c r="F99" s="202"/>
      <c r="G99" s="202"/>
      <c r="H99" s="202"/>
      <c r="I99" s="202"/>
      <c r="J99" s="202"/>
      <c r="K99" s="202"/>
    </row>
    <row r="100" spans="1:11" ht="12" customHeight="1" x14ac:dyDescent="0.25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</row>
  </sheetData>
  <pageMargins left="0.7" right="0.7" top="0.75" bottom="0.75" header="0" footer="0"/>
  <pageSetup paperSize="9" orientation="portrait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"/>
  <sheetViews>
    <sheetView showGridLines="0" zoomScaleNormal="100" workbookViewId="0"/>
  </sheetViews>
  <sheetFormatPr baseColWidth="10" defaultColWidth="11.5703125" defaultRowHeight="15" x14ac:dyDescent="0.25"/>
  <cols>
    <col min="1" max="1" width="38.140625" style="510" customWidth="1"/>
    <col min="2" max="2" width="13.42578125" style="510" bestFit="1" customWidth="1"/>
    <col min="3" max="3" width="10.28515625" style="510" customWidth="1"/>
    <col min="4" max="16384" width="11.5703125" style="510"/>
  </cols>
  <sheetData>
    <row r="1" spans="1:12" s="383" customFormat="1" ht="12" customHeight="1" x14ac:dyDescent="0.25">
      <c r="A1" s="200" t="s">
        <v>675</v>
      </c>
      <c r="B1" s="201"/>
      <c r="C1" s="201"/>
      <c r="D1" s="202"/>
      <c r="E1" s="202"/>
      <c r="F1" s="202"/>
      <c r="G1" s="202"/>
      <c r="H1" s="202"/>
      <c r="I1" s="202"/>
      <c r="J1" s="202"/>
      <c r="K1" s="202"/>
      <c r="L1" s="202"/>
    </row>
    <row r="2" spans="1:12" s="383" customFormat="1" ht="12" customHeight="1" x14ac:dyDescent="0.25">
      <c r="A2" s="203" t="s">
        <v>676</v>
      </c>
      <c r="B2" s="201"/>
      <c r="C2" s="201"/>
      <c r="D2" s="202"/>
      <c r="E2" s="202"/>
      <c r="F2" s="202"/>
      <c r="G2" s="202"/>
      <c r="H2" s="202"/>
      <c r="I2" s="202"/>
      <c r="J2" s="202"/>
      <c r="K2" s="202"/>
      <c r="L2" s="202"/>
    </row>
    <row r="3" spans="1:12" ht="13.9" customHeight="1" x14ac:dyDescent="0.25">
      <c r="A3" s="508"/>
      <c r="B3" s="509"/>
      <c r="C3" s="509"/>
    </row>
    <row r="4" spans="1:12" s="383" customFormat="1" ht="12" customHeight="1" x14ac:dyDescent="0.25">
      <c r="A4" s="204" t="s">
        <v>261</v>
      </c>
      <c r="B4" s="205" t="s">
        <v>677</v>
      </c>
      <c r="C4" s="205" t="s">
        <v>678</v>
      </c>
      <c r="D4" s="202"/>
      <c r="E4" s="202"/>
      <c r="F4" s="202"/>
      <c r="G4" s="202"/>
      <c r="H4" s="202"/>
      <c r="I4" s="202"/>
      <c r="J4" s="202"/>
      <c r="K4" s="202"/>
      <c r="L4" s="202"/>
    </row>
    <row r="5" spans="1:12" s="383" customFormat="1" ht="12" customHeight="1" x14ac:dyDescent="0.25">
      <c r="A5" s="203" t="s">
        <v>673</v>
      </c>
      <c r="B5" s="245" t="s">
        <v>1003</v>
      </c>
      <c r="C5" s="245" t="s">
        <v>1004</v>
      </c>
      <c r="D5" s="202"/>
      <c r="E5" s="202"/>
      <c r="F5" s="202"/>
      <c r="G5" s="202"/>
      <c r="H5" s="202"/>
      <c r="I5" s="202"/>
      <c r="J5" s="202"/>
      <c r="K5" s="202"/>
      <c r="L5" s="202"/>
    </row>
    <row r="6" spans="1:12" s="383" customFormat="1" ht="12" customHeight="1" x14ac:dyDescent="0.25">
      <c r="A6" s="202"/>
      <c r="B6" s="206"/>
      <c r="C6" s="206"/>
      <c r="D6" s="202"/>
    </row>
    <row r="7" spans="1:12" s="383" customFormat="1" ht="12" customHeight="1" x14ac:dyDescent="0.25">
      <c r="A7" s="394" t="s">
        <v>595</v>
      </c>
      <c r="B7" s="391">
        <v>0.62246489859594378</v>
      </c>
      <c r="C7" s="391">
        <v>0.37753510140405616</v>
      </c>
      <c r="D7" s="511"/>
    </row>
    <row r="8" spans="1:12" s="383" customFormat="1" ht="12" customHeight="1" x14ac:dyDescent="0.25">
      <c r="A8" s="394" t="s">
        <v>57</v>
      </c>
      <c r="B8" s="391">
        <v>0.31206608827136029</v>
      </c>
      <c r="C8" s="391">
        <v>0.68793391172863982</v>
      </c>
      <c r="D8" s="511"/>
    </row>
    <row r="9" spans="1:12" s="383" customFormat="1" ht="12" customHeight="1" x14ac:dyDescent="0.25">
      <c r="A9" s="394" t="s">
        <v>59</v>
      </c>
      <c r="B9" s="391">
        <v>9.1173156135851405E-2</v>
      </c>
      <c r="C9" s="391">
        <v>0.90882684386414858</v>
      </c>
      <c r="D9" s="511"/>
    </row>
    <row r="10" spans="1:12" s="383" customFormat="1" ht="12" customHeight="1" x14ac:dyDescent="0.25">
      <c r="A10" s="394" t="s">
        <v>45</v>
      </c>
      <c r="B10" s="391">
        <v>0.64172991335383034</v>
      </c>
      <c r="C10" s="391">
        <v>0.35827008664616966</v>
      </c>
      <c r="D10" s="511"/>
    </row>
    <row r="11" spans="1:12" s="383" customFormat="1" ht="12" customHeight="1" x14ac:dyDescent="0.25">
      <c r="A11" s="394" t="s">
        <v>55</v>
      </c>
      <c r="B11" s="391">
        <v>0.1552356501008619</v>
      </c>
      <c r="C11" s="391">
        <v>0.84476434989913807</v>
      </c>
      <c r="D11" s="511"/>
    </row>
    <row r="12" spans="1:12" s="383" customFormat="1" ht="12" customHeight="1" x14ac:dyDescent="0.25">
      <c r="A12" s="394" t="s">
        <v>52</v>
      </c>
      <c r="B12" s="391">
        <v>0.81247899801435775</v>
      </c>
      <c r="C12" s="391">
        <v>0.18752100198564228</v>
      </c>
      <c r="D12" s="511"/>
    </row>
    <row r="13" spans="1:12" s="383" customFormat="1" ht="12" customHeight="1" x14ac:dyDescent="0.25">
      <c r="A13" s="394" t="s">
        <v>600</v>
      </c>
      <c r="B13" s="391">
        <v>0.42840326242327409</v>
      </c>
      <c r="C13" s="391">
        <v>0.5715967375767258</v>
      </c>
      <c r="D13" s="511"/>
    </row>
    <row r="14" spans="1:12" s="383" customFormat="1" ht="12" customHeight="1" x14ac:dyDescent="0.25">
      <c r="A14" s="394" t="s">
        <v>47</v>
      </c>
      <c r="B14" s="391">
        <v>0.45664396362299919</v>
      </c>
      <c r="C14" s="391">
        <v>0.54335603637700081</v>
      </c>
      <c r="D14" s="511"/>
    </row>
    <row r="15" spans="1:12" s="383" customFormat="1" ht="12" customHeight="1" x14ac:dyDescent="0.25">
      <c r="A15" s="394" t="s">
        <v>49</v>
      </c>
      <c r="B15" s="391">
        <v>0.50308407959179491</v>
      </c>
      <c r="C15" s="391">
        <v>0.49691592040820515</v>
      </c>
      <c r="D15" s="511"/>
    </row>
    <row r="16" spans="1:12" s="383" customFormat="1" ht="12" customHeight="1" x14ac:dyDescent="0.25">
      <c r="A16" s="394" t="s">
        <v>60</v>
      </c>
      <c r="B16" s="391">
        <v>0.26562613959594489</v>
      </c>
      <c r="C16" s="391">
        <v>0.73437386040405517</v>
      </c>
      <c r="D16" s="511"/>
    </row>
    <row r="17" spans="1:4" s="383" customFormat="1" ht="12" customHeight="1" x14ac:dyDescent="0.25">
      <c r="A17" s="394" t="s">
        <v>48</v>
      </c>
      <c r="B17" s="391">
        <v>0.33751233504276995</v>
      </c>
      <c r="C17" s="391">
        <v>0.6624876649572301</v>
      </c>
      <c r="D17" s="511"/>
    </row>
    <row r="18" spans="1:4" s="383" customFormat="1" ht="12" customHeight="1" x14ac:dyDescent="0.25">
      <c r="A18" s="394" t="s">
        <v>58</v>
      </c>
      <c r="B18" s="391">
        <v>0.40032985860914955</v>
      </c>
      <c r="C18" s="391">
        <v>0.59967014139085051</v>
      </c>
      <c r="D18" s="511"/>
    </row>
    <row r="19" spans="1:4" s="383" customFormat="1" ht="12" customHeight="1" x14ac:dyDescent="0.25">
      <c r="A19" s="394" t="s">
        <v>53</v>
      </c>
      <c r="B19" s="391">
        <v>0.56229947106070821</v>
      </c>
      <c r="C19" s="391">
        <v>0.43770052893929173</v>
      </c>
      <c r="D19" s="511"/>
    </row>
    <row r="20" spans="1:4" s="383" customFormat="1" ht="12" customHeight="1" x14ac:dyDescent="0.25">
      <c r="A20" s="394" t="s">
        <v>463</v>
      </c>
      <c r="B20" s="391">
        <v>0.90960451977401136</v>
      </c>
      <c r="C20" s="391">
        <v>9.0395480225988617E-2</v>
      </c>
      <c r="D20" s="511"/>
    </row>
    <row r="21" spans="1:4" s="383" customFormat="1" ht="12" customHeight="1" x14ac:dyDescent="0.25">
      <c r="A21" s="394" t="s">
        <v>51</v>
      </c>
      <c r="B21" s="391">
        <v>0.68684769747879393</v>
      </c>
      <c r="C21" s="391">
        <v>0.31315230252120618</v>
      </c>
      <c r="D21" s="511"/>
    </row>
    <row r="22" spans="1:4" s="383" customFormat="1" ht="12" customHeight="1" x14ac:dyDescent="0.25">
      <c r="A22" s="394" t="s">
        <v>602</v>
      </c>
      <c r="B22" s="391">
        <v>0.96576879910213242</v>
      </c>
      <c r="C22" s="391">
        <v>3.4231200897867506E-2</v>
      </c>
      <c r="D22" s="511"/>
    </row>
    <row r="23" spans="1:4" s="383" customFormat="1" ht="12" customHeight="1" x14ac:dyDescent="0.25">
      <c r="A23" s="394" t="s">
        <v>456</v>
      </c>
      <c r="B23" s="391">
        <v>0.34113447539475933</v>
      </c>
      <c r="C23" s="391">
        <v>0.65886552460524062</v>
      </c>
      <c r="D23" s="511"/>
    </row>
    <row r="24" spans="1:4" s="383" customFormat="1" ht="12" customHeight="1" x14ac:dyDescent="0.25">
      <c r="A24" s="394" t="s">
        <v>44</v>
      </c>
      <c r="B24" s="391">
        <v>0.45842491737084617</v>
      </c>
      <c r="C24" s="391">
        <v>0.54157508262915388</v>
      </c>
      <c r="D24" s="511"/>
    </row>
    <row r="25" spans="1:4" s="383" customFormat="1" ht="12" customHeight="1" x14ac:dyDescent="0.25">
      <c r="A25" s="394" t="s">
        <v>50</v>
      </c>
      <c r="B25" s="391">
        <v>0.72649346836929407</v>
      </c>
      <c r="C25" s="391">
        <v>0.27350653163070593</v>
      </c>
      <c r="D25" s="511"/>
    </row>
    <row r="26" spans="1:4" s="383" customFormat="1" ht="12" customHeight="1" x14ac:dyDescent="0.25">
      <c r="A26" s="394" t="s">
        <v>56</v>
      </c>
      <c r="B26" s="391">
        <v>0.70219084207247429</v>
      </c>
      <c r="C26" s="391">
        <v>0.29780915792752577</v>
      </c>
      <c r="D26" s="511"/>
    </row>
    <row r="27" spans="1:4" s="383" customFormat="1" ht="12" customHeight="1" x14ac:dyDescent="0.25">
      <c r="A27" s="394" t="s">
        <v>54</v>
      </c>
      <c r="B27" s="391">
        <v>0.8464818763326224</v>
      </c>
      <c r="C27" s="391">
        <v>0.15351812366737758</v>
      </c>
      <c r="D27" s="511"/>
    </row>
    <row r="28" spans="1:4" s="383" customFormat="1" ht="12" customHeight="1" x14ac:dyDescent="0.25">
      <c r="A28" s="394" t="s">
        <v>596</v>
      </c>
      <c r="B28" s="391">
        <v>0.2891179452517742</v>
      </c>
      <c r="C28" s="391">
        <v>0.71088205474822586</v>
      </c>
      <c r="D28" s="511"/>
    </row>
    <row r="29" spans="1:4" s="383" customFormat="1" ht="12" customHeight="1" x14ac:dyDescent="0.25">
      <c r="A29" s="394" t="s">
        <v>46</v>
      </c>
      <c r="B29" s="391">
        <v>0.26530612244897961</v>
      </c>
      <c r="C29" s="391">
        <v>0.73469387755102045</v>
      </c>
      <c r="D29" s="511"/>
    </row>
    <row r="30" spans="1:4" ht="12" customHeight="1" x14ac:dyDescent="0.25">
      <c r="A30" s="512" t="s">
        <v>598</v>
      </c>
      <c r="B30" s="513">
        <v>1</v>
      </c>
      <c r="C30" s="513">
        <v>0</v>
      </c>
    </row>
    <row r="31" spans="1:4" ht="12" customHeight="1" x14ac:dyDescent="0.25">
      <c r="A31" s="514"/>
      <c r="B31" s="515">
        <v>0.47641150109873021</v>
      </c>
      <c r="C31" s="515">
        <v>0.52358849890126979</v>
      </c>
    </row>
    <row r="32" spans="1:4" ht="11.45" customHeight="1" x14ac:dyDescent="0.25">
      <c r="A32" s="508"/>
      <c r="B32" s="509"/>
      <c r="C32" s="509"/>
    </row>
    <row r="33" spans="1:3" x14ac:dyDescent="0.25">
      <c r="A33" s="516" t="s">
        <v>658</v>
      </c>
      <c r="B33" s="517"/>
      <c r="C33" s="517"/>
    </row>
    <row r="34" spans="1:3" x14ac:dyDescent="0.25">
      <c r="A34" s="518" t="s">
        <v>659</v>
      </c>
      <c r="B34" s="519"/>
      <c r="C34" s="519"/>
    </row>
  </sheetData>
  <pageMargins left="0.7" right="0.7" top="0.75" bottom="0.75" header="0.3" footer="0.3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0"/>
  <sheetViews>
    <sheetView showGridLines="0" workbookViewId="0"/>
  </sheetViews>
  <sheetFormatPr baseColWidth="10" defaultColWidth="14.42578125" defaultRowHeight="15" x14ac:dyDescent="0.25"/>
  <cols>
    <col min="1" max="1" width="12.140625" style="383" customWidth="1"/>
    <col min="2" max="14" width="10.28515625" style="383" customWidth="1"/>
    <col min="15" max="16384" width="14.42578125" style="383"/>
  </cols>
  <sheetData>
    <row r="1" spans="1:14" x14ac:dyDescent="0.25">
      <c r="A1" s="520" t="s">
        <v>679</v>
      </c>
      <c r="B1" s="271"/>
      <c r="C1" s="271"/>
      <c r="D1" s="271"/>
      <c r="E1" s="271"/>
      <c r="F1" s="271"/>
      <c r="G1" s="271"/>
      <c r="H1" s="271"/>
      <c r="I1" s="271"/>
      <c r="J1" s="271"/>
      <c r="K1" s="235"/>
      <c r="L1" s="235"/>
      <c r="M1" s="235"/>
      <c r="N1" s="235"/>
    </row>
    <row r="2" spans="1:14" x14ac:dyDescent="0.25">
      <c r="A2" s="521" t="s">
        <v>680</v>
      </c>
      <c r="B2" s="271"/>
      <c r="C2" s="271"/>
      <c r="D2" s="271"/>
      <c r="E2" s="271"/>
      <c r="F2" s="271"/>
      <c r="G2" s="271"/>
      <c r="H2" s="271"/>
      <c r="I2" s="271"/>
      <c r="J2" s="271"/>
      <c r="K2" s="235"/>
      <c r="L2" s="235"/>
      <c r="M2" s="235"/>
      <c r="N2" s="235"/>
    </row>
    <row r="3" spans="1:14" x14ac:dyDescent="0.25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35"/>
      <c r="L3" s="235"/>
      <c r="M3" s="235"/>
      <c r="N3" s="235"/>
    </row>
    <row r="4" spans="1:14" x14ac:dyDescent="0.25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35"/>
      <c r="L4" s="235"/>
      <c r="M4" s="235"/>
      <c r="N4" s="235"/>
    </row>
    <row r="5" spans="1:14" x14ac:dyDescent="0.25">
      <c r="A5" s="740" t="s">
        <v>681</v>
      </c>
      <c r="B5" s="234"/>
      <c r="C5" s="234"/>
      <c r="D5" s="234"/>
      <c r="E5" s="234"/>
      <c r="F5" s="234"/>
      <c r="G5" s="234"/>
      <c r="H5" s="234" t="s">
        <v>682</v>
      </c>
      <c r="I5" s="234"/>
      <c r="J5" s="234"/>
      <c r="K5" s="234"/>
      <c r="L5" s="234"/>
      <c r="M5" s="234"/>
      <c r="N5" s="740" t="s">
        <v>27</v>
      </c>
    </row>
    <row r="6" spans="1:14" x14ac:dyDescent="0.25">
      <c r="A6" s="724"/>
      <c r="B6" s="234" t="s">
        <v>683</v>
      </c>
      <c r="C6" s="234" t="s">
        <v>684</v>
      </c>
      <c r="D6" s="234" t="s">
        <v>685</v>
      </c>
      <c r="E6" s="234" t="s">
        <v>686</v>
      </c>
      <c r="F6" s="234" t="s">
        <v>687</v>
      </c>
      <c r="G6" s="234" t="s">
        <v>688</v>
      </c>
      <c r="H6" s="234" t="s">
        <v>689</v>
      </c>
      <c r="I6" s="234" t="s">
        <v>690</v>
      </c>
      <c r="J6" s="234" t="s">
        <v>691</v>
      </c>
      <c r="K6" s="234" t="s">
        <v>692</v>
      </c>
      <c r="L6" s="234" t="s">
        <v>693</v>
      </c>
      <c r="M6" s="234" t="s">
        <v>694</v>
      </c>
      <c r="N6" s="724"/>
    </row>
    <row r="7" spans="1:14" x14ac:dyDescent="0.25">
      <c r="A7" s="271">
        <v>2013</v>
      </c>
      <c r="B7" s="522">
        <v>4</v>
      </c>
      <c r="C7" s="522">
        <v>6</v>
      </c>
      <c r="D7" s="522">
        <v>5</v>
      </c>
      <c r="E7" s="522">
        <v>6</v>
      </c>
      <c r="F7" s="522">
        <v>1</v>
      </c>
      <c r="G7" s="522">
        <v>4</v>
      </c>
      <c r="H7" s="522">
        <v>4</v>
      </c>
      <c r="I7" s="522">
        <v>4</v>
      </c>
      <c r="J7" s="523">
        <v>5</v>
      </c>
      <c r="K7" s="523">
        <v>2</v>
      </c>
      <c r="L7" s="523">
        <v>4</v>
      </c>
      <c r="M7" s="523">
        <v>2</v>
      </c>
      <c r="N7" s="524">
        <f t="shared" ref="N7:N15" si="0">SUM(B7:M7)</f>
        <v>47</v>
      </c>
    </row>
    <row r="8" spans="1:14" x14ac:dyDescent="0.25">
      <c r="A8" s="271">
        <v>2014</v>
      </c>
      <c r="B8" s="522">
        <v>6</v>
      </c>
      <c r="C8" s="522">
        <v>1</v>
      </c>
      <c r="D8" s="522">
        <v>1</v>
      </c>
      <c r="E8" s="522">
        <v>1</v>
      </c>
      <c r="F8" s="522">
        <v>1</v>
      </c>
      <c r="G8" s="522">
        <v>3</v>
      </c>
      <c r="H8" s="522">
        <v>7</v>
      </c>
      <c r="I8" s="522">
        <v>2</v>
      </c>
      <c r="J8" s="523">
        <v>2</v>
      </c>
      <c r="K8" s="523">
        <v>0</v>
      </c>
      <c r="L8" s="523">
        <v>1</v>
      </c>
      <c r="M8" s="523">
        <v>7</v>
      </c>
      <c r="N8" s="524">
        <f t="shared" si="0"/>
        <v>32</v>
      </c>
    </row>
    <row r="9" spans="1:14" x14ac:dyDescent="0.25">
      <c r="A9" s="271">
        <v>2015</v>
      </c>
      <c r="B9" s="522">
        <v>5</v>
      </c>
      <c r="C9" s="522">
        <v>2</v>
      </c>
      <c r="D9" s="522">
        <v>7</v>
      </c>
      <c r="E9" s="522">
        <v>2</v>
      </c>
      <c r="F9" s="522">
        <v>0</v>
      </c>
      <c r="G9" s="522">
        <v>2</v>
      </c>
      <c r="H9" s="522">
        <v>1</v>
      </c>
      <c r="I9" s="522">
        <v>2</v>
      </c>
      <c r="J9" s="523">
        <v>2</v>
      </c>
      <c r="K9" s="523">
        <v>3</v>
      </c>
      <c r="L9" s="523">
        <v>3</v>
      </c>
      <c r="M9" s="523">
        <v>0</v>
      </c>
      <c r="N9" s="524">
        <f t="shared" si="0"/>
        <v>29</v>
      </c>
    </row>
    <row r="10" spans="1:14" x14ac:dyDescent="0.25">
      <c r="A10" s="271">
        <v>2016</v>
      </c>
      <c r="B10" s="522">
        <v>4</v>
      </c>
      <c r="C10" s="522">
        <v>3</v>
      </c>
      <c r="D10" s="522">
        <v>3</v>
      </c>
      <c r="E10" s="522">
        <v>1</v>
      </c>
      <c r="F10" s="522">
        <v>6</v>
      </c>
      <c r="G10" s="522">
        <v>2</v>
      </c>
      <c r="H10" s="522">
        <v>2</v>
      </c>
      <c r="I10" s="522">
        <v>3</v>
      </c>
      <c r="J10" s="523">
        <v>4</v>
      </c>
      <c r="K10" s="523">
        <v>1</v>
      </c>
      <c r="L10" s="523">
        <v>2</v>
      </c>
      <c r="M10" s="523">
        <v>3</v>
      </c>
      <c r="N10" s="524">
        <f t="shared" si="0"/>
        <v>34</v>
      </c>
    </row>
    <row r="11" spans="1:14" x14ac:dyDescent="0.25">
      <c r="A11" s="271">
        <v>2017</v>
      </c>
      <c r="B11" s="522">
        <v>5</v>
      </c>
      <c r="C11" s="522">
        <v>5</v>
      </c>
      <c r="D11" s="522">
        <v>3</v>
      </c>
      <c r="E11" s="522">
        <v>2</v>
      </c>
      <c r="F11" s="522">
        <v>5</v>
      </c>
      <c r="G11" s="522">
        <v>2</v>
      </c>
      <c r="H11" s="522">
        <v>3</v>
      </c>
      <c r="I11" s="522">
        <v>4</v>
      </c>
      <c r="J11" s="523">
        <v>1</v>
      </c>
      <c r="K11" s="523">
        <v>8</v>
      </c>
      <c r="L11" s="523">
        <v>0</v>
      </c>
      <c r="M11" s="523">
        <v>2</v>
      </c>
      <c r="N11" s="524">
        <f>SUM(B11:M11)</f>
        <v>40</v>
      </c>
    </row>
    <row r="12" spans="1:14" x14ac:dyDescent="0.25">
      <c r="A12" s="271">
        <v>2018</v>
      </c>
      <c r="B12" s="522">
        <v>2</v>
      </c>
      <c r="C12" s="522">
        <v>1</v>
      </c>
      <c r="D12" s="522">
        <v>2</v>
      </c>
      <c r="E12" s="522">
        <v>5</v>
      </c>
      <c r="F12" s="522">
        <v>3</v>
      </c>
      <c r="G12" s="522">
        <v>2</v>
      </c>
      <c r="H12" s="522">
        <v>1</v>
      </c>
      <c r="I12" s="522">
        <v>3</v>
      </c>
      <c r="J12" s="523">
        <v>2</v>
      </c>
      <c r="K12" s="523">
        <v>2</v>
      </c>
      <c r="L12" s="523">
        <v>3</v>
      </c>
      <c r="M12" s="523">
        <v>1</v>
      </c>
      <c r="N12" s="524">
        <f t="shared" si="0"/>
        <v>27</v>
      </c>
    </row>
    <row r="13" spans="1:14" x14ac:dyDescent="0.25">
      <c r="A13" s="271">
        <v>2019</v>
      </c>
      <c r="B13" s="522">
        <v>4</v>
      </c>
      <c r="C13" s="522">
        <v>2</v>
      </c>
      <c r="D13" s="522">
        <v>1</v>
      </c>
      <c r="E13" s="522">
        <v>4</v>
      </c>
      <c r="F13" s="522">
        <v>4</v>
      </c>
      <c r="G13" s="522">
        <v>3</v>
      </c>
      <c r="H13" s="522">
        <v>3</v>
      </c>
      <c r="I13" s="522">
        <v>3</v>
      </c>
      <c r="J13" s="523">
        <v>3</v>
      </c>
      <c r="K13" s="523">
        <v>1</v>
      </c>
      <c r="L13" s="523">
        <v>6</v>
      </c>
      <c r="M13" s="523">
        <v>6</v>
      </c>
      <c r="N13" s="524">
        <f t="shared" si="0"/>
        <v>40</v>
      </c>
    </row>
    <row r="14" spans="1:14" x14ac:dyDescent="0.25">
      <c r="A14" s="271">
        <v>2020</v>
      </c>
      <c r="B14" s="522">
        <v>2</v>
      </c>
      <c r="C14" s="522">
        <v>5</v>
      </c>
      <c r="D14" s="522">
        <v>3</v>
      </c>
      <c r="E14" s="522">
        <v>0</v>
      </c>
      <c r="F14" s="522">
        <v>2</v>
      </c>
      <c r="G14" s="522">
        <v>1</v>
      </c>
      <c r="H14" s="522">
        <v>1</v>
      </c>
      <c r="I14" s="522">
        <v>0</v>
      </c>
      <c r="J14" s="523">
        <v>0</v>
      </c>
      <c r="K14" s="523">
        <v>0</v>
      </c>
      <c r="L14" s="523">
        <v>1</v>
      </c>
      <c r="M14" s="523">
        <v>5</v>
      </c>
      <c r="N14" s="524">
        <f t="shared" si="0"/>
        <v>20</v>
      </c>
    </row>
    <row r="15" spans="1:14" x14ac:dyDescent="0.25">
      <c r="A15" s="271">
        <v>2021</v>
      </c>
      <c r="B15" s="522">
        <v>1</v>
      </c>
      <c r="C15" s="522">
        <v>1</v>
      </c>
      <c r="D15" s="522">
        <v>1</v>
      </c>
      <c r="E15" s="522">
        <v>0</v>
      </c>
      <c r="F15" s="522">
        <v>1</v>
      </c>
      <c r="G15" s="522">
        <v>28</v>
      </c>
      <c r="H15" s="522">
        <v>2</v>
      </c>
      <c r="I15" s="522">
        <v>19</v>
      </c>
      <c r="J15" s="523">
        <v>2</v>
      </c>
      <c r="K15" s="523">
        <v>2</v>
      </c>
      <c r="L15" s="523">
        <v>5</v>
      </c>
      <c r="M15" s="523">
        <v>1</v>
      </c>
      <c r="N15" s="524">
        <f t="shared" si="0"/>
        <v>63</v>
      </c>
    </row>
    <row r="16" spans="1:14" x14ac:dyDescent="0.25">
      <c r="A16" s="525">
        <v>2022</v>
      </c>
      <c r="B16" s="526">
        <v>2</v>
      </c>
      <c r="C16" s="526">
        <v>3</v>
      </c>
      <c r="D16" s="526">
        <v>5</v>
      </c>
      <c r="E16" s="526">
        <v>3</v>
      </c>
      <c r="F16" s="526">
        <v>2</v>
      </c>
      <c r="G16" s="526">
        <v>0</v>
      </c>
      <c r="H16" s="526">
        <v>1</v>
      </c>
      <c r="I16" s="526">
        <v>5</v>
      </c>
      <c r="J16" s="527">
        <v>8</v>
      </c>
      <c r="K16" s="527">
        <v>4</v>
      </c>
      <c r="L16" s="527">
        <v>2</v>
      </c>
      <c r="M16" s="527">
        <v>4</v>
      </c>
      <c r="N16" s="528">
        <f>SUM(B16:M16)</f>
        <v>39</v>
      </c>
    </row>
    <row r="17" spans="1:14" x14ac:dyDescent="0.25">
      <c r="A17" s="271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</row>
    <row r="18" spans="1:14" x14ac:dyDescent="0.25">
      <c r="A18" s="271"/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</row>
    <row r="19" spans="1:14" x14ac:dyDescent="0.25">
      <c r="A19" s="529" t="s">
        <v>659</v>
      </c>
      <c r="B19" s="530"/>
      <c r="C19" s="530"/>
      <c r="D19" s="529"/>
      <c r="E19" s="529"/>
      <c r="F19" s="529"/>
      <c r="G19" s="529"/>
      <c r="H19" s="529"/>
      <c r="I19" s="529"/>
      <c r="J19" s="529"/>
      <c r="K19" s="529"/>
      <c r="L19" s="529"/>
      <c r="M19" s="529"/>
      <c r="N19" s="529"/>
    </row>
    <row r="20" spans="1:14" x14ac:dyDescent="0.25">
      <c r="A20" s="271"/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</row>
    <row r="21" spans="1:14" x14ac:dyDescent="0.25">
      <c r="A21" s="271"/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</row>
    <row r="22" spans="1:14" x14ac:dyDescent="0.25">
      <c r="A22" s="271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</row>
    <row r="23" spans="1:14" x14ac:dyDescent="0.25">
      <c r="A23" s="271"/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</row>
    <row r="24" spans="1:14" x14ac:dyDescent="0.25">
      <c r="A24" s="271"/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</row>
    <row r="25" spans="1:14" x14ac:dyDescent="0.25">
      <c r="A25" s="271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</row>
    <row r="26" spans="1:14" x14ac:dyDescent="0.25">
      <c r="A26" s="271"/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</row>
    <row r="27" spans="1:14" x14ac:dyDescent="0.25">
      <c r="A27" s="271"/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</row>
    <row r="28" spans="1:14" x14ac:dyDescent="0.25">
      <c r="A28" s="271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</row>
    <row r="29" spans="1:14" x14ac:dyDescent="0.25">
      <c r="A29" s="271"/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</row>
    <row r="30" spans="1:14" x14ac:dyDescent="0.25">
      <c r="A30" s="271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</row>
    <row r="31" spans="1:14" x14ac:dyDescent="0.25">
      <c r="A31" s="271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</row>
    <row r="32" spans="1:14" x14ac:dyDescent="0.25">
      <c r="A32" s="271"/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</row>
    <row r="33" spans="1:14" x14ac:dyDescent="0.25">
      <c r="A33" s="271"/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</row>
    <row r="34" spans="1:14" x14ac:dyDescent="0.25">
      <c r="A34" s="271"/>
      <c r="B34" s="271"/>
      <c r="C34" s="271"/>
      <c r="D34" s="271"/>
      <c r="E34" s="271"/>
      <c r="F34" s="271"/>
      <c r="G34" s="271"/>
      <c r="H34" s="271"/>
      <c r="I34" s="271"/>
      <c r="J34" s="271"/>
      <c r="K34" s="235"/>
      <c r="L34" s="235"/>
      <c r="M34" s="235"/>
      <c r="N34" s="235"/>
    </row>
    <row r="35" spans="1:14" x14ac:dyDescent="0.25">
      <c r="A35" s="271"/>
      <c r="B35" s="271"/>
      <c r="C35" s="271"/>
      <c r="D35" s="271"/>
      <c r="E35" s="271"/>
      <c r="F35" s="271"/>
      <c r="G35" s="271"/>
      <c r="H35" s="271"/>
      <c r="I35" s="271"/>
      <c r="J35" s="271"/>
      <c r="K35" s="235"/>
      <c r="L35" s="235"/>
      <c r="M35" s="235"/>
      <c r="N35" s="235"/>
    </row>
    <row r="36" spans="1:14" x14ac:dyDescent="0.25">
      <c r="A36" s="271"/>
      <c r="B36" s="271"/>
      <c r="C36" s="271"/>
      <c r="D36" s="271"/>
      <c r="E36" s="271"/>
      <c r="F36" s="271"/>
      <c r="G36" s="271"/>
      <c r="H36" s="271"/>
      <c r="I36" s="271"/>
      <c r="J36" s="271"/>
      <c r="K36" s="235"/>
      <c r="L36" s="235"/>
      <c r="M36" s="235"/>
      <c r="N36" s="235"/>
    </row>
    <row r="37" spans="1:14" x14ac:dyDescent="0.25">
      <c r="A37" s="271"/>
      <c r="B37" s="271"/>
      <c r="C37" s="271"/>
      <c r="D37" s="271"/>
      <c r="E37" s="271"/>
      <c r="F37" s="271"/>
      <c r="G37" s="271"/>
      <c r="H37" s="271"/>
      <c r="I37" s="271"/>
      <c r="J37" s="271"/>
      <c r="K37" s="235"/>
      <c r="L37" s="235"/>
      <c r="M37" s="235"/>
      <c r="N37" s="235"/>
    </row>
    <row r="38" spans="1:14" x14ac:dyDescent="0.25">
      <c r="A38" s="271"/>
      <c r="B38" s="271"/>
      <c r="C38" s="271"/>
      <c r="D38" s="271"/>
      <c r="E38" s="271"/>
      <c r="F38" s="271"/>
      <c r="G38" s="271"/>
      <c r="H38" s="271"/>
      <c r="I38" s="271"/>
      <c r="J38" s="271"/>
      <c r="K38" s="235"/>
      <c r="L38" s="235"/>
      <c r="M38" s="235"/>
      <c r="N38" s="235"/>
    </row>
    <row r="39" spans="1:14" x14ac:dyDescent="0.25">
      <c r="A39" s="271"/>
      <c r="B39" s="271"/>
      <c r="C39" s="271"/>
      <c r="D39" s="271"/>
      <c r="E39" s="271"/>
      <c r="F39" s="271"/>
      <c r="G39" s="271"/>
      <c r="H39" s="271"/>
      <c r="I39" s="271"/>
      <c r="J39" s="271"/>
      <c r="K39" s="235"/>
      <c r="L39" s="235"/>
      <c r="M39" s="235"/>
      <c r="N39" s="235"/>
    </row>
    <row r="40" spans="1:14" x14ac:dyDescent="0.25">
      <c r="A40" s="271"/>
      <c r="B40" s="271"/>
      <c r="C40" s="271"/>
      <c r="D40" s="271"/>
      <c r="E40" s="271"/>
      <c r="F40" s="271"/>
      <c r="G40" s="271"/>
      <c r="H40" s="271"/>
      <c r="I40" s="271"/>
      <c r="J40" s="271"/>
      <c r="K40" s="235"/>
      <c r="L40" s="235"/>
      <c r="M40" s="235"/>
      <c r="N40" s="235"/>
    </row>
    <row r="41" spans="1:14" x14ac:dyDescent="0.25">
      <c r="A41" s="271"/>
      <c r="B41" s="271"/>
      <c r="C41" s="271"/>
      <c r="D41" s="271"/>
      <c r="E41" s="271"/>
      <c r="F41" s="271"/>
      <c r="G41" s="271"/>
      <c r="H41" s="271"/>
      <c r="I41" s="271"/>
      <c r="J41" s="271"/>
      <c r="K41" s="235"/>
      <c r="L41" s="235"/>
      <c r="M41" s="235"/>
      <c r="N41" s="235"/>
    </row>
    <row r="42" spans="1:14" x14ac:dyDescent="0.25">
      <c r="A42" s="271"/>
      <c r="B42" s="271"/>
      <c r="C42" s="271"/>
      <c r="D42" s="271"/>
      <c r="E42" s="271"/>
      <c r="F42" s="271"/>
      <c r="G42" s="271"/>
      <c r="H42" s="271"/>
      <c r="I42" s="271"/>
      <c r="J42" s="271"/>
      <c r="K42" s="235"/>
      <c r="L42" s="235"/>
      <c r="M42" s="235"/>
      <c r="N42" s="235"/>
    </row>
    <row r="43" spans="1:14" x14ac:dyDescent="0.25">
      <c r="A43" s="271"/>
      <c r="B43" s="271"/>
      <c r="C43" s="271"/>
      <c r="D43" s="271"/>
      <c r="E43" s="271"/>
      <c r="F43" s="271"/>
      <c r="G43" s="271"/>
      <c r="H43" s="271"/>
      <c r="I43" s="271"/>
      <c r="J43" s="271"/>
      <c r="K43" s="235"/>
      <c r="L43" s="235"/>
      <c r="M43" s="235"/>
      <c r="N43" s="235"/>
    </row>
    <row r="44" spans="1:14" x14ac:dyDescent="0.25">
      <c r="A44" s="271"/>
      <c r="B44" s="271"/>
      <c r="C44" s="271"/>
      <c r="D44" s="271"/>
      <c r="E44" s="271"/>
      <c r="F44" s="271"/>
      <c r="G44" s="271"/>
      <c r="H44" s="271"/>
      <c r="I44" s="271"/>
      <c r="J44" s="271"/>
      <c r="K44" s="235"/>
      <c r="L44" s="235"/>
      <c r="M44" s="235"/>
      <c r="N44" s="235"/>
    </row>
    <row r="45" spans="1:14" x14ac:dyDescent="0.25">
      <c r="A45" s="271"/>
      <c r="B45" s="271"/>
      <c r="C45" s="271"/>
      <c r="D45" s="271"/>
      <c r="E45" s="271"/>
      <c r="F45" s="271"/>
      <c r="G45" s="271"/>
      <c r="H45" s="271"/>
      <c r="I45" s="271"/>
      <c r="J45" s="271"/>
      <c r="K45" s="235"/>
      <c r="L45" s="235"/>
      <c r="M45" s="235"/>
      <c r="N45" s="235"/>
    </row>
    <row r="46" spans="1:14" x14ac:dyDescent="0.25">
      <c r="A46" s="271"/>
      <c r="B46" s="271"/>
      <c r="C46" s="271"/>
      <c r="D46" s="271"/>
      <c r="E46" s="271"/>
      <c r="F46" s="271"/>
      <c r="G46" s="271"/>
      <c r="H46" s="271"/>
      <c r="I46" s="271"/>
      <c r="J46" s="271"/>
      <c r="K46" s="235"/>
      <c r="L46" s="235"/>
      <c r="M46" s="235"/>
      <c r="N46" s="235"/>
    </row>
    <row r="47" spans="1:14" x14ac:dyDescent="0.25">
      <c r="A47" s="271"/>
      <c r="B47" s="271"/>
      <c r="C47" s="271"/>
      <c r="D47" s="271"/>
      <c r="E47" s="271"/>
      <c r="F47" s="271"/>
      <c r="G47" s="271"/>
      <c r="H47" s="271"/>
      <c r="I47" s="271"/>
      <c r="J47" s="271"/>
      <c r="K47" s="235"/>
      <c r="L47" s="235"/>
      <c r="M47" s="235"/>
      <c r="N47" s="235"/>
    </row>
    <row r="48" spans="1:14" x14ac:dyDescent="0.25">
      <c r="A48" s="271"/>
      <c r="B48" s="271"/>
      <c r="C48" s="271"/>
      <c r="D48" s="271"/>
      <c r="E48" s="271"/>
      <c r="F48" s="271"/>
      <c r="G48" s="271"/>
      <c r="H48" s="271"/>
      <c r="I48" s="271"/>
      <c r="J48" s="271"/>
      <c r="K48" s="235"/>
      <c r="L48" s="235"/>
      <c r="M48" s="235"/>
      <c r="N48" s="235"/>
    </row>
    <row r="49" spans="1:14" x14ac:dyDescent="0.25">
      <c r="A49" s="271"/>
      <c r="B49" s="271"/>
      <c r="C49" s="271"/>
      <c r="D49" s="271"/>
      <c r="E49" s="271"/>
      <c r="F49" s="271"/>
      <c r="G49" s="271"/>
      <c r="H49" s="271"/>
      <c r="I49" s="271"/>
      <c r="J49" s="271"/>
      <c r="K49" s="235"/>
      <c r="L49" s="235"/>
      <c r="M49" s="235"/>
      <c r="N49" s="235"/>
    </row>
    <row r="50" spans="1:14" x14ac:dyDescent="0.25">
      <c r="A50" s="271"/>
      <c r="B50" s="271"/>
      <c r="C50" s="271"/>
      <c r="D50" s="271"/>
      <c r="E50" s="271"/>
      <c r="F50" s="271"/>
      <c r="G50" s="271"/>
      <c r="H50" s="271"/>
      <c r="I50" s="271"/>
      <c r="J50" s="271"/>
      <c r="K50" s="235"/>
      <c r="L50" s="235"/>
      <c r="M50" s="235"/>
      <c r="N50" s="235"/>
    </row>
    <row r="51" spans="1:14" x14ac:dyDescent="0.25">
      <c r="A51" s="271"/>
      <c r="B51" s="271"/>
      <c r="C51" s="271"/>
      <c r="D51" s="271"/>
      <c r="E51" s="271"/>
      <c r="F51" s="271"/>
      <c r="G51" s="271"/>
      <c r="H51" s="271"/>
      <c r="I51" s="271"/>
      <c r="J51" s="271"/>
      <c r="K51" s="235"/>
      <c r="L51" s="235"/>
      <c r="M51" s="235"/>
      <c r="N51" s="235"/>
    </row>
    <row r="52" spans="1:14" x14ac:dyDescent="0.25">
      <c r="A52" s="271"/>
      <c r="B52" s="271"/>
      <c r="C52" s="271"/>
      <c r="D52" s="271"/>
      <c r="E52" s="271"/>
      <c r="F52" s="271"/>
      <c r="G52" s="271"/>
      <c r="H52" s="271"/>
      <c r="I52" s="271"/>
      <c r="J52" s="271"/>
      <c r="K52" s="235"/>
      <c r="L52" s="235"/>
      <c r="M52" s="235"/>
      <c r="N52" s="235"/>
    </row>
    <row r="53" spans="1:14" x14ac:dyDescent="0.25">
      <c r="A53" s="271"/>
      <c r="B53" s="271"/>
      <c r="C53" s="271"/>
      <c r="D53" s="271"/>
      <c r="E53" s="271"/>
      <c r="F53" s="271"/>
      <c r="G53" s="271"/>
      <c r="H53" s="271"/>
      <c r="I53" s="271"/>
      <c r="J53" s="271"/>
      <c r="K53" s="235"/>
      <c r="L53" s="235"/>
      <c r="M53" s="235"/>
      <c r="N53" s="235"/>
    </row>
    <row r="54" spans="1:14" x14ac:dyDescent="0.25">
      <c r="A54" s="271"/>
      <c r="B54" s="271"/>
      <c r="C54" s="271"/>
      <c r="D54" s="271"/>
      <c r="E54" s="271"/>
      <c r="F54" s="271"/>
      <c r="G54" s="271"/>
      <c r="H54" s="271"/>
      <c r="I54" s="271"/>
      <c r="J54" s="271"/>
      <c r="K54" s="235"/>
      <c r="L54" s="235"/>
      <c r="M54" s="235"/>
      <c r="N54" s="235"/>
    </row>
    <row r="55" spans="1:14" x14ac:dyDescent="0.25">
      <c r="A55" s="271"/>
      <c r="B55" s="271"/>
      <c r="C55" s="271"/>
      <c r="D55" s="271"/>
      <c r="E55" s="271"/>
      <c r="F55" s="271"/>
      <c r="G55" s="271"/>
      <c r="H55" s="271"/>
      <c r="I55" s="271"/>
      <c r="J55" s="271"/>
      <c r="K55" s="235"/>
      <c r="L55" s="235"/>
      <c r="M55" s="235"/>
      <c r="N55" s="235"/>
    </row>
    <row r="56" spans="1:14" x14ac:dyDescent="0.25">
      <c r="A56" s="271"/>
      <c r="B56" s="271"/>
      <c r="C56" s="271"/>
      <c r="D56" s="271"/>
      <c r="E56" s="271"/>
      <c r="F56" s="271"/>
      <c r="G56" s="271"/>
      <c r="H56" s="271"/>
      <c r="I56" s="271"/>
      <c r="J56" s="271"/>
      <c r="K56" s="235"/>
      <c r="L56" s="235"/>
      <c r="M56" s="235"/>
      <c r="N56" s="235"/>
    </row>
    <row r="57" spans="1:14" x14ac:dyDescent="0.25">
      <c r="A57" s="271"/>
      <c r="B57" s="271"/>
      <c r="C57" s="271"/>
      <c r="D57" s="271"/>
      <c r="E57" s="271"/>
      <c r="F57" s="271"/>
      <c r="G57" s="271"/>
      <c r="H57" s="271"/>
      <c r="I57" s="271"/>
      <c r="J57" s="271"/>
      <c r="K57" s="235"/>
      <c r="L57" s="235"/>
      <c r="M57" s="235"/>
      <c r="N57" s="235"/>
    </row>
    <row r="58" spans="1:14" x14ac:dyDescent="0.25">
      <c r="A58" s="271"/>
      <c r="B58" s="271"/>
      <c r="C58" s="271"/>
      <c r="D58" s="271"/>
      <c r="E58" s="271"/>
      <c r="F58" s="271"/>
      <c r="G58" s="271"/>
      <c r="H58" s="271"/>
      <c r="I58" s="271"/>
      <c r="J58" s="271"/>
      <c r="K58" s="235"/>
      <c r="L58" s="235"/>
      <c r="M58" s="235"/>
      <c r="N58" s="235"/>
    </row>
    <row r="59" spans="1:14" x14ac:dyDescent="0.25">
      <c r="A59" s="271"/>
      <c r="B59" s="271"/>
      <c r="C59" s="271"/>
      <c r="D59" s="271"/>
      <c r="E59" s="271"/>
      <c r="F59" s="271"/>
      <c r="G59" s="271"/>
      <c r="H59" s="271"/>
      <c r="I59" s="271"/>
      <c r="J59" s="271"/>
      <c r="K59" s="235"/>
      <c r="L59" s="235"/>
      <c r="M59" s="235"/>
      <c r="N59" s="235"/>
    </row>
    <row r="60" spans="1:14" x14ac:dyDescent="0.25">
      <c r="A60" s="271"/>
      <c r="B60" s="271"/>
      <c r="C60" s="271"/>
      <c r="D60" s="271"/>
      <c r="E60" s="271"/>
      <c r="F60" s="271"/>
      <c r="G60" s="271"/>
      <c r="H60" s="271"/>
      <c r="I60" s="271"/>
      <c r="J60" s="271"/>
      <c r="K60" s="235"/>
      <c r="L60" s="235"/>
      <c r="M60" s="235"/>
      <c r="N60" s="235"/>
    </row>
    <row r="61" spans="1:14" x14ac:dyDescent="0.25">
      <c r="A61" s="271"/>
      <c r="B61" s="271"/>
      <c r="C61" s="271"/>
      <c r="D61" s="271"/>
      <c r="E61" s="271"/>
      <c r="F61" s="271"/>
      <c r="G61" s="271"/>
      <c r="H61" s="271"/>
      <c r="I61" s="271"/>
      <c r="J61" s="271"/>
      <c r="K61" s="235"/>
      <c r="L61" s="235"/>
      <c r="M61" s="235"/>
      <c r="N61" s="235"/>
    </row>
    <row r="62" spans="1:14" x14ac:dyDescent="0.25">
      <c r="A62" s="271"/>
      <c r="B62" s="271"/>
      <c r="C62" s="271"/>
      <c r="D62" s="271"/>
      <c r="E62" s="271"/>
      <c r="F62" s="271"/>
      <c r="G62" s="271"/>
      <c r="H62" s="271"/>
      <c r="I62" s="271"/>
      <c r="J62" s="271"/>
      <c r="K62" s="235"/>
      <c r="L62" s="235"/>
      <c r="M62" s="235"/>
      <c r="N62" s="235"/>
    </row>
    <row r="63" spans="1:14" x14ac:dyDescent="0.25">
      <c r="A63" s="271"/>
      <c r="B63" s="271"/>
      <c r="C63" s="271"/>
      <c r="D63" s="271"/>
      <c r="E63" s="271"/>
      <c r="F63" s="271"/>
      <c r="G63" s="271"/>
      <c r="H63" s="271"/>
      <c r="I63" s="271"/>
      <c r="J63" s="271"/>
      <c r="K63" s="235"/>
      <c r="L63" s="235"/>
      <c r="M63" s="235"/>
      <c r="N63" s="235"/>
    </row>
    <row r="64" spans="1:14" x14ac:dyDescent="0.25">
      <c r="A64" s="271"/>
      <c r="B64" s="271"/>
      <c r="C64" s="271"/>
      <c r="D64" s="271"/>
      <c r="E64" s="271"/>
      <c r="F64" s="271"/>
      <c r="G64" s="271"/>
      <c r="H64" s="271"/>
      <c r="I64" s="271"/>
      <c r="J64" s="271"/>
      <c r="K64" s="235"/>
      <c r="L64" s="235"/>
      <c r="M64" s="235"/>
      <c r="N64" s="235"/>
    </row>
    <row r="65" spans="1:14" x14ac:dyDescent="0.25">
      <c r="A65" s="271"/>
      <c r="B65" s="271"/>
      <c r="C65" s="271"/>
      <c r="D65" s="271"/>
      <c r="E65" s="271"/>
      <c r="F65" s="271"/>
      <c r="G65" s="271"/>
      <c r="H65" s="271"/>
      <c r="I65" s="271"/>
      <c r="J65" s="271"/>
      <c r="K65" s="235"/>
      <c r="L65" s="235"/>
      <c r="M65" s="235"/>
      <c r="N65" s="235"/>
    </row>
    <row r="66" spans="1:14" x14ac:dyDescent="0.25">
      <c r="A66" s="271"/>
      <c r="B66" s="271"/>
      <c r="C66" s="271"/>
      <c r="D66" s="271"/>
      <c r="E66" s="271"/>
      <c r="F66" s="271"/>
      <c r="G66" s="271"/>
      <c r="H66" s="271"/>
      <c r="I66" s="271"/>
      <c r="J66" s="271"/>
      <c r="K66" s="235"/>
      <c r="L66" s="235"/>
      <c r="M66" s="235"/>
      <c r="N66" s="235"/>
    </row>
    <row r="67" spans="1:14" x14ac:dyDescent="0.25">
      <c r="A67" s="271"/>
      <c r="B67" s="271"/>
      <c r="C67" s="271"/>
      <c r="D67" s="271"/>
      <c r="E67" s="271"/>
      <c r="F67" s="271"/>
      <c r="G67" s="271"/>
      <c r="H67" s="271"/>
      <c r="I67" s="271"/>
      <c r="J67" s="271"/>
      <c r="K67" s="235"/>
      <c r="L67" s="235"/>
      <c r="M67" s="235"/>
      <c r="N67" s="235"/>
    </row>
    <row r="68" spans="1:14" x14ac:dyDescent="0.25">
      <c r="A68" s="271"/>
      <c r="B68" s="271"/>
      <c r="C68" s="271"/>
      <c r="D68" s="271"/>
      <c r="E68" s="271"/>
      <c r="F68" s="271"/>
      <c r="G68" s="271"/>
      <c r="H68" s="271"/>
      <c r="I68" s="271"/>
      <c r="J68" s="271"/>
      <c r="K68" s="235"/>
      <c r="L68" s="235"/>
      <c r="M68" s="235"/>
      <c r="N68" s="235"/>
    </row>
    <row r="69" spans="1:14" x14ac:dyDescent="0.25">
      <c r="A69" s="271"/>
      <c r="B69" s="271"/>
      <c r="C69" s="271"/>
      <c r="D69" s="271"/>
      <c r="E69" s="271"/>
      <c r="F69" s="271"/>
      <c r="G69" s="271"/>
      <c r="H69" s="271"/>
      <c r="I69" s="271"/>
      <c r="J69" s="271"/>
      <c r="K69" s="235"/>
      <c r="L69" s="235"/>
      <c r="M69" s="235"/>
      <c r="N69" s="235"/>
    </row>
    <row r="70" spans="1:14" x14ac:dyDescent="0.25">
      <c r="A70" s="271"/>
      <c r="B70" s="271"/>
      <c r="C70" s="271"/>
      <c r="D70" s="271"/>
      <c r="E70" s="271"/>
      <c r="F70" s="271"/>
      <c r="G70" s="271"/>
      <c r="H70" s="271"/>
      <c r="I70" s="271"/>
      <c r="J70" s="271"/>
      <c r="K70" s="235"/>
      <c r="L70" s="235"/>
      <c r="M70" s="235"/>
      <c r="N70" s="235"/>
    </row>
    <row r="71" spans="1:14" x14ac:dyDescent="0.25">
      <c r="A71" s="271"/>
      <c r="B71" s="271"/>
      <c r="C71" s="271"/>
      <c r="D71" s="271"/>
      <c r="E71" s="271"/>
      <c r="F71" s="271"/>
      <c r="G71" s="271"/>
      <c r="H71" s="271"/>
      <c r="I71" s="271"/>
      <c r="J71" s="271"/>
      <c r="K71" s="235"/>
      <c r="L71" s="235"/>
      <c r="M71" s="235"/>
      <c r="N71" s="235"/>
    </row>
    <row r="72" spans="1:14" x14ac:dyDescent="0.25">
      <c r="A72" s="271"/>
      <c r="B72" s="271"/>
      <c r="C72" s="271"/>
      <c r="D72" s="271"/>
      <c r="E72" s="271"/>
      <c r="F72" s="271"/>
      <c r="G72" s="271"/>
      <c r="H72" s="271"/>
      <c r="I72" s="271"/>
      <c r="J72" s="271"/>
      <c r="K72" s="235"/>
      <c r="L72" s="235"/>
      <c r="M72" s="235"/>
      <c r="N72" s="235"/>
    </row>
    <row r="73" spans="1:14" x14ac:dyDescent="0.25">
      <c r="A73" s="271"/>
      <c r="B73" s="271"/>
      <c r="C73" s="271"/>
      <c r="D73" s="271"/>
      <c r="E73" s="271"/>
      <c r="F73" s="271"/>
      <c r="G73" s="271"/>
      <c r="H73" s="271"/>
      <c r="I73" s="271"/>
      <c r="J73" s="271"/>
      <c r="K73" s="235"/>
      <c r="L73" s="235"/>
      <c r="M73" s="235"/>
      <c r="N73" s="235"/>
    </row>
    <row r="74" spans="1:14" x14ac:dyDescent="0.25">
      <c r="A74" s="271"/>
      <c r="B74" s="271"/>
      <c r="C74" s="271"/>
      <c r="D74" s="271"/>
      <c r="E74" s="271"/>
      <c r="F74" s="271"/>
      <c r="G74" s="271"/>
      <c r="H74" s="271"/>
      <c r="I74" s="271"/>
      <c r="J74" s="271"/>
      <c r="K74" s="235"/>
      <c r="L74" s="235"/>
      <c r="M74" s="235"/>
      <c r="N74" s="235"/>
    </row>
    <row r="75" spans="1:14" x14ac:dyDescent="0.25">
      <c r="A75" s="271"/>
      <c r="B75" s="271"/>
      <c r="C75" s="271"/>
      <c r="D75" s="271"/>
      <c r="E75" s="271"/>
      <c r="F75" s="271"/>
      <c r="G75" s="271"/>
      <c r="H75" s="271"/>
      <c r="I75" s="271"/>
      <c r="J75" s="271"/>
      <c r="K75" s="235"/>
      <c r="L75" s="235"/>
      <c r="M75" s="235"/>
      <c r="N75" s="235"/>
    </row>
    <row r="76" spans="1:14" x14ac:dyDescent="0.25">
      <c r="A76" s="271"/>
      <c r="B76" s="271"/>
      <c r="C76" s="271"/>
      <c r="D76" s="271"/>
      <c r="E76" s="271"/>
      <c r="F76" s="271"/>
      <c r="G76" s="271"/>
      <c r="H76" s="271"/>
      <c r="I76" s="271"/>
      <c r="J76" s="271"/>
      <c r="K76" s="235"/>
      <c r="L76" s="235"/>
      <c r="M76" s="235"/>
      <c r="N76" s="235"/>
    </row>
    <row r="77" spans="1:14" x14ac:dyDescent="0.25">
      <c r="A77" s="271"/>
      <c r="B77" s="271"/>
      <c r="C77" s="271"/>
      <c r="D77" s="271"/>
      <c r="E77" s="271"/>
      <c r="F77" s="271"/>
      <c r="G77" s="271"/>
      <c r="H77" s="271"/>
      <c r="I77" s="271"/>
      <c r="J77" s="271"/>
      <c r="K77" s="235"/>
      <c r="L77" s="235"/>
      <c r="M77" s="235"/>
      <c r="N77" s="235"/>
    </row>
    <row r="78" spans="1:14" x14ac:dyDescent="0.25">
      <c r="A78" s="271"/>
      <c r="B78" s="271"/>
      <c r="C78" s="271"/>
      <c r="D78" s="271"/>
      <c r="E78" s="271"/>
      <c r="F78" s="271"/>
      <c r="G78" s="271"/>
      <c r="H78" s="271"/>
      <c r="I78" s="271"/>
      <c r="J78" s="271"/>
      <c r="K78" s="235"/>
      <c r="L78" s="235"/>
      <c r="M78" s="235"/>
      <c r="N78" s="235"/>
    </row>
    <row r="79" spans="1:14" x14ac:dyDescent="0.25">
      <c r="A79" s="271"/>
      <c r="B79" s="271"/>
      <c r="C79" s="271"/>
      <c r="D79" s="271"/>
      <c r="E79" s="271"/>
      <c r="F79" s="271"/>
      <c r="G79" s="271"/>
      <c r="H79" s="271"/>
      <c r="I79" s="271"/>
      <c r="J79" s="271"/>
      <c r="K79" s="235"/>
      <c r="L79" s="235"/>
      <c r="M79" s="235"/>
      <c r="N79" s="235"/>
    </row>
    <row r="80" spans="1:14" x14ac:dyDescent="0.25">
      <c r="A80" s="271"/>
      <c r="B80" s="271"/>
      <c r="C80" s="271"/>
      <c r="D80" s="271"/>
      <c r="E80" s="271"/>
      <c r="F80" s="271"/>
      <c r="G80" s="271"/>
      <c r="H80" s="271"/>
      <c r="I80" s="271"/>
      <c r="J80" s="271"/>
      <c r="K80" s="235"/>
      <c r="L80" s="235"/>
      <c r="M80" s="235"/>
      <c r="N80" s="235"/>
    </row>
    <row r="81" spans="1:14" x14ac:dyDescent="0.25">
      <c r="A81" s="271"/>
      <c r="B81" s="271"/>
      <c r="C81" s="271"/>
      <c r="D81" s="271"/>
      <c r="E81" s="271"/>
      <c r="F81" s="271"/>
      <c r="G81" s="271"/>
      <c r="H81" s="271"/>
      <c r="I81" s="271"/>
      <c r="J81" s="271"/>
      <c r="K81" s="235"/>
      <c r="L81" s="235"/>
      <c r="M81" s="235"/>
      <c r="N81" s="235"/>
    </row>
    <row r="82" spans="1:14" x14ac:dyDescent="0.25">
      <c r="A82" s="271"/>
      <c r="B82" s="271"/>
      <c r="C82" s="271"/>
      <c r="D82" s="271"/>
      <c r="E82" s="271"/>
      <c r="F82" s="271"/>
      <c r="G82" s="271"/>
      <c r="H82" s="271"/>
      <c r="I82" s="271"/>
      <c r="J82" s="271"/>
      <c r="K82" s="235"/>
      <c r="L82" s="235"/>
      <c r="M82" s="235"/>
      <c r="N82" s="235"/>
    </row>
    <row r="83" spans="1:14" x14ac:dyDescent="0.25">
      <c r="A83" s="271"/>
      <c r="B83" s="271"/>
      <c r="C83" s="271"/>
      <c r="D83" s="271"/>
      <c r="E83" s="271"/>
      <c r="F83" s="271"/>
      <c r="G83" s="271"/>
      <c r="H83" s="271"/>
      <c r="I83" s="271"/>
      <c r="J83" s="271"/>
      <c r="K83" s="235"/>
      <c r="L83" s="235"/>
      <c r="M83" s="235"/>
      <c r="N83" s="235"/>
    </row>
    <row r="84" spans="1:14" x14ac:dyDescent="0.25">
      <c r="A84" s="271"/>
      <c r="B84" s="271"/>
      <c r="C84" s="271"/>
      <c r="D84" s="271"/>
      <c r="E84" s="271"/>
      <c r="F84" s="271"/>
      <c r="G84" s="271"/>
      <c r="H84" s="271"/>
      <c r="I84" s="271"/>
      <c r="J84" s="271"/>
      <c r="K84" s="235"/>
      <c r="L84" s="235"/>
      <c r="M84" s="235"/>
      <c r="N84" s="235"/>
    </row>
    <row r="85" spans="1:14" x14ac:dyDescent="0.25">
      <c r="A85" s="271"/>
      <c r="B85" s="271"/>
      <c r="C85" s="271"/>
      <c r="D85" s="271"/>
      <c r="E85" s="271"/>
      <c r="F85" s="271"/>
      <c r="G85" s="271"/>
      <c r="H85" s="271"/>
      <c r="I85" s="271"/>
      <c r="J85" s="271"/>
      <c r="K85" s="235"/>
      <c r="L85" s="235"/>
      <c r="M85" s="235"/>
      <c r="N85" s="235"/>
    </row>
    <row r="86" spans="1:14" x14ac:dyDescent="0.25">
      <c r="A86" s="271"/>
      <c r="B86" s="271"/>
      <c r="C86" s="271"/>
      <c r="D86" s="271"/>
      <c r="E86" s="271"/>
      <c r="F86" s="271"/>
      <c r="G86" s="271"/>
      <c r="H86" s="271"/>
      <c r="I86" s="271"/>
      <c r="J86" s="271"/>
      <c r="K86" s="235"/>
      <c r="L86" s="235"/>
      <c r="M86" s="235"/>
      <c r="N86" s="235"/>
    </row>
    <row r="87" spans="1:14" x14ac:dyDescent="0.25">
      <c r="A87" s="271"/>
      <c r="B87" s="271"/>
      <c r="C87" s="271"/>
      <c r="D87" s="271"/>
      <c r="E87" s="271"/>
      <c r="F87" s="271"/>
      <c r="G87" s="271"/>
      <c r="H87" s="271"/>
      <c r="I87" s="271"/>
      <c r="J87" s="271"/>
      <c r="K87" s="235"/>
      <c r="L87" s="235"/>
      <c r="M87" s="235"/>
      <c r="N87" s="235"/>
    </row>
    <row r="88" spans="1:14" x14ac:dyDescent="0.25">
      <c r="A88" s="271"/>
      <c r="B88" s="271"/>
      <c r="C88" s="271"/>
      <c r="D88" s="271"/>
      <c r="E88" s="271"/>
      <c r="F88" s="271"/>
      <c r="G88" s="271"/>
      <c r="H88" s="271"/>
      <c r="I88" s="271"/>
      <c r="J88" s="271"/>
      <c r="K88" s="235"/>
      <c r="L88" s="235"/>
      <c r="M88" s="235"/>
      <c r="N88" s="235"/>
    </row>
    <row r="89" spans="1:14" x14ac:dyDescent="0.25">
      <c r="A89" s="271"/>
      <c r="B89" s="271"/>
      <c r="C89" s="271"/>
      <c r="D89" s="271"/>
      <c r="E89" s="271"/>
      <c r="F89" s="271"/>
      <c r="G89" s="271"/>
      <c r="H89" s="271"/>
      <c r="I89" s="271"/>
      <c r="J89" s="271"/>
      <c r="K89" s="235"/>
      <c r="L89" s="235"/>
      <c r="M89" s="235"/>
      <c r="N89" s="235"/>
    </row>
    <row r="90" spans="1:14" x14ac:dyDescent="0.25">
      <c r="A90" s="271"/>
      <c r="B90" s="271"/>
      <c r="C90" s="271"/>
      <c r="D90" s="271"/>
      <c r="E90" s="271"/>
      <c r="F90" s="271"/>
      <c r="G90" s="271"/>
      <c r="H90" s="271"/>
      <c r="I90" s="271"/>
      <c r="J90" s="271"/>
      <c r="K90" s="235"/>
      <c r="L90" s="235"/>
      <c r="M90" s="235"/>
      <c r="N90" s="235"/>
    </row>
    <row r="91" spans="1:14" x14ac:dyDescent="0.25">
      <c r="A91" s="271"/>
      <c r="B91" s="271"/>
      <c r="C91" s="271"/>
      <c r="D91" s="271"/>
      <c r="E91" s="271"/>
      <c r="F91" s="271"/>
      <c r="G91" s="271"/>
      <c r="H91" s="271"/>
      <c r="I91" s="271"/>
      <c r="J91" s="271"/>
      <c r="K91" s="235"/>
      <c r="L91" s="235"/>
      <c r="M91" s="235"/>
      <c r="N91" s="235"/>
    </row>
    <row r="92" spans="1:14" x14ac:dyDescent="0.25">
      <c r="A92" s="271"/>
      <c r="B92" s="271"/>
      <c r="C92" s="271"/>
      <c r="D92" s="271"/>
      <c r="E92" s="271"/>
      <c r="F92" s="271"/>
      <c r="G92" s="271"/>
      <c r="H92" s="271"/>
      <c r="I92" s="271"/>
      <c r="J92" s="271"/>
      <c r="K92" s="235"/>
      <c r="L92" s="235"/>
      <c r="M92" s="235"/>
      <c r="N92" s="235"/>
    </row>
    <row r="93" spans="1:14" x14ac:dyDescent="0.25">
      <c r="A93" s="271"/>
      <c r="B93" s="271"/>
      <c r="C93" s="271"/>
      <c r="D93" s="271"/>
      <c r="E93" s="271"/>
      <c r="F93" s="271"/>
      <c r="G93" s="271"/>
      <c r="H93" s="271"/>
      <c r="I93" s="271"/>
      <c r="J93" s="271"/>
      <c r="K93" s="235"/>
      <c r="L93" s="235"/>
      <c r="M93" s="235"/>
      <c r="N93" s="235"/>
    </row>
    <row r="94" spans="1:14" x14ac:dyDescent="0.25">
      <c r="A94" s="271"/>
      <c r="B94" s="271"/>
      <c r="C94" s="271"/>
      <c r="D94" s="271"/>
      <c r="E94" s="271"/>
      <c r="F94" s="271"/>
      <c r="G94" s="271"/>
      <c r="H94" s="271"/>
      <c r="I94" s="271"/>
      <c r="J94" s="271"/>
      <c r="K94" s="235"/>
      <c r="L94" s="235"/>
      <c r="M94" s="235"/>
      <c r="N94" s="235"/>
    </row>
    <row r="95" spans="1:14" x14ac:dyDescent="0.25">
      <c r="A95" s="271"/>
      <c r="B95" s="271"/>
      <c r="C95" s="271"/>
      <c r="D95" s="271"/>
      <c r="E95" s="271"/>
      <c r="F95" s="271"/>
      <c r="G95" s="271"/>
      <c r="H95" s="271"/>
      <c r="I95" s="271"/>
      <c r="J95" s="271"/>
      <c r="K95" s="235"/>
      <c r="L95" s="235"/>
      <c r="M95" s="235"/>
      <c r="N95" s="235"/>
    </row>
    <row r="96" spans="1:14" x14ac:dyDescent="0.25">
      <c r="A96" s="271"/>
      <c r="B96" s="271"/>
      <c r="C96" s="271"/>
      <c r="D96" s="271"/>
      <c r="E96" s="271"/>
      <c r="F96" s="271"/>
      <c r="G96" s="271"/>
      <c r="H96" s="271"/>
      <c r="I96" s="271"/>
      <c r="J96" s="271"/>
      <c r="K96" s="235"/>
      <c r="L96" s="235"/>
      <c r="M96" s="235"/>
      <c r="N96" s="235"/>
    </row>
    <row r="97" spans="1:14" x14ac:dyDescent="0.25">
      <c r="A97" s="271"/>
      <c r="B97" s="271"/>
      <c r="C97" s="271"/>
      <c r="D97" s="271"/>
      <c r="E97" s="271"/>
      <c r="F97" s="271"/>
      <c r="G97" s="271"/>
      <c r="H97" s="271"/>
      <c r="I97" s="271"/>
      <c r="J97" s="271"/>
      <c r="K97" s="235"/>
      <c r="L97" s="235"/>
      <c r="M97" s="235"/>
      <c r="N97" s="235"/>
    </row>
    <row r="98" spans="1:14" x14ac:dyDescent="0.25">
      <c r="A98" s="271"/>
      <c r="B98" s="271"/>
      <c r="C98" s="271"/>
      <c r="D98" s="271"/>
      <c r="E98" s="271"/>
      <c r="F98" s="271"/>
      <c r="G98" s="271"/>
      <c r="H98" s="271"/>
      <c r="I98" s="271"/>
      <c r="J98" s="271"/>
      <c r="K98" s="235"/>
      <c r="L98" s="235"/>
      <c r="M98" s="235"/>
      <c r="N98" s="235"/>
    </row>
    <row r="99" spans="1:14" x14ac:dyDescent="0.25">
      <c r="A99" s="271"/>
      <c r="B99" s="271"/>
      <c r="C99" s="271"/>
      <c r="D99" s="271"/>
      <c r="E99" s="271"/>
      <c r="F99" s="271"/>
      <c r="G99" s="271"/>
      <c r="H99" s="271"/>
      <c r="I99" s="271"/>
      <c r="J99" s="271"/>
      <c r="K99" s="235"/>
      <c r="L99" s="235"/>
      <c r="M99" s="235"/>
      <c r="N99" s="235"/>
    </row>
    <row r="100" spans="1:14" x14ac:dyDescent="0.25">
      <c r="A100" s="271"/>
      <c r="B100" s="271"/>
      <c r="C100" s="271"/>
      <c r="D100" s="271"/>
      <c r="E100" s="271"/>
      <c r="F100" s="271"/>
      <c r="G100" s="271"/>
      <c r="H100" s="271"/>
      <c r="I100" s="271"/>
      <c r="J100" s="271"/>
      <c r="K100" s="235"/>
      <c r="L100" s="235"/>
      <c r="M100" s="235"/>
      <c r="N100" s="235"/>
    </row>
  </sheetData>
  <mergeCells count="2">
    <mergeCell ref="A5:A6"/>
    <mergeCell ref="N5:N6"/>
  </mergeCells>
  <pageMargins left="0.7" right="0.7" top="0.75" bottom="0.75" header="0" footer="0"/>
  <pageSetup orientation="landscape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1"/>
  <sheetViews>
    <sheetView showGridLines="0" zoomScaleNormal="100" workbookViewId="0"/>
  </sheetViews>
  <sheetFormatPr baseColWidth="10" defaultColWidth="14.42578125" defaultRowHeight="15" x14ac:dyDescent="0.25"/>
  <cols>
    <col min="1" max="1" width="27.5703125" style="4" customWidth="1"/>
    <col min="2" max="11" width="12.28515625" style="4" customWidth="1"/>
    <col min="12" max="12" width="11.5703125" style="4" customWidth="1"/>
    <col min="13" max="16384" width="14.42578125" style="4"/>
  </cols>
  <sheetData>
    <row r="1" spans="1:12" x14ac:dyDescent="0.25">
      <c r="A1" s="59" t="s">
        <v>223</v>
      </c>
      <c r="B1" s="60"/>
      <c r="C1" s="60"/>
      <c r="D1" s="60"/>
      <c r="E1" s="60"/>
      <c r="F1" s="60"/>
      <c r="G1" s="60"/>
      <c r="H1" s="38"/>
      <c r="I1" s="38"/>
      <c r="J1" s="38"/>
      <c r="K1" s="38"/>
      <c r="L1" s="38"/>
    </row>
    <row r="2" spans="1:12" x14ac:dyDescent="0.25">
      <c r="A2" s="39" t="s">
        <v>224</v>
      </c>
      <c r="B2" s="60"/>
      <c r="C2" s="60"/>
      <c r="D2" s="60"/>
      <c r="E2" s="60"/>
      <c r="F2" s="60"/>
      <c r="G2" s="60"/>
      <c r="H2" s="38"/>
      <c r="I2" s="38"/>
      <c r="J2" s="38"/>
      <c r="K2" s="38"/>
      <c r="L2" s="38"/>
    </row>
    <row r="3" spans="1:12" x14ac:dyDescent="0.25">
      <c r="A3" s="38"/>
      <c r="B3" s="60"/>
      <c r="C3" s="60"/>
      <c r="D3" s="60"/>
      <c r="E3" s="60"/>
      <c r="F3" s="60"/>
      <c r="G3" s="60"/>
      <c r="H3" s="38"/>
      <c r="I3" s="38"/>
      <c r="J3" s="38"/>
      <c r="K3" s="38"/>
      <c r="L3" s="38"/>
    </row>
    <row r="4" spans="1:12" x14ac:dyDescent="0.25">
      <c r="A4" s="38"/>
      <c r="B4" s="60"/>
      <c r="C4" s="60"/>
      <c r="D4" s="60"/>
      <c r="E4" s="60"/>
      <c r="F4" s="60"/>
      <c r="G4" s="60"/>
      <c r="H4" s="38"/>
      <c r="I4" s="38"/>
      <c r="J4" s="38"/>
      <c r="K4" s="38"/>
      <c r="L4" s="38"/>
    </row>
    <row r="5" spans="1:12" x14ac:dyDescent="0.25">
      <c r="A5" s="51" t="s">
        <v>989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7">
        <v>2022</v>
      </c>
      <c r="L5" s="38"/>
    </row>
    <row r="6" spans="1:12" x14ac:dyDescent="0.25">
      <c r="A6" s="48" t="s">
        <v>130</v>
      </c>
      <c r="B6" s="61">
        <v>1825853.2729200001</v>
      </c>
      <c r="C6" s="61">
        <v>2061249.4139799997</v>
      </c>
      <c r="D6" s="61">
        <v>2232926.1892499998</v>
      </c>
      <c r="E6" s="61">
        <v>1601235.8291999998</v>
      </c>
      <c r="F6" s="61">
        <v>1953421.1561500002</v>
      </c>
      <c r="G6" s="61">
        <v>1974469.6207799998</v>
      </c>
      <c r="H6" s="61">
        <v>3326573.2081514923</v>
      </c>
      <c r="I6" s="61">
        <v>3236894.3039723476</v>
      </c>
      <c r="J6" s="61">
        <v>4304223.9769679606</v>
      </c>
      <c r="K6" s="61">
        <v>2660652.1127726398</v>
      </c>
      <c r="L6" s="62"/>
    </row>
    <row r="7" spans="1:12" x14ac:dyDescent="0.25">
      <c r="A7" s="48" t="s">
        <v>131</v>
      </c>
      <c r="B7" s="61">
        <v>1019424943.1281803</v>
      </c>
      <c r="C7" s="61">
        <v>749360615.96594369</v>
      </c>
      <c r="D7" s="61">
        <v>435550039.39776725</v>
      </c>
      <c r="E7" s="61">
        <v>401220684.46401161</v>
      </c>
      <c r="F7" s="61">
        <v>763697136.64720368</v>
      </c>
      <c r="G7" s="61">
        <v>1538755561.3522809</v>
      </c>
      <c r="H7" s="61">
        <v>1338540643.0920172</v>
      </c>
      <c r="I7" s="61">
        <v>924550904.8591193</v>
      </c>
      <c r="J7" s="61">
        <v>1489606410.7062764</v>
      </c>
      <c r="K7" s="61">
        <v>2906989969.7614045</v>
      </c>
      <c r="L7" s="62"/>
    </row>
    <row r="8" spans="1:12" x14ac:dyDescent="0.25">
      <c r="A8" s="48" t="s">
        <v>132</v>
      </c>
      <c r="B8" s="61">
        <v>23315983.791980002</v>
      </c>
      <c r="C8" s="61">
        <v>12948659.824276358</v>
      </c>
      <c r="D8" s="61">
        <v>13117595.594192579</v>
      </c>
      <c r="E8" s="61">
        <v>113927788.22782971</v>
      </c>
      <c r="F8" s="61">
        <v>327055932.94078314</v>
      </c>
      <c r="G8" s="61">
        <v>287545986.22107995</v>
      </c>
      <c r="H8" s="61">
        <v>232075398.83061412</v>
      </c>
      <c r="I8" s="61">
        <v>257573602.17469963</v>
      </c>
      <c r="J8" s="61">
        <v>405850821.23998946</v>
      </c>
      <c r="K8" s="61">
        <v>589157681.24090159</v>
      </c>
      <c r="L8" s="62"/>
    </row>
    <row r="9" spans="1:12" x14ac:dyDescent="0.25">
      <c r="A9" s="48" t="s">
        <v>133</v>
      </c>
      <c r="B9" s="61">
        <v>496970031.45208007</v>
      </c>
      <c r="C9" s="61">
        <v>470706484.2166</v>
      </c>
      <c r="D9" s="61">
        <v>458057607.18828863</v>
      </c>
      <c r="E9" s="61">
        <v>418732039.77320975</v>
      </c>
      <c r="F9" s="61">
        <v>541508149.34888995</v>
      </c>
      <c r="G9" s="61">
        <v>869495869.71600974</v>
      </c>
      <c r="H9" s="61">
        <v>1043065611.429412</v>
      </c>
      <c r="I9" s="61">
        <v>757768870.09938419</v>
      </c>
      <c r="J9" s="61">
        <v>1507199425.1820052</v>
      </c>
      <c r="K9" s="61">
        <v>1499971451.1666107</v>
      </c>
      <c r="L9" s="62"/>
    </row>
    <row r="10" spans="1:12" x14ac:dyDescent="0.25">
      <c r="A10" s="48" t="s">
        <v>134</v>
      </c>
      <c r="B10" s="61">
        <v>36178622.157960005</v>
      </c>
      <c r="C10" s="61">
        <v>23704755.486838482</v>
      </c>
      <c r="D10" s="61">
        <v>31924855.351153456</v>
      </c>
      <c r="E10" s="61">
        <v>40999369.072110035</v>
      </c>
      <c r="F10" s="61">
        <v>40902318.071357079</v>
      </c>
      <c r="G10" s="61">
        <v>65415326.179779999</v>
      </c>
      <c r="H10" s="61">
        <v>46811127.651361637</v>
      </c>
      <c r="I10" s="61">
        <v>80390266.92175445</v>
      </c>
      <c r="J10" s="61">
        <v>111945525.55203617</v>
      </c>
      <c r="K10" s="61">
        <v>165071381.37216544</v>
      </c>
      <c r="L10" s="62"/>
    </row>
    <row r="11" spans="1:12" x14ac:dyDescent="0.25">
      <c r="A11" s="48" t="s">
        <v>135</v>
      </c>
      <c r="B11" s="61">
        <v>713413919.76443958</v>
      </c>
      <c r="C11" s="61">
        <v>443610727.64978063</v>
      </c>
      <c r="D11" s="61">
        <v>357596831.06428319</v>
      </c>
      <c r="E11" s="61">
        <v>323857799.0980733</v>
      </c>
      <c r="F11" s="61">
        <v>272167011.57288224</v>
      </c>
      <c r="G11" s="61">
        <v>193163162.79500005</v>
      </c>
      <c r="H11" s="61">
        <v>191195008.66329765</v>
      </c>
      <c r="I11" s="61">
        <v>268579207.91165721</v>
      </c>
      <c r="J11" s="61">
        <v>366643700.48317903</v>
      </c>
      <c r="K11" s="61">
        <v>360927893.93077308</v>
      </c>
      <c r="L11" s="62"/>
    </row>
    <row r="12" spans="1:12" x14ac:dyDescent="0.25">
      <c r="A12" s="48" t="s">
        <v>136</v>
      </c>
      <c r="B12" s="61">
        <v>17994.093239999998</v>
      </c>
      <c r="C12" s="61">
        <v>17684.075229999999</v>
      </c>
      <c r="D12" s="61">
        <v>48702.754459999996</v>
      </c>
      <c r="E12" s="61">
        <v>34813.195199999995</v>
      </c>
      <c r="F12" s="61">
        <v>24902.6855</v>
      </c>
      <c r="G12" s="61">
        <v>31659.407620000002</v>
      </c>
      <c r="H12" s="61">
        <v>46212.574770132938</v>
      </c>
      <c r="I12" s="61">
        <v>66382.008094191769</v>
      </c>
      <c r="J12" s="61">
        <v>59627.639649930788</v>
      </c>
      <c r="K12" s="61">
        <v>180435.3183192843</v>
      </c>
      <c r="L12" s="62"/>
    </row>
    <row r="13" spans="1:12" x14ac:dyDescent="0.25">
      <c r="A13" s="48" t="s">
        <v>137</v>
      </c>
      <c r="B13" s="61">
        <v>69243277.0502</v>
      </c>
      <c r="C13" s="61">
        <v>155693729.87851578</v>
      </c>
      <c r="D13" s="61">
        <v>246846915.43569663</v>
      </c>
      <c r="E13" s="61">
        <v>180269348.96372634</v>
      </c>
      <c r="F13" s="61">
        <v>227611902.56232706</v>
      </c>
      <c r="G13" s="61">
        <v>387901922.66031998</v>
      </c>
      <c r="H13" s="61">
        <v>374260532.63893139</v>
      </c>
      <c r="I13" s="61">
        <v>347787885.8782028</v>
      </c>
      <c r="J13" s="61">
        <v>484875977.29469717</v>
      </c>
      <c r="K13" s="61">
        <v>711528223.09067404</v>
      </c>
      <c r="L13" s="62"/>
    </row>
    <row r="14" spans="1:12" x14ac:dyDescent="0.25">
      <c r="A14" s="48" t="s">
        <v>138</v>
      </c>
      <c r="B14" s="61">
        <v>25080961.376780003</v>
      </c>
      <c r="C14" s="61">
        <v>18823803.045808606</v>
      </c>
      <c r="D14" s="61">
        <v>19655540.425577018</v>
      </c>
      <c r="E14" s="61">
        <v>16388556.836441996</v>
      </c>
      <c r="F14" s="61">
        <v>15854103.314053014</v>
      </c>
      <c r="G14" s="61">
        <v>18399498.831899997</v>
      </c>
      <c r="H14" s="61">
        <v>18128058.36859753</v>
      </c>
      <c r="I14" s="61">
        <v>18306277.375074893</v>
      </c>
      <c r="J14" s="61">
        <v>18017005.49448806</v>
      </c>
      <c r="K14" s="61">
        <v>23584638.910057444</v>
      </c>
      <c r="L14" s="62"/>
    </row>
    <row r="15" spans="1:12" x14ac:dyDescent="0.25">
      <c r="A15" s="48" t="s">
        <v>139</v>
      </c>
      <c r="B15" s="61">
        <v>5101855.5091999993</v>
      </c>
      <c r="C15" s="61">
        <v>4767549.1018721825</v>
      </c>
      <c r="D15" s="61">
        <v>6468618.9094042946</v>
      </c>
      <c r="E15" s="61">
        <v>5593184.9084286857</v>
      </c>
      <c r="F15" s="61">
        <v>11316086.427496461</v>
      </c>
      <c r="G15" s="61">
        <v>23651260.214620009</v>
      </c>
      <c r="H15" s="61">
        <v>15465473.703236479</v>
      </c>
      <c r="I15" s="61">
        <v>9080756.4072104357</v>
      </c>
      <c r="J15" s="61">
        <v>7019351.0208925996</v>
      </c>
      <c r="K15" s="61">
        <v>7277520.4297423838</v>
      </c>
      <c r="L15" s="62"/>
    </row>
    <row r="16" spans="1:12" x14ac:dyDescent="0.25">
      <c r="A16" s="48" t="s">
        <v>140</v>
      </c>
      <c r="B16" s="61">
        <v>232558863.42514056</v>
      </c>
      <c r="C16" s="61">
        <v>291046009.44465804</v>
      </c>
      <c r="D16" s="61">
        <v>146520247.92151487</v>
      </c>
      <c r="E16" s="61">
        <v>74421399.098810673</v>
      </c>
      <c r="F16" s="61">
        <v>122883926.66806825</v>
      </c>
      <c r="G16" s="61">
        <v>186469358.70390001</v>
      </c>
      <c r="H16" s="61">
        <v>135952129.10717776</v>
      </c>
      <c r="I16" s="61">
        <v>235587330.43529028</v>
      </c>
      <c r="J16" s="61">
        <v>540923654.37573445</v>
      </c>
      <c r="K16" s="61">
        <v>1301959152.1800373</v>
      </c>
      <c r="L16" s="62"/>
    </row>
    <row r="17" spans="1:12" x14ac:dyDescent="0.25">
      <c r="A17" s="48" t="s">
        <v>141</v>
      </c>
      <c r="B17" s="61">
        <v>94475171.909780025</v>
      </c>
      <c r="C17" s="61">
        <v>46849278.648460671</v>
      </c>
      <c r="D17" s="61">
        <v>68907801.303166687</v>
      </c>
      <c r="E17" s="61">
        <v>62457316.612771526</v>
      </c>
      <c r="F17" s="61">
        <v>104478499.19148932</v>
      </c>
      <c r="G17" s="61">
        <v>187976278.78903997</v>
      </c>
      <c r="H17" s="61">
        <v>144971943.18128917</v>
      </c>
      <c r="I17" s="61">
        <v>64317113.420949295</v>
      </c>
      <c r="J17" s="61">
        <v>99569605.013584495</v>
      </c>
      <c r="K17" s="61">
        <v>364425078.2649374</v>
      </c>
      <c r="L17" s="62"/>
    </row>
    <row r="18" spans="1:12" x14ac:dyDescent="0.25">
      <c r="A18" s="48" t="s">
        <v>142</v>
      </c>
      <c r="B18" s="61">
        <v>603111996.70471978</v>
      </c>
      <c r="C18" s="61">
        <v>410564747.67324966</v>
      </c>
      <c r="D18" s="61">
        <v>346873562.57205123</v>
      </c>
      <c r="E18" s="61">
        <v>311810154.85205197</v>
      </c>
      <c r="F18" s="61">
        <v>324950628.46263272</v>
      </c>
      <c r="G18" s="61">
        <v>315586867.16687</v>
      </c>
      <c r="H18" s="61">
        <v>277660674.51767057</v>
      </c>
      <c r="I18" s="61">
        <v>245695348.41946799</v>
      </c>
      <c r="J18" s="61">
        <v>292913965.19033957</v>
      </c>
      <c r="K18" s="61">
        <v>379096117.19090265</v>
      </c>
      <c r="L18" s="62"/>
    </row>
    <row r="19" spans="1:12" x14ac:dyDescent="0.25">
      <c r="A19" s="48" t="s">
        <v>143</v>
      </c>
      <c r="B19" s="61">
        <v>1739908.2035400001</v>
      </c>
      <c r="C19" s="61">
        <v>2163056.9435000001</v>
      </c>
      <c r="D19" s="61">
        <v>2888668.4778900002</v>
      </c>
      <c r="E19" s="61">
        <v>3061429.7208000002</v>
      </c>
      <c r="F19" s="61">
        <v>2926337.6958999997</v>
      </c>
      <c r="G19" s="61">
        <v>2482483.5123299998</v>
      </c>
      <c r="H19" s="61">
        <v>2314067.4608615283</v>
      </c>
      <c r="I19" s="61">
        <v>2725409.8561216169</v>
      </c>
      <c r="J19" s="61">
        <v>5179396.3332794718</v>
      </c>
      <c r="K19" s="61">
        <v>5127761.8147025798</v>
      </c>
      <c r="L19" s="62"/>
    </row>
    <row r="20" spans="1:12" x14ac:dyDescent="0.25">
      <c r="A20" s="48" t="s">
        <v>144</v>
      </c>
      <c r="B20" s="61">
        <v>147298623.46083996</v>
      </c>
      <c r="C20" s="61">
        <v>94099413.912633181</v>
      </c>
      <c r="D20" s="61">
        <v>134624977.43811226</v>
      </c>
      <c r="E20" s="61">
        <v>89040429.888055503</v>
      </c>
      <c r="F20" s="61">
        <v>133154121.32013096</v>
      </c>
      <c r="G20" s="61">
        <v>164027493.34915993</v>
      </c>
      <c r="H20" s="61">
        <v>154141789.48205107</v>
      </c>
      <c r="I20" s="61">
        <v>115837950.53552753</v>
      </c>
      <c r="J20" s="61">
        <v>178531635.40426669</v>
      </c>
      <c r="K20" s="61">
        <v>231308289.86436653</v>
      </c>
      <c r="L20" s="62"/>
    </row>
    <row r="21" spans="1:12" x14ac:dyDescent="0.25">
      <c r="A21" s="48" t="s">
        <v>145</v>
      </c>
      <c r="B21" s="61">
        <v>414056.74178000004</v>
      </c>
      <c r="C21" s="61">
        <v>495197.70292999997</v>
      </c>
      <c r="D21" s="61">
        <v>498347.86392999993</v>
      </c>
      <c r="E21" s="61">
        <v>108743.87999999999</v>
      </c>
      <c r="F21" s="61">
        <v>138607.74124999999</v>
      </c>
      <c r="G21" s="61">
        <v>51698.7</v>
      </c>
      <c r="H21" s="61">
        <v>796532.59656573122</v>
      </c>
      <c r="I21" s="61">
        <v>269871.92775999999</v>
      </c>
      <c r="J21" s="61">
        <v>310226.00983628561</v>
      </c>
      <c r="K21" s="61">
        <v>121680.14303237597</v>
      </c>
      <c r="L21" s="62"/>
    </row>
    <row r="22" spans="1:12" x14ac:dyDescent="0.25">
      <c r="A22" s="48" t="s">
        <v>146</v>
      </c>
      <c r="B22" s="61">
        <v>5120161.9310600003</v>
      </c>
      <c r="C22" s="61">
        <v>4676927.0866599996</v>
      </c>
      <c r="D22" s="61">
        <v>5706551.4531299993</v>
      </c>
      <c r="E22" s="61">
        <v>7269178.1679999996</v>
      </c>
      <c r="F22" s="61">
        <v>6547623.2617000006</v>
      </c>
      <c r="G22" s="61">
        <v>6231787.3898499999</v>
      </c>
      <c r="H22" s="61">
        <v>6008574.417040281</v>
      </c>
      <c r="I22" s="61">
        <v>7885246.3756776359</v>
      </c>
      <c r="J22" s="61">
        <v>7656701.8052467592</v>
      </c>
      <c r="K22" s="61">
        <v>9002161.7391905803</v>
      </c>
      <c r="L22" s="62"/>
    </row>
    <row r="23" spans="1:12" x14ac:dyDescent="0.25">
      <c r="A23" s="48" t="s">
        <v>147</v>
      </c>
      <c r="B23" s="61">
        <v>365280943.89268005</v>
      </c>
      <c r="C23" s="61">
        <v>306671131.01992172</v>
      </c>
      <c r="D23" s="61">
        <v>290705418.73623979</v>
      </c>
      <c r="E23" s="61">
        <v>227607445.32712173</v>
      </c>
      <c r="F23" s="61">
        <v>131188255.46103016</v>
      </c>
      <c r="G23" s="61">
        <v>219552890.38589999</v>
      </c>
      <c r="H23" s="61">
        <v>260149008.08051157</v>
      </c>
      <c r="I23" s="61">
        <v>242404829.68301132</v>
      </c>
      <c r="J23" s="61">
        <v>423283448.74851519</v>
      </c>
      <c r="K23" s="61">
        <v>778302577.6300832</v>
      </c>
      <c r="L23" s="62"/>
    </row>
    <row r="24" spans="1:12" x14ac:dyDescent="0.25">
      <c r="A24" s="48" t="s">
        <v>148</v>
      </c>
      <c r="B24" s="61">
        <v>130591863.43410003</v>
      </c>
      <c r="C24" s="61">
        <v>87073088.506839037</v>
      </c>
      <c r="D24" s="61">
        <v>96158247.705379516</v>
      </c>
      <c r="E24" s="61">
        <v>44529728.767307192</v>
      </c>
      <c r="F24" s="61">
        <v>82028454.668843776</v>
      </c>
      <c r="G24" s="61">
        <v>112715529.84332</v>
      </c>
      <c r="H24" s="61">
        <v>104096132.55902584</v>
      </c>
      <c r="I24" s="61">
        <v>59561652.249217249</v>
      </c>
      <c r="J24" s="61">
        <v>62930067.91201254</v>
      </c>
      <c r="K24" s="61">
        <v>127616459.91505076</v>
      </c>
      <c r="L24" s="62"/>
    </row>
    <row r="25" spans="1:12" x14ac:dyDescent="0.25">
      <c r="A25" s="48" t="s">
        <v>149</v>
      </c>
      <c r="B25" s="61">
        <v>12674757.741540002</v>
      </c>
      <c r="C25" s="61">
        <v>12092594.199193766</v>
      </c>
      <c r="D25" s="61">
        <v>9068663.1099116839</v>
      </c>
      <c r="E25" s="61">
        <v>40373348.243934274</v>
      </c>
      <c r="F25" s="61">
        <v>13929045.176468935</v>
      </c>
      <c r="G25" s="61">
        <v>9639181.864599999</v>
      </c>
      <c r="H25" s="61">
        <v>9614887.3789981753</v>
      </c>
      <c r="I25" s="61">
        <v>16251306.838739337</v>
      </c>
      <c r="J25" s="61">
        <v>16309201.577606762</v>
      </c>
      <c r="K25" s="61">
        <v>39401246.590282775</v>
      </c>
      <c r="L25" s="62"/>
    </row>
    <row r="26" spans="1:12" x14ac:dyDescent="0.25">
      <c r="A26" s="48" t="s">
        <v>150</v>
      </c>
      <c r="B26" s="61">
        <v>278079482.84459978</v>
      </c>
      <c r="C26" s="61">
        <v>241437669.21970356</v>
      </c>
      <c r="D26" s="61">
        <v>179006704.84626919</v>
      </c>
      <c r="E26" s="61">
        <v>123641827.92321427</v>
      </c>
      <c r="F26" s="61">
        <v>138327589.57797655</v>
      </c>
      <c r="G26" s="61">
        <v>135513641.22572005</v>
      </c>
      <c r="H26" s="61">
        <v>103743810.59465368</v>
      </c>
      <c r="I26" s="61">
        <v>138747973.8251988</v>
      </c>
      <c r="J26" s="61">
        <v>142075284.55517718</v>
      </c>
      <c r="K26" s="61">
        <v>434380541.21987325</v>
      </c>
      <c r="L26" s="62"/>
    </row>
    <row r="27" spans="1:12" x14ac:dyDescent="0.25">
      <c r="A27" s="48" t="s">
        <v>151</v>
      </c>
      <c r="B27" s="61">
        <v>1582059.84188</v>
      </c>
      <c r="C27" s="61">
        <v>3230498.1827599998</v>
      </c>
      <c r="D27" s="61">
        <v>2157369.8041699999</v>
      </c>
      <c r="E27" s="61">
        <v>2614534.5551999998</v>
      </c>
      <c r="F27" s="61">
        <v>2459545.6820999999</v>
      </c>
      <c r="G27" s="61">
        <v>2294806.98325</v>
      </c>
      <c r="H27" s="61">
        <v>2818617.4189774892</v>
      </c>
      <c r="I27" s="61">
        <v>2574450.5375817707</v>
      </c>
      <c r="J27" s="61">
        <v>3050984.6852615234</v>
      </c>
      <c r="K27" s="61">
        <v>3428563.6587596945</v>
      </c>
      <c r="L27" s="62"/>
    </row>
    <row r="28" spans="1:12" x14ac:dyDescent="0.25">
      <c r="A28" s="48" t="s">
        <v>152</v>
      </c>
      <c r="B28" s="61">
        <v>307072321.44421995</v>
      </c>
      <c r="C28" s="61">
        <v>282492804.94004142</v>
      </c>
      <c r="D28" s="61">
        <v>261696329.5978401</v>
      </c>
      <c r="E28" s="61">
        <v>216570792.49526218</v>
      </c>
      <c r="F28" s="61">
        <v>136356979.96212474</v>
      </c>
      <c r="G28" s="61">
        <v>224550867.73710001</v>
      </c>
      <c r="H28" s="61">
        <v>296051121.90858167</v>
      </c>
      <c r="I28" s="61">
        <v>432277170.22909296</v>
      </c>
      <c r="J28" s="61">
        <v>639750145.24869096</v>
      </c>
      <c r="K28" s="61">
        <v>1151952606.045912</v>
      </c>
      <c r="L28" s="62"/>
    </row>
    <row r="29" spans="1:12" x14ac:dyDescent="0.25">
      <c r="A29" s="48" t="s">
        <v>153</v>
      </c>
      <c r="B29" s="61">
        <v>55096.25740000001</v>
      </c>
      <c r="C29" s="61">
        <v>60063.865330000001</v>
      </c>
      <c r="D29" s="61">
        <v>57491.882610000001</v>
      </c>
      <c r="E29" s="61">
        <v>70308</v>
      </c>
      <c r="F29" s="61">
        <v>130993.5</v>
      </c>
      <c r="G29" s="61">
        <v>70696.3</v>
      </c>
      <c r="H29" s="61">
        <v>85879.49500000001</v>
      </c>
      <c r="I29" s="61">
        <v>127894.05298755187</v>
      </c>
      <c r="J29" s="61">
        <v>162967.48003844672</v>
      </c>
      <c r="K29" s="61">
        <v>181533.05207262436</v>
      </c>
      <c r="L29" s="62"/>
    </row>
    <row r="30" spans="1:12" x14ac:dyDescent="0.25">
      <c r="A30" s="48" t="s">
        <v>154</v>
      </c>
      <c r="B30" s="61">
        <v>37294.849779999997</v>
      </c>
      <c r="C30" s="61">
        <v>42032.8125</v>
      </c>
      <c r="D30" s="61">
        <v>42339.869109999992</v>
      </c>
      <c r="E30" s="61">
        <v>21522.379199999999</v>
      </c>
      <c r="F30" s="61">
        <v>11714.80695</v>
      </c>
      <c r="G30" s="61">
        <v>4561.6499999999996</v>
      </c>
      <c r="H30" s="61">
        <v>98514.900000000009</v>
      </c>
      <c r="I30" s="61">
        <v>152382.32651863317</v>
      </c>
      <c r="J30" s="61">
        <v>437429.05606000003</v>
      </c>
      <c r="K30" s="61">
        <v>348567.93099999998</v>
      </c>
      <c r="L30" s="62"/>
    </row>
    <row r="31" spans="1:12" x14ac:dyDescent="0.25">
      <c r="A31" s="48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38"/>
    </row>
    <row r="32" spans="1:12" x14ac:dyDescent="0.25">
      <c r="A32" s="63" t="s">
        <v>155</v>
      </c>
      <c r="B32" s="64">
        <v>4570666044.2800388</v>
      </c>
      <c r="C32" s="64">
        <v>3664689772.8172274</v>
      </c>
      <c r="D32" s="64">
        <v>3116412354.8913989</v>
      </c>
      <c r="E32" s="64">
        <v>2706222980.2799611</v>
      </c>
      <c r="F32" s="64">
        <v>3401603287.9033074</v>
      </c>
      <c r="G32" s="64">
        <v>4953502860.6004295</v>
      </c>
      <c r="H32" s="64">
        <v>4761418323.2587938</v>
      </c>
      <c r="I32" s="64">
        <v>4231756978.6523118</v>
      </c>
      <c r="J32" s="64">
        <v>6808606781.9858303</v>
      </c>
      <c r="K32" s="64">
        <v>11094002184.573626</v>
      </c>
      <c r="L32" s="38"/>
    </row>
    <row r="33" spans="1:12" x14ac:dyDescent="0.25">
      <c r="A33" s="38"/>
      <c r="B33" s="60"/>
      <c r="C33" s="60"/>
      <c r="D33" s="60"/>
      <c r="E33" s="60"/>
      <c r="F33" s="60"/>
      <c r="G33" s="60"/>
      <c r="H33" s="38"/>
      <c r="I33" s="38"/>
      <c r="J33" s="38"/>
      <c r="K33" s="38"/>
      <c r="L33" s="38"/>
    </row>
    <row r="34" spans="1:12" x14ac:dyDescent="0.25">
      <c r="A34" s="38"/>
      <c r="B34" s="60"/>
      <c r="C34" s="60"/>
      <c r="D34" s="60"/>
      <c r="E34" s="60"/>
      <c r="F34" s="60"/>
      <c r="G34" s="60"/>
      <c r="H34" s="38"/>
      <c r="I34" s="38"/>
      <c r="J34" s="38"/>
      <c r="K34" s="38"/>
      <c r="L34" s="38"/>
    </row>
    <row r="35" spans="1:12" x14ac:dyDescent="0.25">
      <c r="A35" s="65" t="s">
        <v>156</v>
      </c>
      <c r="B35" s="66"/>
      <c r="C35" s="66"/>
      <c r="D35" s="66"/>
      <c r="E35" s="66"/>
      <c r="F35" s="66"/>
      <c r="G35" s="66"/>
      <c r="H35" s="66"/>
      <c r="I35" s="66"/>
      <c r="J35" s="65"/>
      <c r="K35" s="65"/>
      <c r="L35" s="38"/>
    </row>
    <row r="36" spans="1:12" x14ac:dyDescent="0.25">
      <c r="A36" s="38" t="s">
        <v>226</v>
      </c>
      <c r="B36" s="60"/>
      <c r="C36" s="60"/>
      <c r="D36" s="60"/>
      <c r="E36" s="60"/>
      <c r="F36" s="60"/>
      <c r="G36" s="60"/>
      <c r="H36" s="60"/>
      <c r="I36" s="60"/>
      <c r="J36" s="38"/>
      <c r="K36" s="38"/>
      <c r="L36" s="38"/>
    </row>
    <row r="37" spans="1:12" x14ac:dyDescent="0.25">
      <c r="A37" s="67" t="s">
        <v>157</v>
      </c>
      <c r="B37" s="68"/>
      <c r="C37" s="68"/>
      <c r="D37" s="68"/>
      <c r="E37" s="68"/>
      <c r="F37" s="68"/>
      <c r="G37" s="68"/>
      <c r="H37" s="68"/>
      <c r="I37" s="68"/>
      <c r="J37" s="67"/>
      <c r="K37" s="67"/>
      <c r="L37" s="38"/>
    </row>
    <row r="38" spans="1:12" x14ac:dyDescent="0.25">
      <c r="A38" s="38"/>
      <c r="B38" s="60"/>
      <c r="C38" s="60"/>
      <c r="D38" s="60"/>
      <c r="E38" s="60"/>
      <c r="F38" s="60"/>
      <c r="G38" s="60"/>
      <c r="H38" s="60"/>
      <c r="I38" s="38"/>
      <c r="J38" s="38"/>
      <c r="K38" s="38"/>
      <c r="L38" s="38"/>
    </row>
    <row r="39" spans="1:12" x14ac:dyDescent="0.25">
      <c r="A39" s="38"/>
      <c r="B39" s="60"/>
      <c r="C39" s="60"/>
      <c r="D39" s="60"/>
      <c r="E39" s="60"/>
      <c r="F39" s="60"/>
      <c r="G39" s="60"/>
      <c r="H39" s="60"/>
      <c r="I39" s="38"/>
      <c r="J39" s="38"/>
      <c r="K39" s="38"/>
      <c r="L39" s="38"/>
    </row>
    <row r="40" spans="1:12" x14ac:dyDescent="0.25">
      <c r="A40" s="60"/>
      <c r="B40" s="69"/>
      <c r="C40" s="69"/>
      <c r="D40" s="69"/>
      <c r="E40" s="69"/>
      <c r="F40" s="69"/>
      <c r="G40" s="69"/>
      <c r="H40" s="70"/>
      <c r="I40" s="70"/>
      <c r="J40" s="70"/>
      <c r="K40" s="70"/>
    </row>
    <row r="41" spans="1:12" x14ac:dyDescent="0.25">
      <c r="A41" s="60"/>
      <c r="B41" s="69"/>
      <c r="C41" s="69"/>
      <c r="D41" s="69"/>
      <c r="E41" s="69"/>
      <c r="F41" s="69"/>
      <c r="G41" s="69"/>
      <c r="H41" s="70"/>
      <c r="I41" s="70"/>
      <c r="J41" s="70"/>
      <c r="K41" s="70"/>
    </row>
    <row r="42" spans="1:12" x14ac:dyDescent="0.25">
      <c r="A42" s="60"/>
      <c r="B42" s="69"/>
      <c r="C42" s="69"/>
      <c r="D42" s="69"/>
      <c r="E42" s="69"/>
      <c r="F42" s="69"/>
      <c r="G42" s="69"/>
      <c r="H42" s="69"/>
      <c r="I42" s="69"/>
      <c r="J42" s="69"/>
      <c r="K42" s="69"/>
    </row>
    <row r="43" spans="1:12" x14ac:dyDescent="0.25">
      <c r="A43" s="60"/>
      <c r="B43" s="69"/>
      <c r="C43" s="69"/>
      <c r="D43" s="69"/>
      <c r="E43" s="69"/>
      <c r="F43" s="69"/>
      <c r="G43" s="69"/>
      <c r="H43" s="70"/>
      <c r="I43" s="70"/>
      <c r="J43" s="70"/>
      <c r="K43" s="70"/>
    </row>
    <row r="44" spans="1:12" x14ac:dyDescent="0.25">
      <c r="A44" s="60"/>
      <c r="B44" s="69"/>
      <c r="C44" s="69"/>
      <c r="D44" s="69"/>
      <c r="E44" s="69"/>
      <c r="F44" s="69"/>
      <c r="G44" s="69"/>
      <c r="H44" s="70"/>
      <c r="I44" s="70"/>
      <c r="J44" s="70"/>
      <c r="K44" s="70"/>
    </row>
    <row r="45" spans="1:12" x14ac:dyDescent="0.25">
      <c r="A45" s="60"/>
      <c r="B45" s="69"/>
      <c r="C45" s="69"/>
      <c r="D45" s="69"/>
      <c r="E45" s="69"/>
      <c r="F45" s="69"/>
      <c r="G45" s="69"/>
      <c r="H45" s="70"/>
      <c r="I45" s="70"/>
      <c r="J45" s="70"/>
      <c r="K45" s="70"/>
    </row>
    <row r="46" spans="1:12" x14ac:dyDescent="0.25">
      <c r="A46" s="60"/>
      <c r="B46" s="69"/>
      <c r="C46" s="69"/>
      <c r="D46" s="69"/>
      <c r="E46" s="69"/>
      <c r="F46" s="69"/>
      <c r="G46" s="69"/>
      <c r="H46" s="70"/>
      <c r="I46" s="70"/>
      <c r="J46" s="70"/>
      <c r="K46" s="70"/>
    </row>
    <row r="47" spans="1:12" x14ac:dyDescent="0.25">
      <c r="A47" s="60"/>
      <c r="B47" s="69"/>
      <c r="C47" s="69"/>
      <c r="D47" s="69"/>
      <c r="E47" s="69"/>
      <c r="F47" s="69"/>
      <c r="G47" s="69"/>
      <c r="H47" s="70"/>
      <c r="I47" s="70"/>
      <c r="J47" s="70"/>
      <c r="K47" s="70"/>
    </row>
    <row r="48" spans="1:12" x14ac:dyDescent="0.25">
      <c r="A48" s="60"/>
      <c r="B48" s="69"/>
      <c r="C48" s="69"/>
      <c r="D48" s="69"/>
      <c r="E48" s="69"/>
      <c r="F48" s="69"/>
      <c r="G48" s="69"/>
      <c r="H48" s="70"/>
      <c r="I48" s="70"/>
      <c r="J48" s="70"/>
      <c r="K48" s="70"/>
    </row>
    <row r="49" spans="1:11" x14ac:dyDescent="0.25">
      <c r="A49" s="60"/>
      <c r="B49" s="69"/>
      <c r="C49" s="69"/>
      <c r="D49" s="69"/>
      <c r="E49" s="69"/>
      <c r="F49" s="69"/>
      <c r="G49" s="69"/>
      <c r="H49" s="70"/>
      <c r="I49" s="70"/>
      <c r="J49" s="70"/>
      <c r="K49" s="70"/>
    </row>
    <row r="50" spans="1:11" x14ac:dyDescent="0.25">
      <c r="A50" s="60"/>
      <c r="B50" s="69"/>
      <c r="C50" s="69"/>
      <c r="D50" s="69"/>
      <c r="E50" s="69"/>
      <c r="F50" s="69"/>
      <c r="G50" s="69"/>
      <c r="H50" s="70"/>
      <c r="I50" s="70"/>
      <c r="J50" s="70"/>
      <c r="K50" s="70"/>
    </row>
    <row r="51" spans="1:11" x14ac:dyDescent="0.25">
      <c r="A51" s="60"/>
      <c r="B51" s="69"/>
      <c r="C51" s="69"/>
      <c r="D51" s="69"/>
      <c r="E51" s="69"/>
      <c r="F51" s="69"/>
      <c r="G51" s="69"/>
      <c r="H51" s="70"/>
      <c r="I51" s="70"/>
      <c r="J51" s="70"/>
      <c r="K51" s="70"/>
    </row>
    <row r="52" spans="1:11" x14ac:dyDescent="0.25">
      <c r="A52" s="60"/>
      <c r="B52" s="69"/>
      <c r="C52" s="69"/>
      <c r="D52" s="69"/>
      <c r="E52" s="69"/>
      <c r="F52" s="69"/>
      <c r="G52" s="69"/>
      <c r="H52" s="70"/>
      <c r="I52" s="70"/>
      <c r="J52" s="70"/>
      <c r="K52" s="70"/>
    </row>
    <row r="53" spans="1:11" x14ac:dyDescent="0.25">
      <c r="A53" s="60"/>
      <c r="B53" s="69"/>
      <c r="C53" s="69"/>
      <c r="D53" s="69"/>
      <c r="E53" s="69"/>
      <c r="F53" s="69"/>
      <c r="G53" s="69"/>
      <c r="H53" s="70"/>
      <c r="I53" s="70"/>
      <c r="J53" s="70"/>
      <c r="K53" s="70"/>
    </row>
    <row r="54" spans="1:11" x14ac:dyDescent="0.25">
      <c r="A54" s="60"/>
      <c r="B54" s="69"/>
      <c r="C54" s="69"/>
      <c r="D54" s="69"/>
      <c r="E54" s="69"/>
      <c r="F54" s="69"/>
      <c r="G54" s="69"/>
      <c r="H54" s="70"/>
      <c r="I54" s="70"/>
      <c r="J54" s="70"/>
      <c r="K54" s="70"/>
    </row>
    <row r="55" spans="1:11" x14ac:dyDescent="0.25">
      <c r="A55" s="60"/>
      <c r="B55" s="69"/>
      <c r="C55" s="69"/>
      <c r="D55" s="69"/>
      <c r="E55" s="69"/>
      <c r="F55" s="69"/>
      <c r="G55" s="69"/>
      <c r="H55" s="70"/>
      <c r="I55" s="70"/>
      <c r="J55" s="70"/>
      <c r="K55" s="70"/>
    </row>
    <row r="56" spans="1:11" x14ac:dyDescent="0.25">
      <c r="A56" s="60"/>
      <c r="B56" s="69"/>
      <c r="C56" s="69"/>
      <c r="D56" s="69"/>
      <c r="E56" s="69"/>
      <c r="F56" s="69"/>
      <c r="G56" s="69"/>
      <c r="H56" s="70"/>
      <c r="I56" s="70"/>
      <c r="J56" s="70"/>
      <c r="K56" s="70"/>
    </row>
    <row r="57" spans="1:11" x14ac:dyDescent="0.25">
      <c r="A57" s="60"/>
      <c r="B57" s="69"/>
      <c r="C57" s="69"/>
      <c r="D57" s="69"/>
      <c r="E57" s="69"/>
      <c r="F57" s="69"/>
      <c r="G57" s="69"/>
      <c r="H57" s="70"/>
      <c r="I57" s="70"/>
      <c r="J57" s="70"/>
      <c r="K57" s="70"/>
    </row>
    <row r="58" spans="1:11" x14ac:dyDescent="0.25">
      <c r="A58" s="60"/>
      <c r="B58" s="69"/>
      <c r="C58" s="69"/>
      <c r="D58" s="69"/>
      <c r="E58" s="69"/>
      <c r="F58" s="69"/>
      <c r="G58" s="69"/>
      <c r="H58" s="70"/>
      <c r="I58" s="70"/>
      <c r="J58" s="70"/>
      <c r="K58" s="70"/>
    </row>
    <row r="59" spans="1:11" x14ac:dyDescent="0.25">
      <c r="A59" s="60"/>
      <c r="B59" s="69"/>
      <c r="C59" s="69"/>
      <c r="D59" s="69"/>
      <c r="E59" s="69"/>
      <c r="F59" s="69"/>
      <c r="G59" s="69"/>
      <c r="H59" s="70"/>
      <c r="I59" s="70"/>
      <c r="J59" s="70"/>
      <c r="K59" s="70"/>
    </row>
    <row r="60" spans="1:11" x14ac:dyDescent="0.25">
      <c r="A60" s="60"/>
      <c r="B60" s="69"/>
      <c r="C60" s="69"/>
      <c r="D60" s="69"/>
      <c r="E60" s="69"/>
      <c r="F60" s="69"/>
      <c r="G60" s="69"/>
      <c r="H60" s="70"/>
      <c r="I60" s="70"/>
      <c r="J60" s="70"/>
      <c r="K60" s="70"/>
    </row>
    <row r="61" spans="1:11" x14ac:dyDescent="0.25">
      <c r="A61" s="60"/>
      <c r="B61" s="69"/>
      <c r="C61" s="69"/>
      <c r="D61" s="69"/>
      <c r="E61" s="69"/>
      <c r="F61" s="69"/>
      <c r="G61" s="69"/>
      <c r="H61" s="70"/>
      <c r="I61" s="70"/>
      <c r="J61" s="70"/>
      <c r="K61" s="70"/>
    </row>
    <row r="62" spans="1:11" x14ac:dyDescent="0.25">
      <c r="A62" s="60"/>
      <c r="B62" s="69"/>
      <c r="C62" s="69"/>
      <c r="D62" s="69"/>
      <c r="E62" s="69"/>
      <c r="F62" s="69"/>
      <c r="G62" s="69"/>
      <c r="H62" s="70"/>
      <c r="I62" s="70"/>
      <c r="J62" s="70"/>
      <c r="K62" s="70"/>
    </row>
    <row r="63" spans="1:11" x14ac:dyDescent="0.25">
      <c r="A63" s="60"/>
      <c r="B63" s="69"/>
      <c r="C63" s="69"/>
      <c r="D63" s="69"/>
      <c r="E63" s="69"/>
      <c r="F63" s="69"/>
      <c r="G63" s="69"/>
      <c r="H63" s="70"/>
      <c r="I63" s="70"/>
      <c r="J63" s="70"/>
      <c r="K63" s="70"/>
    </row>
    <row r="64" spans="1:11" x14ac:dyDescent="0.25">
      <c r="A64" s="60"/>
      <c r="B64" s="69"/>
      <c r="C64" s="69"/>
      <c r="D64" s="69"/>
      <c r="E64" s="69"/>
      <c r="F64" s="69"/>
      <c r="G64" s="69"/>
      <c r="H64" s="70"/>
      <c r="I64" s="70"/>
      <c r="J64" s="70"/>
      <c r="K64" s="70"/>
    </row>
    <row r="65" spans="1:12" x14ac:dyDescent="0.25">
      <c r="A65" s="60"/>
      <c r="B65" s="69"/>
      <c r="C65" s="69"/>
      <c r="D65" s="69"/>
      <c r="E65" s="69"/>
      <c r="F65" s="69"/>
      <c r="G65" s="69"/>
      <c r="H65" s="70"/>
      <c r="I65" s="70"/>
      <c r="J65" s="70"/>
      <c r="K65" s="70"/>
    </row>
    <row r="66" spans="1:12" x14ac:dyDescent="0.25">
      <c r="A66" s="60"/>
      <c r="B66" s="69"/>
      <c r="C66" s="69"/>
      <c r="D66" s="69"/>
      <c r="E66" s="69"/>
      <c r="F66" s="69"/>
      <c r="G66" s="69"/>
      <c r="H66" s="70"/>
      <c r="I66" s="70"/>
      <c r="J66" s="70"/>
      <c r="K66" s="70"/>
    </row>
    <row r="67" spans="1:12" x14ac:dyDescent="0.25">
      <c r="A67" s="38"/>
      <c r="B67" s="60"/>
      <c r="C67" s="60"/>
      <c r="D67" s="60"/>
      <c r="E67" s="60"/>
      <c r="F67" s="60"/>
      <c r="G67" s="60"/>
      <c r="H67" s="60"/>
      <c r="I67" s="38"/>
      <c r="J67" s="38"/>
      <c r="K67" s="38"/>
      <c r="L67" s="38"/>
    </row>
    <row r="68" spans="1:12" x14ac:dyDescent="0.25">
      <c r="A68" s="38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38"/>
    </row>
    <row r="69" spans="1:12" x14ac:dyDescent="0.25">
      <c r="A69" s="38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38"/>
    </row>
    <row r="70" spans="1:12" x14ac:dyDescent="0.25">
      <c r="A70" s="38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38"/>
    </row>
    <row r="71" spans="1:12" x14ac:dyDescent="0.25">
      <c r="A71" s="38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38"/>
    </row>
    <row r="72" spans="1:12" x14ac:dyDescent="0.25">
      <c r="A72" s="3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38"/>
    </row>
    <row r="73" spans="1:12" x14ac:dyDescent="0.25">
      <c r="A73" s="38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38"/>
    </row>
    <row r="74" spans="1:12" x14ac:dyDescent="0.25">
      <c r="A74" s="38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38"/>
    </row>
    <row r="75" spans="1:12" x14ac:dyDescent="0.25">
      <c r="A75" s="38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38"/>
    </row>
    <row r="76" spans="1:12" x14ac:dyDescent="0.25">
      <c r="A76" s="38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38"/>
    </row>
    <row r="77" spans="1:12" x14ac:dyDescent="0.25">
      <c r="A77" s="38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38"/>
    </row>
    <row r="78" spans="1:12" x14ac:dyDescent="0.25">
      <c r="A78" s="38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38"/>
    </row>
    <row r="79" spans="1:12" x14ac:dyDescent="0.25">
      <c r="A79" s="38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38"/>
    </row>
    <row r="80" spans="1:12" x14ac:dyDescent="0.25">
      <c r="A80" s="38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38"/>
    </row>
    <row r="81" spans="1:12" x14ac:dyDescent="0.25">
      <c r="A81" s="38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38"/>
    </row>
    <row r="82" spans="1:12" x14ac:dyDescent="0.25">
      <c r="A82" s="38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38"/>
    </row>
    <row r="83" spans="1:12" x14ac:dyDescent="0.25">
      <c r="A83" s="38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38"/>
    </row>
    <row r="84" spans="1:12" x14ac:dyDescent="0.25">
      <c r="A84" s="38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38"/>
    </row>
    <row r="85" spans="1:12" x14ac:dyDescent="0.25">
      <c r="A85" s="38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38"/>
    </row>
    <row r="86" spans="1:12" x14ac:dyDescent="0.25">
      <c r="A86" s="38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38"/>
    </row>
    <row r="87" spans="1:12" x14ac:dyDescent="0.25">
      <c r="A87" s="38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38"/>
    </row>
    <row r="88" spans="1:12" x14ac:dyDescent="0.25">
      <c r="A88" s="38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38"/>
    </row>
    <row r="89" spans="1:12" x14ac:dyDescent="0.25">
      <c r="A89" s="38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38"/>
    </row>
    <row r="90" spans="1:12" x14ac:dyDescent="0.25">
      <c r="A90" s="38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38"/>
    </row>
    <row r="91" spans="1:12" x14ac:dyDescent="0.25">
      <c r="A91" s="38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38"/>
    </row>
    <row r="92" spans="1:12" x14ac:dyDescent="0.25">
      <c r="A92" s="38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38"/>
    </row>
    <row r="93" spans="1:12" x14ac:dyDescent="0.25">
      <c r="A93" s="38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38"/>
    </row>
    <row r="94" spans="1:12" x14ac:dyDescent="0.25">
      <c r="A94" s="38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38"/>
    </row>
    <row r="95" spans="1:12" x14ac:dyDescent="0.25">
      <c r="A95" s="38"/>
      <c r="B95" s="60"/>
      <c r="C95" s="60"/>
      <c r="D95" s="60"/>
      <c r="E95" s="60"/>
      <c r="F95" s="60"/>
      <c r="G95" s="60"/>
      <c r="H95" s="60"/>
      <c r="I95" s="38"/>
      <c r="J95" s="38"/>
      <c r="K95" s="38"/>
      <c r="L95" s="38"/>
    </row>
    <row r="96" spans="1:12" x14ac:dyDescent="0.25">
      <c r="A96" s="38"/>
      <c r="B96" s="60"/>
      <c r="C96" s="60"/>
      <c r="D96" s="60"/>
      <c r="E96" s="60"/>
      <c r="F96" s="60"/>
      <c r="G96" s="60"/>
      <c r="H96" s="60"/>
      <c r="I96" s="38"/>
      <c r="J96" s="38"/>
      <c r="K96" s="38"/>
      <c r="L96" s="38"/>
    </row>
    <row r="97" spans="1:12" x14ac:dyDescent="0.25">
      <c r="A97" s="38"/>
      <c r="B97" s="60"/>
      <c r="C97" s="60"/>
      <c r="D97" s="60"/>
      <c r="E97" s="60"/>
      <c r="F97" s="60"/>
      <c r="G97" s="60"/>
      <c r="H97" s="60"/>
      <c r="I97" s="38"/>
      <c r="J97" s="38"/>
      <c r="K97" s="38"/>
      <c r="L97" s="38"/>
    </row>
    <row r="98" spans="1:12" x14ac:dyDescent="0.25">
      <c r="A98" s="38"/>
      <c r="B98" s="60"/>
      <c r="C98" s="60"/>
      <c r="D98" s="60"/>
      <c r="E98" s="60"/>
      <c r="F98" s="60"/>
      <c r="G98" s="60"/>
      <c r="H98" s="60"/>
      <c r="I98" s="38"/>
      <c r="J98" s="38"/>
      <c r="K98" s="38"/>
      <c r="L98" s="38"/>
    </row>
    <row r="99" spans="1:12" x14ac:dyDescent="0.25">
      <c r="A99" s="38"/>
      <c r="B99" s="60"/>
      <c r="C99" s="60"/>
      <c r="D99" s="60"/>
      <c r="E99" s="60"/>
      <c r="F99" s="60"/>
      <c r="G99" s="60"/>
      <c r="H99" s="60"/>
      <c r="I99" s="38"/>
      <c r="J99" s="38"/>
      <c r="K99" s="38"/>
      <c r="L99" s="38"/>
    </row>
    <row r="100" spans="1:12" x14ac:dyDescent="0.25">
      <c r="A100" s="38"/>
      <c r="B100" s="60"/>
      <c r="C100" s="60"/>
      <c r="D100" s="60"/>
      <c r="E100" s="60"/>
      <c r="F100" s="60"/>
      <c r="G100" s="60"/>
      <c r="H100" s="60"/>
      <c r="I100" s="38"/>
      <c r="J100" s="38"/>
      <c r="K100" s="38"/>
      <c r="L100" s="38"/>
    </row>
    <row r="101" spans="1:12" x14ac:dyDescent="0.25">
      <c r="A101" s="38"/>
      <c r="B101" s="60"/>
      <c r="C101" s="60"/>
      <c r="D101" s="60"/>
      <c r="E101" s="60"/>
      <c r="F101" s="60"/>
      <c r="G101" s="60"/>
      <c r="H101" s="60"/>
      <c r="I101" s="38"/>
      <c r="J101" s="38"/>
      <c r="K101" s="38"/>
      <c r="L101" s="38"/>
    </row>
  </sheetData>
  <pageMargins left="0.7" right="0.7" top="0.75" bottom="0.75" header="0" footer="0"/>
  <pageSetup orientation="landscape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99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20.7109375" style="4" customWidth="1"/>
    <col min="2" max="2" width="14.28515625" style="4" customWidth="1"/>
    <col min="3" max="6" width="14.140625" style="4" customWidth="1"/>
    <col min="7" max="8" width="14.28515625" style="4" customWidth="1"/>
    <col min="9" max="9" width="12" style="4" customWidth="1"/>
    <col min="10" max="10" width="16.85546875" style="4" bestFit="1" customWidth="1"/>
    <col min="11" max="11" width="14" style="4" bestFit="1" customWidth="1"/>
    <col min="12" max="16384" width="14.42578125" style="4"/>
  </cols>
  <sheetData>
    <row r="1" spans="1:20" ht="14.25" customHeight="1" x14ac:dyDescent="0.25">
      <c r="A1" s="1" t="s">
        <v>223</v>
      </c>
      <c r="B1" s="2"/>
      <c r="C1" s="2"/>
      <c r="D1" s="2"/>
      <c r="E1" s="2"/>
      <c r="F1" s="2"/>
      <c r="G1" s="3"/>
      <c r="H1" s="3"/>
      <c r="I1" s="3"/>
      <c r="K1" s="3"/>
    </row>
    <row r="2" spans="1:20" ht="14.25" customHeight="1" x14ac:dyDescent="0.25">
      <c r="A2" s="5" t="s">
        <v>224</v>
      </c>
      <c r="B2" s="2"/>
      <c r="C2" s="2"/>
      <c r="D2" s="2"/>
      <c r="E2" s="2"/>
      <c r="F2" s="2"/>
      <c r="G2" s="3"/>
      <c r="H2" s="3"/>
      <c r="I2" s="3"/>
      <c r="K2" s="3"/>
    </row>
    <row r="3" spans="1:20" x14ac:dyDescent="0.25">
      <c r="A3" s="3"/>
    </row>
    <row r="4" spans="1:20" x14ac:dyDescent="0.25">
      <c r="A4" s="3"/>
    </row>
    <row r="5" spans="1:20" ht="14.25" customHeight="1" x14ac:dyDescent="0.25">
      <c r="A5" s="6" t="s">
        <v>225</v>
      </c>
      <c r="B5" s="7">
        <v>2013</v>
      </c>
      <c r="C5" s="7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7">
        <v>2022</v>
      </c>
    </row>
    <row r="6" spans="1:20" ht="14.25" customHeight="1" x14ac:dyDescent="0.25">
      <c r="A6" s="71" t="s">
        <v>164</v>
      </c>
      <c r="B6" s="72">
        <f t="shared" ref="B6:K6" si="0">SUM(B7:B31)</f>
        <v>3896354895.1399989</v>
      </c>
      <c r="C6" s="72">
        <f t="shared" si="0"/>
        <v>3007558571.5399995</v>
      </c>
      <c r="D6" s="72">
        <f t="shared" si="0"/>
        <v>2349928988.7900004</v>
      </c>
      <c r="E6" s="72">
        <f t="shared" si="0"/>
        <v>1539174853.1900001</v>
      </c>
      <c r="F6" s="72">
        <f t="shared" si="0"/>
        <v>1890777102.5599999</v>
      </c>
      <c r="G6" s="72">
        <f t="shared" si="0"/>
        <v>3185578835.4300008</v>
      </c>
      <c r="H6" s="72">
        <f t="shared" si="0"/>
        <v>2927116454.2499995</v>
      </c>
      <c r="I6" s="72">
        <f t="shared" si="0"/>
        <v>2619082706.6999989</v>
      </c>
      <c r="J6" s="72">
        <f t="shared" si="0"/>
        <v>2947368033.2500005</v>
      </c>
      <c r="K6" s="72">
        <f t="shared" si="0"/>
        <v>7844240511.4099998</v>
      </c>
    </row>
    <row r="7" spans="1:20" ht="14.25" customHeight="1" x14ac:dyDescent="0.25">
      <c r="A7" s="3" t="s">
        <v>130</v>
      </c>
      <c r="B7" s="74">
        <v>12.480000000000006</v>
      </c>
      <c r="C7" s="74">
        <v>7.1199999999999983</v>
      </c>
      <c r="D7" s="74">
        <v>89.119999999999962</v>
      </c>
      <c r="E7" s="74">
        <v>14.990000000000009</v>
      </c>
      <c r="F7" s="74">
        <v>0</v>
      </c>
      <c r="G7" s="74">
        <v>0</v>
      </c>
      <c r="H7" s="74">
        <v>6.95</v>
      </c>
      <c r="I7" s="74">
        <v>2053.7999999999993</v>
      </c>
      <c r="J7" s="74">
        <v>66.22999999999999</v>
      </c>
      <c r="K7" s="74">
        <v>445.45999999999952</v>
      </c>
      <c r="L7" s="74"/>
      <c r="M7" s="74"/>
      <c r="N7" s="74"/>
      <c r="O7" s="74"/>
      <c r="P7" s="74"/>
      <c r="Q7" s="74"/>
      <c r="R7" s="74"/>
      <c r="S7" s="74"/>
      <c r="T7" s="74"/>
    </row>
    <row r="8" spans="1:20" ht="14.25" customHeight="1" x14ac:dyDescent="0.25">
      <c r="A8" s="3" t="s">
        <v>131</v>
      </c>
      <c r="B8" s="74">
        <v>1003366246.9600003</v>
      </c>
      <c r="C8" s="74">
        <v>731629442.54999959</v>
      </c>
      <c r="D8" s="74">
        <v>415256250.88999993</v>
      </c>
      <c r="E8" s="74">
        <v>313663812.89999986</v>
      </c>
      <c r="F8" s="74">
        <v>494474963.68000013</v>
      </c>
      <c r="G8" s="74">
        <v>1085384780.1800008</v>
      </c>
      <c r="H8" s="74">
        <v>1031284773.3799993</v>
      </c>
      <c r="I8" s="74">
        <v>762972221.67999947</v>
      </c>
      <c r="J8" s="74">
        <v>848977061.24000013</v>
      </c>
      <c r="K8" s="74">
        <v>2086366169.0300007</v>
      </c>
      <c r="L8" s="74"/>
      <c r="M8" s="74"/>
      <c r="N8" s="74"/>
      <c r="O8" s="74"/>
      <c r="P8" s="74"/>
      <c r="Q8" s="74"/>
      <c r="R8" s="74"/>
      <c r="S8" s="74"/>
      <c r="T8" s="74"/>
    </row>
    <row r="9" spans="1:20" ht="14.25" customHeight="1" x14ac:dyDescent="0.25">
      <c r="A9" s="3" t="s">
        <v>132</v>
      </c>
      <c r="B9" s="74">
        <v>11641850.820000002</v>
      </c>
      <c r="C9" s="74">
        <v>2259338.4300000002</v>
      </c>
      <c r="D9" s="74">
        <v>659.4699999999998</v>
      </c>
      <c r="E9" s="74">
        <v>3207066.3199999984</v>
      </c>
      <c r="F9" s="74">
        <v>16469485.630000003</v>
      </c>
      <c r="G9" s="74">
        <v>11708222.229999999</v>
      </c>
      <c r="H9" s="74">
        <v>12646510.309999999</v>
      </c>
      <c r="I9" s="74">
        <v>17097515.370000001</v>
      </c>
      <c r="J9" s="74">
        <v>5899825.1000000015</v>
      </c>
      <c r="K9" s="74">
        <v>316473680.73999983</v>
      </c>
      <c r="L9" s="74"/>
      <c r="M9" s="74"/>
      <c r="N9" s="74"/>
      <c r="O9" s="74"/>
      <c r="P9" s="74"/>
      <c r="Q9" s="74"/>
      <c r="R9" s="74"/>
      <c r="S9" s="74"/>
      <c r="T9" s="74"/>
    </row>
    <row r="10" spans="1:20" ht="14.25" customHeight="1" x14ac:dyDescent="0.25">
      <c r="A10" s="3" t="s">
        <v>133</v>
      </c>
      <c r="B10" s="74">
        <v>445771506.77000004</v>
      </c>
      <c r="C10" s="74">
        <v>383204568.28999984</v>
      </c>
      <c r="D10" s="74">
        <v>356823875.94999993</v>
      </c>
      <c r="E10" s="74">
        <v>21985207.269999988</v>
      </c>
      <c r="F10" s="74">
        <v>258608519.86999997</v>
      </c>
      <c r="G10" s="74">
        <v>531759344.55999982</v>
      </c>
      <c r="H10" s="74">
        <v>409620300.06999993</v>
      </c>
      <c r="I10" s="74">
        <v>248719168.84999993</v>
      </c>
      <c r="J10" s="74">
        <v>215808290.17000002</v>
      </c>
      <c r="K10" s="74">
        <v>1118649480.3899999</v>
      </c>
      <c r="L10" s="74"/>
      <c r="M10" s="74"/>
      <c r="N10" s="74"/>
      <c r="O10" s="74"/>
      <c r="P10" s="74"/>
      <c r="Q10" s="74"/>
      <c r="R10" s="74"/>
      <c r="S10" s="74"/>
      <c r="T10" s="74"/>
    </row>
    <row r="11" spans="1:20" ht="14.25" customHeight="1" x14ac:dyDescent="0.25">
      <c r="A11" s="3" t="s">
        <v>134</v>
      </c>
      <c r="B11" s="74">
        <v>16803539.790000003</v>
      </c>
      <c r="C11" s="74">
        <v>3308871.2100000009</v>
      </c>
      <c r="D11" s="74">
        <v>9649463.5900000017</v>
      </c>
      <c r="E11" s="74">
        <v>15023096.520000007</v>
      </c>
      <c r="F11" s="74">
        <v>10813574.669999998</v>
      </c>
      <c r="G11" s="74">
        <v>32699667.589999996</v>
      </c>
      <c r="H11" s="74">
        <v>20710318.759999998</v>
      </c>
      <c r="I11" s="74">
        <v>54078141.359999992</v>
      </c>
      <c r="J11" s="74">
        <v>71708375.74999997</v>
      </c>
      <c r="K11" s="74">
        <v>122562005.59999996</v>
      </c>
      <c r="L11" s="74"/>
      <c r="M11" s="74"/>
      <c r="N11" s="74"/>
      <c r="O11" s="74"/>
      <c r="P11" s="74"/>
      <c r="Q11" s="74"/>
      <c r="R11" s="74"/>
      <c r="S11" s="74"/>
      <c r="T11" s="74"/>
    </row>
    <row r="12" spans="1:20" ht="14.25" customHeight="1" x14ac:dyDescent="0.25">
      <c r="A12" s="3" t="s">
        <v>135</v>
      </c>
      <c r="B12" s="74">
        <v>607648730.89999962</v>
      </c>
      <c r="C12" s="74">
        <v>380280803.21999979</v>
      </c>
      <c r="D12" s="74">
        <v>299686816.42000014</v>
      </c>
      <c r="E12" s="74">
        <v>259240025.0500001</v>
      </c>
      <c r="F12" s="74">
        <v>213290981.32999992</v>
      </c>
      <c r="G12" s="74">
        <v>137435110.45000005</v>
      </c>
      <c r="H12" s="74">
        <v>129640244.66000003</v>
      </c>
      <c r="I12" s="74">
        <v>189692315.33999997</v>
      </c>
      <c r="J12" s="74">
        <v>240563502.84</v>
      </c>
      <c r="K12" s="74">
        <v>268998188.66000015</v>
      </c>
      <c r="L12" s="74"/>
      <c r="M12" s="74"/>
      <c r="N12" s="74"/>
      <c r="O12" s="74"/>
      <c r="P12" s="74"/>
      <c r="Q12" s="74"/>
      <c r="R12" s="74"/>
      <c r="S12" s="74"/>
      <c r="T12" s="74"/>
    </row>
    <row r="13" spans="1:20" ht="14.25" customHeight="1" x14ac:dyDescent="0.25">
      <c r="A13" s="3" t="s">
        <v>136</v>
      </c>
      <c r="B13" s="74">
        <v>477.54999999999995</v>
      </c>
      <c r="C13" s="74">
        <v>2637.24</v>
      </c>
      <c r="D13" s="74">
        <v>15468.939999999997</v>
      </c>
      <c r="E13" s="74">
        <v>5134.92</v>
      </c>
      <c r="F13" s="74">
        <v>8256.16</v>
      </c>
      <c r="G13" s="74">
        <v>2401.3900000000003</v>
      </c>
      <c r="H13" s="74">
        <v>4502.2299999999996</v>
      </c>
      <c r="I13" s="74">
        <v>10984.09</v>
      </c>
      <c r="J13" s="74">
        <v>40343.880000000005</v>
      </c>
      <c r="K13" s="74">
        <v>166297.10999999999</v>
      </c>
      <c r="L13" s="74"/>
      <c r="M13" s="74"/>
      <c r="N13" s="74"/>
      <c r="O13" s="74"/>
      <c r="P13" s="74"/>
      <c r="Q13" s="74"/>
      <c r="R13" s="74"/>
      <c r="S13" s="74"/>
      <c r="T13" s="74"/>
    </row>
    <row r="14" spans="1:20" ht="14.25" customHeight="1" x14ac:dyDescent="0.25">
      <c r="A14" s="3" t="s">
        <v>137</v>
      </c>
      <c r="B14" s="74">
        <v>34983511.25999999</v>
      </c>
      <c r="C14" s="74">
        <v>100854933.40000001</v>
      </c>
      <c r="D14" s="74">
        <v>137066946.16000003</v>
      </c>
      <c r="E14" s="74">
        <v>49043314.480000012</v>
      </c>
      <c r="F14" s="74">
        <v>81305449.940000027</v>
      </c>
      <c r="G14" s="74">
        <v>211561342.27999997</v>
      </c>
      <c r="H14" s="74">
        <v>227958678.30999994</v>
      </c>
      <c r="I14" s="74">
        <v>221747391.53</v>
      </c>
      <c r="J14" s="74">
        <v>239167040.05000001</v>
      </c>
      <c r="K14" s="74">
        <v>519763813.04000008</v>
      </c>
      <c r="L14" s="74"/>
      <c r="M14" s="74"/>
      <c r="N14" s="74"/>
      <c r="O14" s="74"/>
      <c r="P14" s="74"/>
      <c r="Q14" s="74"/>
      <c r="R14" s="74"/>
      <c r="S14" s="74"/>
      <c r="T14" s="74"/>
    </row>
    <row r="15" spans="1:20" ht="14.25" customHeight="1" x14ac:dyDescent="0.25">
      <c r="A15" s="3" t="s">
        <v>138</v>
      </c>
      <c r="B15" s="74">
        <v>9866148.8900000043</v>
      </c>
      <c r="C15" s="74">
        <v>3403180.4899999998</v>
      </c>
      <c r="D15" s="74">
        <v>1919372.5999999994</v>
      </c>
      <c r="E15" s="74">
        <v>95516.829999999944</v>
      </c>
      <c r="F15" s="74">
        <v>980189.50000000012</v>
      </c>
      <c r="G15" s="74">
        <v>2789100.56</v>
      </c>
      <c r="H15" s="74">
        <v>2264132.0499999998</v>
      </c>
      <c r="I15" s="74">
        <v>3445190.3499999982</v>
      </c>
      <c r="J15" s="74">
        <v>2202516.1500000004</v>
      </c>
      <c r="K15" s="74">
        <v>4975895.8699999992</v>
      </c>
      <c r="L15" s="74"/>
      <c r="M15" s="74"/>
      <c r="N15" s="74"/>
      <c r="O15" s="74"/>
      <c r="P15" s="74"/>
      <c r="Q15" s="74"/>
      <c r="R15" s="74"/>
      <c r="S15" s="74"/>
      <c r="T15" s="74"/>
    </row>
    <row r="16" spans="1:20" ht="14.25" customHeight="1" x14ac:dyDescent="0.25">
      <c r="A16" s="3" t="s">
        <v>139</v>
      </c>
      <c r="B16" s="74">
        <v>1098254.94</v>
      </c>
      <c r="C16" s="74">
        <v>125513.64000000003</v>
      </c>
      <c r="D16" s="74">
        <v>805950.02999999945</v>
      </c>
      <c r="E16" s="74">
        <v>22759.97</v>
      </c>
      <c r="F16" s="74">
        <v>3631134.7200000007</v>
      </c>
      <c r="G16" s="74">
        <v>12422326.800000006</v>
      </c>
      <c r="H16" s="74">
        <v>7546069.5999999996</v>
      </c>
      <c r="I16" s="74">
        <v>2381333.9100000011</v>
      </c>
      <c r="J16" s="74">
        <v>1161645</v>
      </c>
      <c r="K16" s="74">
        <v>4263.4000000000015</v>
      </c>
      <c r="L16" s="74"/>
      <c r="M16" s="74"/>
      <c r="N16" s="74"/>
      <c r="O16" s="74"/>
      <c r="P16" s="74"/>
      <c r="Q16" s="74"/>
      <c r="R16" s="74"/>
      <c r="S16" s="74"/>
      <c r="T16" s="74"/>
    </row>
    <row r="17" spans="1:21" ht="14.25" customHeight="1" x14ac:dyDescent="0.25">
      <c r="A17" s="3" t="s">
        <v>140</v>
      </c>
      <c r="B17" s="74">
        <v>185986109.45999998</v>
      </c>
      <c r="C17" s="74">
        <v>234651200.11000001</v>
      </c>
      <c r="D17" s="74">
        <v>126136074.55000001</v>
      </c>
      <c r="E17" s="74">
        <v>56638874.040000007</v>
      </c>
      <c r="F17" s="74">
        <v>93245662.600000024</v>
      </c>
      <c r="G17" s="74">
        <v>166903539.21000001</v>
      </c>
      <c r="H17" s="74">
        <v>99776063.210000038</v>
      </c>
      <c r="I17" s="74">
        <v>177605902.90999997</v>
      </c>
      <c r="J17" s="74">
        <v>260483616.35999995</v>
      </c>
      <c r="K17" s="74">
        <v>827667762.97000027</v>
      </c>
      <c r="L17" s="74"/>
      <c r="M17" s="74"/>
      <c r="N17" s="74"/>
      <c r="O17" s="74"/>
      <c r="P17" s="74"/>
      <c r="Q17" s="74"/>
      <c r="R17" s="74"/>
      <c r="S17" s="74"/>
      <c r="T17" s="74"/>
    </row>
    <row r="18" spans="1:21" ht="14.25" customHeight="1" x14ac:dyDescent="0.25">
      <c r="A18" s="3" t="s">
        <v>141</v>
      </c>
      <c r="B18" s="74">
        <v>63627363.270000011</v>
      </c>
      <c r="C18" s="74">
        <v>32192362.059999987</v>
      </c>
      <c r="D18" s="74">
        <v>15536481.150000004</v>
      </c>
      <c r="E18" s="74">
        <v>25434253.29999999</v>
      </c>
      <c r="F18" s="74">
        <v>62385858.499999963</v>
      </c>
      <c r="G18" s="74">
        <v>138938998.34999996</v>
      </c>
      <c r="H18" s="74">
        <v>106827611.59000002</v>
      </c>
      <c r="I18" s="74">
        <v>34468898.82</v>
      </c>
      <c r="J18" s="74">
        <v>53934215.04999999</v>
      </c>
      <c r="K18" s="74">
        <v>306762241.19000006</v>
      </c>
      <c r="L18" s="74"/>
      <c r="M18" s="74"/>
      <c r="N18" s="74"/>
      <c r="O18" s="74"/>
      <c r="P18" s="74"/>
      <c r="Q18" s="74"/>
      <c r="R18" s="74"/>
      <c r="S18" s="74"/>
      <c r="T18" s="74"/>
    </row>
    <row r="19" spans="1:21" ht="14.25" customHeight="1" x14ac:dyDescent="0.25">
      <c r="A19" s="3" t="s">
        <v>142</v>
      </c>
      <c r="B19" s="74">
        <v>545255309.13999987</v>
      </c>
      <c r="C19" s="74">
        <v>358192493.46000016</v>
      </c>
      <c r="D19" s="74">
        <v>288802646.4600001</v>
      </c>
      <c r="E19" s="74">
        <v>253360992.87</v>
      </c>
      <c r="F19" s="74">
        <v>254956497.04999998</v>
      </c>
      <c r="G19" s="74">
        <v>259096897.83000001</v>
      </c>
      <c r="H19" s="74">
        <v>223779154.97999993</v>
      </c>
      <c r="I19" s="74">
        <v>173015567.05000004</v>
      </c>
      <c r="J19" s="74">
        <v>208172795.80000007</v>
      </c>
      <c r="K19" s="74">
        <v>300867695.25999993</v>
      </c>
      <c r="L19" s="74"/>
      <c r="M19" s="74"/>
      <c r="N19" s="74"/>
      <c r="O19" s="74"/>
      <c r="P19" s="74"/>
      <c r="Q19" s="74"/>
      <c r="R19" s="74"/>
      <c r="S19" s="74"/>
      <c r="T19" s="74"/>
    </row>
    <row r="20" spans="1:21" ht="14.25" customHeight="1" x14ac:dyDescent="0.25">
      <c r="A20" s="3" t="s">
        <v>143</v>
      </c>
      <c r="B20" s="74">
        <v>95383.060000000027</v>
      </c>
      <c r="C20" s="74">
        <v>1078.8699999999999</v>
      </c>
      <c r="D20" s="74">
        <v>1429.0799999999997</v>
      </c>
      <c r="E20" s="74">
        <v>4315.1399999999994</v>
      </c>
      <c r="F20" s="74">
        <v>6720.9200000000028</v>
      </c>
      <c r="G20" s="74">
        <v>5439.0700000000015</v>
      </c>
      <c r="H20" s="74">
        <v>2607.8199999999997</v>
      </c>
      <c r="I20" s="74">
        <v>1950.3700000000003</v>
      </c>
      <c r="J20" s="74">
        <v>10425.669999999998</v>
      </c>
      <c r="K20" s="74">
        <v>20996.690000000002</v>
      </c>
      <c r="L20" s="74"/>
      <c r="M20" s="74"/>
      <c r="N20" s="74"/>
      <c r="O20" s="74"/>
      <c r="P20" s="74"/>
      <c r="Q20" s="74"/>
      <c r="R20" s="74"/>
      <c r="S20" s="74"/>
      <c r="T20" s="74"/>
    </row>
    <row r="21" spans="1:21" ht="14.25" customHeight="1" x14ac:dyDescent="0.25">
      <c r="A21" s="3" t="s">
        <v>144</v>
      </c>
      <c r="B21" s="74">
        <v>103733678.27999997</v>
      </c>
      <c r="C21" s="74">
        <v>53900588.590000018</v>
      </c>
      <c r="D21" s="74">
        <v>75878391.219999999</v>
      </c>
      <c r="E21" s="74">
        <v>41111915.069999956</v>
      </c>
      <c r="F21" s="74">
        <v>75575204.480000108</v>
      </c>
      <c r="G21" s="74">
        <v>101580341.20999993</v>
      </c>
      <c r="H21" s="74">
        <v>105260682.24000004</v>
      </c>
      <c r="I21" s="74">
        <v>71001110.250000015</v>
      </c>
      <c r="J21" s="74">
        <v>64887353.600000009</v>
      </c>
      <c r="K21" s="74">
        <v>156343275.23999992</v>
      </c>
      <c r="L21" s="74"/>
      <c r="M21" s="74"/>
      <c r="N21" s="74"/>
      <c r="O21" s="74"/>
      <c r="P21" s="74"/>
      <c r="Q21" s="74"/>
      <c r="R21" s="74"/>
      <c r="S21" s="74"/>
      <c r="T21" s="74"/>
    </row>
    <row r="22" spans="1:21" ht="14.25" customHeight="1" x14ac:dyDescent="0.25">
      <c r="A22" s="3" t="s">
        <v>145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554.11</v>
      </c>
      <c r="J22" s="74">
        <v>534.7700000000001</v>
      </c>
      <c r="K22" s="74">
        <v>496.49999999999989</v>
      </c>
      <c r="L22" s="74"/>
      <c r="M22" s="74"/>
      <c r="N22" s="74"/>
      <c r="O22" s="74"/>
      <c r="P22" s="74"/>
      <c r="Q22" s="74"/>
      <c r="R22" s="74"/>
      <c r="S22" s="74"/>
      <c r="T22" s="74"/>
    </row>
    <row r="23" spans="1:21" ht="14.25" customHeight="1" x14ac:dyDescent="0.25">
      <c r="A23" s="3" t="s">
        <v>146</v>
      </c>
      <c r="B23" s="74">
        <v>1670990.47</v>
      </c>
      <c r="C23" s="74">
        <v>789063.23</v>
      </c>
      <c r="D23" s="74">
        <v>99562.39</v>
      </c>
      <c r="E23" s="74">
        <v>582873.76</v>
      </c>
      <c r="F23" s="74">
        <v>884570.43000000017</v>
      </c>
      <c r="G23" s="74">
        <v>1462575.05</v>
      </c>
      <c r="H23" s="74">
        <v>1546136.0499999998</v>
      </c>
      <c r="I23" s="74">
        <v>2197856.73</v>
      </c>
      <c r="J23" s="74">
        <v>3792919.7799999993</v>
      </c>
      <c r="K23" s="74">
        <v>4454728.49</v>
      </c>
      <c r="L23" s="74"/>
      <c r="M23" s="74"/>
      <c r="N23" s="74"/>
      <c r="O23" s="74"/>
      <c r="P23" s="74"/>
      <c r="Q23" s="74"/>
      <c r="R23" s="74"/>
      <c r="S23" s="74"/>
      <c r="T23" s="74"/>
    </row>
    <row r="24" spans="1:21" ht="14.25" customHeight="1" x14ac:dyDescent="0.25">
      <c r="A24" s="3" t="s">
        <v>147</v>
      </c>
      <c r="B24" s="74">
        <v>297492036.82000005</v>
      </c>
      <c r="C24" s="74">
        <v>249401909.13000005</v>
      </c>
      <c r="D24" s="74">
        <v>233544864.60000005</v>
      </c>
      <c r="E24" s="74">
        <v>189395284.74000001</v>
      </c>
      <c r="F24" s="74">
        <v>87391273.040000021</v>
      </c>
      <c r="G24" s="74">
        <v>162314150.38</v>
      </c>
      <c r="H24" s="74">
        <v>193952100.26999998</v>
      </c>
      <c r="I24" s="74">
        <v>179542675.66000003</v>
      </c>
      <c r="J24" s="74">
        <v>244039268.53999999</v>
      </c>
      <c r="K24" s="74">
        <v>573944871.75</v>
      </c>
      <c r="L24" s="74"/>
      <c r="M24" s="74"/>
      <c r="N24" s="74"/>
      <c r="O24" s="74"/>
      <c r="P24" s="74"/>
      <c r="Q24" s="74"/>
      <c r="R24" s="74"/>
      <c r="S24" s="74"/>
      <c r="T24" s="74"/>
    </row>
    <row r="25" spans="1:21" ht="14.25" customHeight="1" x14ac:dyDescent="0.25">
      <c r="A25" s="3" t="s">
        <v>148</v>
      </c>
      <c r="B25" s="74">
        <v>90142507.200000033</v>
      </c>
      <c r="C25" s="74">
        <v>64108014.82</v>
      </c>
      <c r="D25" s="74">
        <v>45275011.49000001</v>
      </c>
      <c r="E25" s="74">
        <v>12959532.629999999</v>
      </c>
      <c r="F25" s="74">
        <v>44307510.899999991</v>
      </c>
      <c r="G25" s="74">
        <v>69258149.189999998</v>
      </c>
      <c r="H25" s="74">
        <v>65758505.039999999</v>
      </c>
      <c r="I25" s="74">
        <v>28264960.720000003</v>
      </c>
      <c r="J25" s="74">
        <v>13171974</v>
      </c>
      <c r="K25" s="74">
        <v>69778242.989999995</v>
      </c>
      <c r="L25" s="74"/>
      <c r="M25" s="74"/>
      <c r="N25" s="74"/>
      <c r="O25" s="74"/>
      <c r="P25" s="74"/>
      <c r="Q25" s="74"/>
      <c r="R25" s="74"/>
      <c r="S25" s="74"/>
      <c r="T25" s="74"/>
    </row>
    <row r="26" spans="1:21" ht="14.25" customHeight="1" x14ac:dyDescent="0.25">
      <c r="A26" s="3" t="s">
        <v>149</v>
      </c>
      <c r="B26" s="74">
        <v>6206028.790000001</v>
      </c>
      <c r="C26" s="74">
        <v>4140435.82</v>
      </c>
      <c r="D26" s="74">
        <v>1851.9000000000003</v>
      </c>
      <c r="E26" s="74">
        <v>31623008.730000008</v>
      </c>
      <c r="F26" s="74">
        <v>5204824.1999999993</v>
      </c>
      <c r="G26" s="74">
        <v>697580.32999999973</v>
      </c>
      <c r="H26" s="74">
        <v>818638.2799999998</v>
      </c>
      <c r="I26" s="74">
        <v>6200096.7999999989</v>
      </c>
      <c r="J26" s="74">
        <v>5767676.9799999986</v>
      </c>
      <c r="K26" s="74">
        <v>30381196.899999995</v>
      </c>
      <c r="L26" s="74"/>
      <c r="M26" s="74"/>
      <c r="N26" s="74"/>
      <c r="O26" s="74"/>
      <c r="P26" s="74"/>
      <c r="Q26" s="74"/>
      <c r="R26" s="74"/>
      <c r="S26" s="74"/>
      <c r="T26" s="74"/>
    </row>
    <row r="27" spans="1:21" ht="14.25" customHeight="1" x14ac:dyDescent="0.25">
      <c r="A27" s="3" t="s">
        <v>150</v>
      </c>
      <c r="B27" s="74">
        <v>218491749.27999979</v>
      </c>
      <c r="C27" s="74">
        <v>177457561.20000002</v>
      </c>
      <c r="D27" s="74">
        <v>136941189.25</v>
      </c>
      <c r="E27" s="74">
        <v>87174903.689999968</v>
      </c>
      <c r="F27" s="74">
        <v>91418285.569999978</v>
      </c>
      <c r="G27" s="74">
        <v>91765736.770000041</v>
      </c>
      <c r="H27" s="74">
        <v>67626909.479999989</v>
      </c>
      <c r="I27" s="74">
        <v>104601597.09999999</v>
      </c>
      <c r="J27" s="74">
        <v>78994142.25</v>
      </c>
      <c r="K27" s="74">
        <v>293937779.37000006</v>
      </c>
      <c r="L27" s="74"/>
      <c r="M27" s="74"/>
      <c r="N27" s="74"/>
      <c r="O27" s="74"/>
      <c r="P27" s="74"/>
      <c r="Q27" s="74"/>
      <c r="R27" s="74"/>
      <c r="S27" s="74"/>
      <c r="T27" s="74"/>
    </row>
    <row r="28" spans="1:21" ht="14.25" customHeight="1" x14ac:dyDescent="0.25">
      <c r="A28" s="3" t="s">
        <v>151</v>
      </c>
      <c r="B28" s="74">
        <v>554779.19999999995</v>
      </c>
      <c r="C28" s="74">
        <v>853012.36999999965</v>
      </c>
      <c r="D28" s="74">
        <v>806841.22</v>
      </c>
      <c r="E28" s="74">
        <v>943407.77999999991</v>
      </c>
      <c r="F28" s="74">
        <v>1055998.0299999998</v>
      </c>
      <c r="G28" s="74">
        <v>1077439.94</v>
      </c>
      <c r="H28" s="74">
        <v>1062264.6600000004</v>
      </c>
      <c r="I28" s="74">
        <v>999648.51999999979</v>
      </c>
      <c r="J28" s="74">
        <v>657888.7200000002</v>
      </c>
      <c r="K28" s="74">
        <v>1438632.1599999992</v>
      </c>
      <c r="L28" s="74"/>
      <c r="M28" s="74"/>
      <c r="N28" s="74"/>
      <c r="O28" s="74"/>
      <c r="P28" s="74"/>
      <c r="Q28" s="74"/>
      <c r="R28" s="74"/>
      <c r="S28" s="74"/>
      <c r="T28" s="74"/>
    </row>
    <row r="29" spans="1:21" ht="14.25" customHeight="1" x14ac:dyDescent="0.25">
      <c r="A29" s="3" t="s">
        <v>152</v>
      </c>
      <c r="B29" s="74">
        <v>251918679.80999997</v>
      </c>
      <c r="C29" s="74">
        <v>226801556.29000008</v>
      </c>
      <c r="D29" s="74">
        <v>205679752.31000006</v>
      </c>
      <c r="E29" s="74">
        <v>177659542.19000003</v>
      </c>
      <c r="F29" s="74">
        <v>94715680.089999989</v>
      </c>
      <c r="G29" s="74">
        <v>166692977.56</v>
      </c>
      <c r="H29" s="74">
        <v>219003987.89000002</v>
      </c>
      <c r="I29" s="74">
        <v>341034251.16000009</v>
      </c>
      <c r="J29" s="74">
        <v>387924184.32000005</v>
      </c>
      <c r="K29" s="74">
        <v>840677621.75999999</v>
      </c>
      <c r="L29" s="74"/>
      <c r="M29" s="74"/>
      <c r="N29" s="74"/>
      <c r="O29" s="74"/>
      <c r="P29" s="74"/>
      <c r="Q29" s="74"/>
      <c r="R29" s="74"/>
      <c r="S29" s="74"/>
      <c r="T29" s="74"/>
    </row>
    <row r="30" spans="1:21" ht="14.25" customHeight="1" x14ac:dyDescent="0.25">
      <c r="A30" s="3" t="s">
        <v>153</v>
      </c>
      <c r="B30" s="74">
        <v>0</v>
      </c>
      <c r="C30" s="74">
        <v>0</v>
      </c>
      <c r="D30" s="74">
        <v>0</v>
      </c>
      <c r="E30" s="74">
        <v>0</v>
      </c>
      <c r="F30" s="74">
        <v>46461.25</v>
      </c>
      <c r="G30" s="74">
        <v>22714.5</v>
      </c>
      <c r="H30" s="74">
        <v>26256.420000000002</v>
      </c>
      <c r="I30" s="74">
        <v>1116.0499999999997</v>
      </c>
      <c r="J30" s="74">
        <v>2371</v>
      </c>
      <c r="K30" s="74">
        <v>4407.67</v>
      </c>
      <c r="L30" s="74"/>
      <c r="M30" s="74"/>
      <c r="N30" s="74"/>
      <c r="O30" s="74"/>
      <c r="P30" s="74"/>
      <c r="Q30" s="74"/>
      <c r="R30" s="74"/>
      <c r="S30" s="74"/>
      <c r="T30" s="74"/>
    </row>
    <row r="31" spans="1:21" ht="14.25" customHeight="1" x14ac:dyDescent="0.25">
      <c r="A31" s="3" t="s">
        <v>154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204.17</v>
      </c>
      <c r="J31" s="74">
        <v>0</v>
      </c>
      <c r="K31" s="4">
        <v>323.17</v>
      </c>
      <c r="L31" s="74"/>
      <c r="M31" s="74"/>
      <c r="N31" s="74"/>
      <c r="O31" s="74"/>
      <c r="P31" s="74"/>
      <c r="Q31" s="74"/>
      <c r="R31" s="74"/>
      <c r="S31" s="74"/>
      <c r="T31" s="74"/>
    </row>
    <row r="32" spans="1:21" ht="14.25" customHeight="1" x14ac:dyDescent="0.25">
      <c r="A32" s="75" t="s">
        <v>227</v>
      </c>
      <c r="B32" s="72">
        <f t="shared" ref="B32:K32" si="1">SUM(B33:B57)</f>
        <v>501872331.68000007</v>
      </c>
      <c r="C32" s="72">
        <f t="shared" si="1"/>
        <v>463324394.83000004</v>
      </c>
      <c r="D32" s="72">
        <f t="shared" si="1"/>
        <v>553777398.73000002</v>
      </c>
      <c r="E32" s="72">
        <f t="shared" si="1"/>
        <v>921294433.60999978</v>
      </c>
      <c r="F32" s="72">
        <f t="shared" si="1"/>
        <v>1294129001.8199999</v>
      </c>
      <c r="G32" s="72">
        <f t="shared" si="1"/>
        <v>1551829060.0399992</v>
      </c>
      <c r="H32" s="72">
        <f t="shared" si="1"/>
        <v>1595669572.1800001</v>
      </c>
      <c r="I32" s="72">
        <f t="shared" si="1"/>
        <v>1347757603.0999999</v>
      </c>
      <c r="J32" s="72">
        <f t="shared" si="1"/>
        <v>3567002137.6800003</v>
      </c>
      <c r="K32" s="72">
        <f t="shared" si="1"/>
        <v>2953700136.9900002</v>
      </c>
      <c r="L32" s="74"/>
      <c r="M32" s="74"/>
      <c r="N32" s="74"/>
      <c r="O32" s="74"/>
      <c r="P32" s="74"/>
      <c r="Q32" s="74"/>
      <c r="R32" s="74"/>
      <c r="S32" s="74"/>
      <c r="T32" s="74"/>
      <c r="U32" s="125"/>
    </row>
    <row r="33" spans="1:11" ht="14.25" customHeight="1" x14ac:dyDescent="0.25">
      <c r="A33" s="29" t="s">
        <v>130</v>
      </c>
      <c r="B33" s="74">
        <v>49.149999999999984</v>
      </c>
      <c r="C33" s="74">
        <v>64.3</v>
      </c>
      <c r="D33" s="74">
        <v>78.919999999999987</v>
      </c>
      <c r="E33" s="74">
        <v>65.020000000000024</v>
      </c>
      <c r="F33" s="74">
        <v>66.569999999999993</v>
      </c>
      <c r="G33" s="74">
        <v>15.779999999999998</v>
      </c>
      <c r="H33" s="74">
        <v>496.69000000000028</v>
      </c>
      <c r="I33" s="74">
        <v>0</v>
      </c>
      <c r="J33" s="74">
        <v>0</v>
      </c>
      <c r="K33" s="74">
        <v>0</v>
      </c>
    </row>
    <row r="34" spans="1:11" ht="14.25" customHeight="1" x14ac:dyDescent="0.25">
      <c r="A34" s="29" t="s">
        <v>131</v>
      </c>
      <c r="B34" s="74">
        <v>3780988.4300000006</v>
      </c>
      <c r="C34" s="74">
        <v>2941617.7800000003</v>
      </c>
      <c r="D34" s="74">
        <v>3782788.7499999995</v>
      </c>
      <c r="E34" s="74">
        <v>67873027.98999998</v>
      </c>
      <c r="F34" s="74">
        <v>253105686.56999993</v>
      </c>
      <c r="G34" s="74">
        <v>436969243.44</v>
      </c>
      <c r="H34" s="74">
        <v>289108548.65000015</v>
      </c>
      <c r="I34" s="74">
        <v>141873742.14999998</v>
      </c>
      <c r="J34" s="74">
        <v>619563981.90999985</v>
      </c>
      <c r="K34" s="74">
        <v>798463349.86999965</v>
      </c>
    </row>
    <row r="35" spans="1:11" ht="14.25" customHeight="1" x14ac:dyDescent="0.25">
      <c r="A35" s="29" t="s">
        <v>132</v>
      </c>
      <c r="B35" s="74">
        <v>2433102.8900000006</v>
      </c>
      <c r="C35" s="74">
        <v>489685.15</v>
      </c>
      <c r="D35" s="74">
        <v>1972237.6700000004</v>
      </c>
      <c r="E35" s="74">
        <v>97602573.129999995</v>
      </c>
      <c r="F35" s="74">
        <v>299021879.33999974</v>
      </c>
      <c r="G35" s="74">
        <v>262400716.7299999</v>
      </c>
      <c r="H35" s="74">
        <v>205180204.41</v>
      </c>
      <c r="I35" s="74">
        <v>224292334.49999985</v>
      </c>
      <c r="J35" s="74">
        <v>381879177.25999993</v>
      </c>
      <c r="K35" s="74">
        <v>255627741.18999994</v>
      </c>
    </row>
    <row r="36" spans="1:11" ht="14.25" customHeight="1" x14ac:dyDescent="0.25">
      <c r="A36" s="29" t="s">
        <v>133</v>
      </c>
      <c r="B36" s="74">
        <v>29967694.160000004</v>
      </c>
      <c r="C36" s="74">
        <v>65395031.730000004</v>
      </c>
      <c r="D36" s="74">
        <v>74705967.979999989</v>
      </c>
      <c r="E36" s="74">
        <v>364284360.0999999</v>
      </c>
      <c r="F36" s="74">
        <v>254940364.47000003</v>
      </c>
      <c r="G36" s="74">
        <v>308562000.86999989</v>
      </c>
      <c r="H36" s="74">
        <v>589779087.00000012</v>
      </c>
      <c r="I36" s="74">
        <v>456368326.80999982</v>
      </c>
      <c r="J36" s="74">
        <v>1239119452.05</v>
      </c>
      <c r="K36" s="74">
        <v>324726355.44</v>
      </c>
    </row>
    <row r="37" spans="1:11" ht="14.25" customHeight="1" x14ac:dyDescent="0.25">
      <c r="A37" s="29" t="s">
        <v>134</v>
      </c>
      <c r="B37" s="74">
        <v>9445577.5500000007</v>
      </c>
      <c r="C37" s="74">
        <v>9622914.099999994</v>
      </c>
      <c r="D37" s="74">
        <v>10982815.459999993</v>
      </c>
      <c r="E37" s="74">
        <v>14553544.039999999</v>
      </c>
      <c r="F37" s="74">
        <v>18670393.109999992</v>
      </c>
      <c r="G37" s="74">
        <v>20897868.690000005</v>
      </c>
      <c r="H37" s="74">
        <v>14951917.119999999</v>
      </c>
      <c r="I37" s="74">
        <v>14050203.010000002</v>
      </c>
      <c r="J37" s="74">
        <v>26887617.290000007</v>
      </c>
      <c r="K37" s="74">
        <v>25050601.439999998</v>
      </c>
    </row>
    <row r="38" spans="1:11" ht="14.25" customHeight="1" x14ac:dyDescent="0.25">
      <c r="A38" s="29" t="s">
        <v>135</v>
      </c>
      <c r="B38" s="74">
        <v>89934710.520000026</v>
      </c>
      <c r="C38" s="74">
        <v>45799708.699999988</v>
      </c>
      <c r="D38" s="74">
        <v>39936731.819999985</v>
      </c>
      <c r="E38" s="74">
        <v>41966269.260000005</v>
      </c>
      <c r="F38" s="74">
        <v>43408346.93</v>
      </c>
      <c r="G38" s="74">
        <v>40466660.560000002</v>
      </c>
      <c r="H38" s="74">
        <v>44445044.389999993</v>
      </c>
      <c r="I38" s="74">
        <v>64230825.640000008</v>
      </c>
      <c r="J38" s="74">
        <v>109079291.27</v>
      </c>
      <c r="K38" s="74">
        <v>72829337.920000002</v>
      </c>
    </row>
    <row r="39" spans="1:11" ht="14.25" customHeight="1" x14ac:dyDescent="0.25">
      <c r="A39" s="29" t="s">
        <v>136</v>
      </c>
      <c r="B39" s="74">
        <v>0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</row>
    <row r="40" spans="1:11" ht="14.25" customHeight="1" x14ac:dyDescent="0.25">
      <c r="A40" s="29" t="s">
        <v>137</v>
      </c>
      <c r="B40" s="74">
        <v>21872243.31000001</v>
      </c>
      <c r="C40" s="74">
        <v>42181192.430000007</v>
      </c>
      <c r="D40" s="74">
        <v>95832840.879999995</v>
      </c>
      <c r="E40" s="74">
        <v>113826598.11999997</v>
      </c>
      <c r="F40" s="74">
        <v>133946565.97000001</v>
      </c>
      <c r="G40" s="74">
        <v>162616331.24999997</v>
      </c>
      <c r="H40" s="74">
        <v>133465439.31</v>
      </c>
      <c r="I40" s="74">
        <v>112395727.99999997</v>
      </c>
      <c r="J40" s="74">
        <v>230283167.26999998</v>
      </c>
      <c r="K40" s="74">
        <v>177704433.04999992</v>
      </c>
    </row>
    <row r="41" spans="1:11" ht="14.25" customHeight="1" x14ac:dyDescent="0.25">
      <c r="A41" s="29" t="s">
        <v>138</v>
      </c>
      <c r="B41" s="74">
        <v>6748748.7199999988</v>
      </c>
      <c r="C41" s="74">
        <v>6257760.4399999985</v>
      </c>
      <c r="D41" s="74">
        <v>7581012.2099999981</v>
      </c>
      <c r="E41" s="74">
        <v>5115195.51</v>
      </c>
      <c r="F41" s="74">
        <v>4942204.2699999996</v>
      </c>
      <c r="G41" s="74">
        <v>5145003.5899999989</v>
      </c>
      <c r="H41" s="74">
        <v>4912752.0900000008</v>
      </c>
      <c r="I41" s="74">
        <v>3472204.84</v>
      </c>
      <c r="J41" s="74">
        <v>4532646.41</v>
      </c>
      <c r="K41" s="74">
        <v>5391846.2000000002</v>
      </c>
    </row>
    <row r="42" spans="1:11" ht="14.25" customHeight="1" x14ac:dyDescent="0.25">
      <c r="A42" s="29" t="s">
        <v>139</v>
      </c>
      <c r="B42" s="74">
        <v>1421694.7899999998</v>
      </c>
      <c r="C42" s="74">
        <v>1492005.6799999997</v>
      </c>
      <c r="D42" s="74">
        <v>2043013.6900000011</v>
      </c>
      <c r="E42" s="74">
        <v>2101637.0300000003</v>
      </c>
      <c r="F42" s="74">
        <v>4617777.3600000031</v>
      </c>
      <c r="G42" s="74">
        <v>8015600.6800000006</v>
      </c>
      <c r="H42" s="74">
        <v>2870467.6599999988</v>
      </c>
      <c r="I42" s="74">
        <v>1864809.4</v>
      </c>
      <c r="J42" s="74">
        <v>0</v>
      </c>
      <c r="K42" s="74">
        <v>125412.68000000004</v>
      </c>
    </row>
    <row r="43" spans="1:11" ht="14.25" customHeight="1" x14ac:dyDescent="0.25">
      <c r="A43" s="29" t="s">
        <v>140</v>
      </c>
      <c r="B43" s="74">
        <v>41372275.509999983</v>
      </c>
      <c r="C43" s="74">
        <v>50940471.699999996</v>
      </c>
      <c r="D43" s="74">
        <v>12965138.059999999</v>
      </c>
      <c r="E43" s="74">
        <v>10621980.539999999</v>
      </c>
      <c r="F43" s="74">
        <v>21840925.919999998</v>
      </c>
      <c r="G43" s="74">
        <v>13181073.239999998</v>
      </c>
      <c r="H43" s="74">
        <v>29300948.289999999</v>
      </c>
      <c r="I43" s="74">
        <v>51528132.049999997</v>
      </c>
      <c r="J43" s="74">
        <v>272944531.11000001</v>
      </c>
      <c r="K43" s="74">
        <v>467162152.86000001</v>
      </c>
    </row>
    <row r="44" spans="1:11" ht="14.25" customHeight="1" x14ac:dyDescent="0.25">
      <c r="A44" s="29" t="s">
        <v>141</v>
      </c>
      <c r="B44" s="74">
        <v>22991233.390000008</v>
      </c>
      <c r="C44" s="74">
        <v>5551869.9999999981</v>
      </c>
      <c r="D44" s="74">
        <v>44455983.600000001</v>
      </c>
      <c r="E44" s="74">
        <v>25115197.129999992</v>
      </c>
      <c r="F44" s="74">
        <v>30075847.449999992</v>
      </c>
      <c r="G44" s="74">
        <v>37912818.020000003</v>
      </c>
      <c r="H44" s="74">
        <v>27545624.259999998</v>
      </c>
      <c r="I44" s="74">
        <v>18080641.159999993</v>
      </c>
      <c r="J44" s="74">
        <v>32102053.259999998</v>
      </c>
      <c r="K44" s="74">
        <v>44296491.939999983</v>
      </c>
    </row>
    <row r="45" spans="1:11" ht="14.25" customHeight="1" x14ac:dyDescent="0.25">
      <c r="A45" s="29" t="s">
        <v>142</v>
      </c>
      <c r="B45" s="74">
        <v>44313302.789999999</v>
      </c>
      <c r="C45" s="74">
        <v>36923436.830000006</v>
      </c>
      <c r="D45" s="74">
        <v>41388450.070000023</v>
      </c>
      <c r="E45" s="74">
        <v>39987757.650000006</v>
      </c>
      <c r="F45" s="74">
        <v>52505431.340000011</v>
      </c>
      <c r="G45" s="74">
        <v>40977897.549999982</v>
      </c>
      <c r="H45" s="74">
        <v>38349044.249999993</v>
      </c>
      <c r="I45" s="74">
        <v>54018026.13000001</v>
      </c>
      <c r="J45" s="74">
        <v>65012466.039999999</v>
      </c>
      <c r="K45" s="74">
        <v>61343585.300000004</v>
      </c>
    </row>
    <row r="46" spans="1:11" ht="14.25" customHeight="1" x14ac:dyDescent="0.25">
      <c r="A46" s="29" t="s">
        <v>143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2300842.2099999995</v>
      </c>
      <c r="K46" s="74">
        <v>2168900.0199999996</v>
      </c>
    </row>
    <row r="47" spans="1:11" ht="14.25" customHeight="1" x14ac:dyDescent="0.25">
      <c r="A47" s="29" t="s">
        <v>144</v>
      </c>
      <c r="B47" s="74">
        <v>31391861.569999985</v>
      </c>
      <c r="C47" s="74">
        <v>25798466.630000006</v>
      </c>
      <c r="D47" s="74">
        <v>43092373.820000008</v>
      </c>
      <c r="E47" s="74">
        <v>29716678.100000001</v>
      </c>
      <c r="F47" s="74">
        <v>41945982.120000012</v>
      </c>
      <c r="G47" s="74">
        <v>47533281.609999992</v>
      </c>
      <c r="H47" s="74">
        <v>32984802.900000006</v>
      </c>
      <c r="I47" s="74">
        <v>28541574.749999993</v>
      </c>
      <c r="J47" s="74">
        <v>92244634.230000019</v>
      </c>
      <c r="K47" s="74">
        <v>57562651.850000046</v>
      </c>
    </row>
    <row r="48" spans="1:11" ht="14.25" customHeight="1" x14ac:dyDescent="0.25">
      <c r="A48" s="29" t="s">
        <v>145</v>
      </c>
      <c r="B48" s="74">
        <v>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</row>
    <row r="49" spans="1:11" ht="14.25" customHeight="1" x14ac:dyDescent="0.25">
      <c r="A49" s="29" t="s">
        <v>146</v>
      </c>
      <c r="B49" s="74">
        <v>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</row>
    <row r="50" spans="1:11" ht="14.25" customHeight="1" x14ac:dyDescent="0.25">
      <c r="A50" s="29" t="s">
        <v>147</v>
      </c>
      <c r="B50" s="74">
        <v>61682630.430000007</v>
      </c>
      <c r="C50" s="74">
        <v>51821043.560000002</v>
      </c>
      <c r="D50" s="74">
        <v>52833395.039999992</v>
      </c>
      <c r="E50" s="74">
        <v>32647279.890000004</v>
      </c>
      <c r="F50" s="74">
        <v>37020008.899999991</v>
      </c>
      <c r="G50" s="74">
        <v>51038111.769999996</v>
      </c>
      <c r="H50" s="74">
        <v>58885164.350000001</v>
      </c>
      <c r="I50" s="74">
        <v>53879644.410000004</v>
      </c>
      <c r="J50" s="74">
        <v>164896294.55999997</v>
      </c>
      <c r="K50" s="74">
        <v>192432520.05000001</v>
      </c>
    </row>
    <row r="51" spans="1:11" ht="14.25" customHeight="1" x14ac:dyDescent="0.25">
      <c r="A51" s="29" t="s">
        <v>148</v>
      </c>
      <c r="B51" s="74">
        <v>34382726.109999999</v>
      </c>
      <c r="C51" s="74">
        <v>16325933.969999995</v>
      </c>
      <c r="D51" s="74">
        <v>43544462.630000003</v>
      </c>
      <c r="E51" s="74">
        <v>22252766.829999994</v>
      </c>
      <c r="F51" s="74">
        <v>30808610.84</v>
      </c>
      <c r="G51" s="74">
        <v>36817070.799999997</v>
      </c>
      <c r="H51" s="74">
        <v>29286302.299999993</v>
      </c>
      <c r="I51" s="74">
        <v>21470516.940000001</v>
      </c>
      <c r="J51" s="74">
        <v>37032536.200000003</v>
      </c>
      <c r="K51" s="74">
        <v>47922625.470000006</v>
      </c>
    </row>
    <row r="52" spans="1:11" ht="14.25" customHeight="1" x14ac:dyDescent="0.25">
      <c r="A52" s="29" t="s">
        <v>149</v>
      </c>
      <c r="B52" s="74">
        <v>181405.00000000006</v>
      </c>
      <c r="C52" s="74">
        <v>303286.98999999993</v>
      </c>
      <c r="D52" s="74">
        <v>311983.15999999992</v>
      </c>
      <c r="E52" s="74">
        <v>649624.65000000014</v>
      </c>
      <c r="F52" s="74">
        <v>456410.10999999993</v>
      </c>
      <c r="G52" s="74">
        <v>768670.29</v>
      </c>
      <c r="H52" s="74">
        <v>1024823.6399999997</v>
      </c>
      <c r="I52" s="74">
        <v>746932.99</v>
      </c>
      <c r="J52" s="74">
        <v>966898.81999999983</v>
      </c>
      <c r="K52" s="74">
        <v>1364664.8199999998</v>
      </c>
    </row>
    <row r="53" spans="1:11" ht="14.25" customHeight="1" x14ac:dyDescent="0.25">
      <c r="A53" s="29" t="s">
        <v>150</v>
      </c>
      <c r="B53" s="74">
        <v>49096388.240000024</v>
      </c>
      <c r="C53" s="74">
        <v>51604068.210000008</v>
      </c>
      <c r="D53" s="74">
        <v>28169117.63000001</v>
      </c>
      <c r="E53" s="74">
        <v>20726605.27999999</v>
      </c>
      <c r="F53" s="74">
        <v>31707595.720000006</v>
      </c>
      <c r="G53" s="74">
        <v>27546842.109999999</v>
      </c>
      <c r="H53" s="74">
        <v>22901802.579999991</v>
      </c>
      <c r="I53" s="74">
        <v>15431745.90000001</v>
      </c>
      <c r="J53" s="74">
        <v>41371817.509999998</v>
      </c>
      <c r="K53" s="74">
        <v>115716249.10999998</v>
      </c>
    </row>
    <row r="54" spans="1:11" ht="14.25" customHeight="1" x14ac:dyDescent="0.25">
      <c r="A54" s="29" t="s">
        <v>151</v>
      </c>
      <c r="B54" s="74">
        <v>113837.00000000003</v>
      </c>
      <c r="C54" s="74">
        <v>168050.37</v>
      </c>
      <c r="D54" s="74">
        <v>308713.43999999994</v>
      </c>
      <c r="E54" s="74">
        <v>266208.89999999997</v>
      </c>
      <c r="F54" s="74">
        <v>267523.19000000006</v>
      </c>
      <c r="G54" s="74">
        <v>248601.83</v>
      </c>
      <c r="H54" s="74">
        <v>236628.35999999984</v>
      </c>
      <c r="I54" s="74">
        <v>125551.05</v>
      </c>
      <c r="J54" s="74">
        <v>384904.28000000009</v>
      </c>
      <c r="K54" s="74">
        <v>442206.84000000032</v>
      </c>
    </row>
    <row r="55" spans="1:11" ht="14.25" customHeight="1" x14ac:dyDescent="0.25">
      <c r="A55" s="29" t="s">
        <v>152</v>
      </c>
      <c r="B55" s="74">
        <v>50741862.119999997</v>
      </c>
      <c r="C55" s="74">
        <v>49707786.25999999</v>
      </c>
      <c r="D55" s="74">
        <v>49870293.899999999</v>
      </c>
      <c r="E55" s="74">
        <v>31987064.440000001</v>
      </c>
      <c r="F55" s="74">
        <v>34847381.639999993</v>
      </c>
      <c r="G55" s="74">
        <v>50731251.229999997</v>
      </c>
      <c r="H55" s="74">
        <v>70440473.929999992</v>
      </c>
      <c r="I55" s="74">
        <v>85386663.370000005</v>
      </c>
      <c r="J55" s="74">
        <v>246399825.99999994</v>
      </c>
      <c r="K55" s="74">
        <v>303369010.94</v>
      </c>
    </row>
    <row r="56" spans="1:11" ht="14.25" customHeight="1" x14ac:dyDescent="0.25">
      <c r="A56" s="29" t="s">
        <v>153</v>
      </c>
      <c r="B56" s="74">
        <v>0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</row>
    <row r="57" spans="1:11" ht="14.25" customHeight="1" x14ac:dyDescent="0.25">
      <c r="A57" s="29" t="s">
        <v>154</v>
      </c>
      <c r="B57" s="74">
        <v>0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</row>
    <row r="58" spans="1:11" ht="25.5" customHeight="1" x14ac:dyDescent="0.25">
      <c r="A58" s="76" t="s">
        <v>158</v>
      </c>
      <c r="B58" s="72">
        <f t="shared" ref="B58:K58" si="2">SUM(B59:B83)</f>
        <v>172438817.46004063</v>
      </c>
      <c r="C58" s="72">
        <f t="shared" si="2"/>
        <v>193806806.44722736</v>
      </c>
      <c r="D58" s="72">
        <f t="shared" si="2"/>
        <v>212705967.37139806</v>
      </c>
      <c r="E58" s="72">
        <f t="shared" si="2"/>
        <v>245753693.47996095</v>
      </c>
      <c r="F58" s="72">
        <f t="shared" si="2"/>
        <v>216697183.52330831</v>
      </c>
      <c r="G58" s="72">
        <f t="shared" si="2"/>
        <v>216094965.13043004</v>
      </c>
      <c r="H58" s="72">
        <f t="shared" si="2"/>
        <v>238632296.82879457</v>
      </c>
      <c r="I58" s="72">
        <f t="shared" si="2"/>
        <v>264916668.85231236</v>
      </c>
      <c r="J58" s="72">
        <f t="shared" si="2"/>
        <v>294236611.05583209</v>
      </c>
      <c r="K58" s="72">
        <f t="shared" si="2"/>
        <v>296061536.1736241</v>
      </c>
    </row>
    <row r="59" spans="1:11" ht="14.25" customHeight="1" x14ac:dyDescent="0.25">
      <c r="A59" s="29" t="s">
        <v>130</v>
      </c>
      <c r="B59" s="74">
        <v>1825791.6429200002</v>
      </c>
      <c r="C59" s="74">
        <v>2061177.9939799998</v>
      </c>
      <c r="D59" s="74">
        <v>2232758.1492499998</v>
      </c>
      <c r="E59" s="74">
        <v>1601155.8191999998</v>
      </c>
      <c r="F59" s="74">
        <v>1953354.5861500001</v>
      </c>
      <c r="G59" s="74">
        <v>1974453.8407799997</v>
      </c>
      <c r="H59" s="74">
        <v>3326069.5681514922</v>
      </c>
      <c r="I59" s="74">
        <v>3234840.5039723478</v>
      </c>
      <c r="J59" s="74">
        <v>4304157.7469679601</v>
      </c>
      <c r="K59" s="74">
        <v>2660206.6527726399</v>
      </c>
    </row>
    <row r="60" spans="1:11" ht="14.25" customHeight="1" x14ac:dyDescent="0.25">
      <c r="A60" s="29" t="s">
        <v>131</v>
      </c>
      <c r="B60" s="74">
        <v>12277707.738180002</v>
      </c>
      <c r="C60" s="74">
        <v>14789555.635944115</v>
      </c>
      <c r="D60" s="74">
        <v>16510999.757767294</v>
      </c>
      <c r="E60" s="74">
        <v>19683843.574011721</v>
      </c>
      <c r="F60" s="74">
        <v>16116486.397203699</v>
      </c>
      <c r="G60" s="74">
        <v>16401537.732279997</v>
      </c>
      <c r="H60" s="74">
        <v>18147321.062017605</v>
      </c>
      <c r="I60" s="74">
        <v>19704941.029119894</v>
      </c>
      <c r="J60" s="74">
        <v>21065367.556276254</v>
      </c>
      <c r="K60" s="74">
        <v>22160450.861404005</v>
      </c>
    </row>
    <row r="61" spans="1:11" ht="14.25" customHeight="1" x14ac:dyDescent="0.25">
      <c r="A61" s="29" t="s">
        <v>132</v>
      </c>
      <c r="B61" s="74">
        <v>9241030.0819799993</v>
      </c>
      <c r="C61" s="74">
        <v>10199636.244276358</v>
      </c>
      <c r="D61" s="74">
        <v>11144698.454192579</v>
      </c>
      <c r="E61" s="74">
        <v>13118148.777829716</v>
      </c>
      <c r="F61" s="74">
        <v>11564567.970783424</v>
      </c>
      <c r="G61" s="74">
        <v>13437047.261079999</v>
      </c>
      <c r="H61" s="74">
        <v>14248684.110614132</v>
      </c>
      <c r="I61" s="74">
        <v>16183752.304699775</v>
      </c>
      <c r="J61" s="74">
        <v>18071818.87998952</v>
      </c>
      <c r="K61" s="74">
        <v>17056259.310901817</v>
      </c>
    </row>
    <row r="62" spans="1:11" ht="14.25" customHeight="1" x14ac:dyDescent="0.25">
      <c r="A62" s="29" t="s">
        <v>133</v>
      </c>
      <c r="B62" s="74">
        <v>21230830.52208</v>
      </c>
      <c r="C62" s="74">
        <v>22106884.196600154</v>
      </c>
      <c r="D62" s="74">
        <v>26527763.258288689</v>
      </c>
      <c r="E62" s="74">
        <v>32462472.403209891</v>
      </c>
      <c r="F62" s="74">
        <v>27959265.008889921</v>
      </c>
      <c r="G62" s="74">
        <v>29174524.286010001</v>
      </c>
      <c r="H62" s="74">
        <v>43666224.359411955</v>
      </c>
      <c r="I62" s="74">
        <v>52681374.439384423</v>
      </c>
      <c r="J62" s="74">
        <v>52271682.962005191</v>
      </c>
      <c r="K62" s="74">
        <v>56595615.336610854</v>
      </c>
    </row>
    <row r="63" spans="1:11" ht="14.25" customHeight="1" x14ac:dyDescent="0.25">
      <c r="A63" s="29" t="s">
        <v>134</v>
      </c>
      <c r="B63" s="74">
        <v>9929504.8179599997</v>
      </c>
      <c r="C63" s="74">
        <v>10772970.176838487</v>
      </c>
      <c r="D63" s="74">
        <v>11292576.301153459</v>
      </c>
      <c r="E63" s="74">
        <v>11422728.512110028</v>
      </c>
      <c r="F63" s="74">
        <v>11418350.291357087</v>
      </c>
      <c r="G63" s="74">
        <v>11817789.89978</v>
      </c>
      <c r="H63" s="74">
        <v>11148891.77136164</v>
      </c>
      <c r="I63" s="74">
        <v>12261922.551754456</v>
      </c>
      <c r="J63" s="74">
        <v>13349532.512036189</v>
      </c>
      <c r="K63" s="74">
        <v>17458774.332165495</v>
      </c>
    </row>
    <row r="64" spans="1:11" ht="14.25" customHeight="1" x14ac:dyDescent="0.25">
      <c r="A64" s="29" t="s">
        <v>135</v>
      </c>
      <c r="B64" s="74">
        <v>15830478.344440002</v>
      </c>
      <c r="C64" s="74">
        <v>17530215.729780879</v>
      </c>
      <c r="D64" s="74">
        <v>17973282.824283037</v>
      </c>
      <c r="E64" s="74">
        <v>22651504.788073156</v>
      </c>
      <c r="F64" s="74">
        <v>15467683.312882299</v>
      </c>
      <c r="G64" s="74">
        <v>15261391.785</v>
      </c>
      <c r="H64" s="74">
        <v>17109719.613297656</v>
      </c>
      <c r="I64" s="74">
        <v>14656066.931657255</v>
      </c>
      <c r="J64" s="74">
        <v>17000906.373179011</v>
      </c>
      <c r="K64" s="74">
        <v>19100367.350772895</v>
      </c>
    </row>
    <row r="65" spans="1:11" ht="14.25" customHeight="1" x14ac:dyDescent="0.25">
      <c r="A65" s="29" t="s">
        <v>136</v>
      </c>
      <c r="B65" s="74">
        <v>17516.543239999999</v>
      </c>
      <c r="C65" s="74">
        <v>15046.835229999999</v>
      </c>
      <c r="D65" s="74">
        <v>33233.814460000001</v>
      </c>
      <c r="E65" s="74">
        <v>29678.275199999996</v>
      </c>
      <c r="F65" s="74">
        <v>16646.5255</v>
      </c>
      <c r="G65" s="74">
        <v>29258.017620000002</v>
      </c>
      <c r="H65" s="74">
        <v>41710.344770132935</v>
      </c>
      <c r="I65" s="74">
        <v>55397.918094191773</v>
      </c>
      <c r="J65" s="74">
        <v>19283.75964993078</v>
      </c>
      <c r="K65" s="74">
        <v>14138.208319284309</v>
      </c>
    </row>
    <row r="66" spans="1:11" ht="14.25" customHeight="1" x14ac:dyDescent="0.25">
      <c r="A66" s="29" t="s">
        <v>137</v>
      </c>
      <c r="B66" s="74">
        <v>12387522.480200002</v>
      </c>
      <c r="C66" s="74">
        <v>12657604.048515771</v>
      </c>
      <c r="D66" s="74">
        <v>13947128.395696621</v>
      </c>
      <c r="E66" s="74">
        <v>17399436.363726344</v>
      </c>
      <c r="F66" s="74">
        <v>12359886.652327029</v>
      </c>
      <c r="G66" s="74">
        <v>13724249.13032</v>
      </c>
      <c r="H66" s="74">
        <v>12836415.018931437</v>
      </c>
      <c r="I66" s="74">
        <v>13644766.348202845</v>
      </c>
      <c r="J66" s="74">
        <v>15425769.97469715</v>
      </c>
      <c r="K66" s="74">
        <v>14059977.000674061</v>
      </c>
    </row>
    <row r="67" spans="1:11" ht="14.25" customHeight="1" x14ac:dyDescent="0.25">
      <c r="A67" s="29" t="s">
        <v>138</v>
      </c>
      <c r="B67" s="74">
        <v>8466063.7667800002</v>
      </c>
      <c r="C67" s="74">
        <v>9162862.115808608</v>
      </c>
      <c r="D67" s="74">
        <v>10155155.615577022</v>
      </c>
      <c r="E67" s="74">
        <v>11177844.496441996</v>
      </c>
      <c r="F67" s="74">
        <v>9931709.5440530144</v>
      </c>
      <c r="G67" s="74">
        <v>10465394.681899998</v>
      </c>
      <c r="H67" s="74">
        <v>10951174.228597527</v>
      </c>
      <c r="I67" s="74">
        <v>11388882.185074896</v>
      </c>
      <c r="J67" s="74">
        <v>11281842.934488062</v>
      </c>
      <c r="K67" s="74">
        <v>13216896.840057444</v>
      </c>
    </row>
    <row r="68" spans="1:11" ht="14.25" customHeight="1" x14ac:dyDescent="0.25">
      <c r="A68" s="29" t="s">
        <v>139</v>
      </c>
      <c r="B68" s="74">
        <v>2581905.7791999998</v>
      </c>
      <c r="C68" s="74">
        <v>3150029.7818721826</v>
      </c>
      <c r="D68" s="74">
        <v>3619655.1894042939</v>
      </c>
      <c r="E68" s="74">
        <v>3468787.9084286848</v>
      </c>
      <c r="F68" s="74">
        <v>3067174.3474964569</v>
      </c>
      <c r="G68" s="74">
        <v>3213332.7346199998</v>
      </c>
      <c r="H68" s="74">
        <v>5048936.4432364823</v>
      </c>
      <c r="I68" s="74">
        <v>4834613.0972104361</v>
      </c>
      <c r="J68" s="74">
        <v>5857706.0208925996</v>
      </c>
      <c r="K68" s="74">
        <v>7147844.3497423837</v>
      </c>
    </row>
    <row r="69" spans="1:11" ht="14.25" customHeight="1" x14ac:dyDescent="0.25">
      <c r="A69" s="29" t="s">
        <v>140</v>
      </c>
      <c r="B69" s="74">
        <v>5200478.4551406</v>
      </c>
      <c r="C69" s="74">
        <v>5454337.6346580433</v>
      </c>
      <c r="D69" s="74">
        <v>7419035.3115148414</v>
      </c>
      <c r="E69" s="74">
        <v>7160544.5188106615</v>
      </c>
      <c r="F69" s="74">
        <v>7797338.1480682166</v>
      </c>
      <c r="G69" s="74">
        <v>6384746.2539000008</v>
      </c>
      <c r="H69" s="74">
        <v>6875117.6071777344</v>
      </c>
      <c r="I69" s="74">
        <v>6453295.475290304</v>
      </c>
      <c r="J69" s="74">
        <v>7495506.9057344627</v>
      </c>
      <c r="K69" s="74">
        <v>7129236.3500367738</v>
      </c>
    </row>
    <row r="70" spans="1:11" ht="14.25" customHeight="1" x14ac:dyDescent="0.25">
      <c r="A70" s="29" t="s">
        <v>141</v>
      </c>
      <c r="B70" s="74">
        <v>7856575.2497799993</v>
      </c>
      <c r="C70" s="74">
        <v>9105046.5884606857</v>
      </c>
      <c r="D70" s="74">
        <v>8915336.5531666819</v>
      </c>
      <c r="E70" s="74">
        <v>11907866.18277155</v>
      </c>
      <c r="F70" s="74">
        <v>12016793.241489362</v>
      </c>
      <c r="G70" s="74">
        <v>11124462.41904</v>
      </c>
      <c r="H70" s="74">
        <v>10598707.331289152</v>
      </c>
      <c r="I70" s="74">
        <v>11767573.440949306</v>
      </c>
      <c r="J70" s="74">
        <v>13533336.703584502</v>
      </c>
      <c r="K70" s="74">
        <v>13366345.134937322</v>
      </c>
    </row>
    <row r="71" spans="1:11" ht="14.25" customHeight="1" x14ac:dyDescent="0.25">
      <c r="A71" s="29" t="s">
        <v>142</v>
      </c>
      <c r="B71" s="74">
        <v>13543384.77472</v>
      </c>
      <c r="C71" s="74">
        <v>15448817.383249499</v>
      </c>
      <c r="D71" s="74">
        <v>16682466.042051144</v>
      </c>
      <c r="E71" s="74">
        <v>18461404.332052</v>
      </c>
      <c r="F71" s="74">
        <v>17488700.072632734</v>
      </c>
      <c r="G71" s="74">
        <v>15512071.786870001</v>
      </c>
      <c r="H71" s="74">
        <v>15532475.287670655</v>
      </c>
      <c r="I71" s="74">
        <v>18661755.239467923</v>
      </c>
      <c r="J71" s="74">
        <v>19728703.35033948</v>
      </c>
      <c r="K71" s="74">
        <v>16884836.630902734</v>
      </c>
    </row>
    <row r="72" spans="1:11" ht="14.25" customHeight="1" x14ac:dyDescent="0.25">
      <c r="A72" s="29" t="s">
        <v>143</v>
      </c>
      <c r="B72" s="74">
        <v>1644525.1435400001</v>
      </c>
      <c r="C72" s="74">
        <v>2161978.0734999999</v>
      </c>
      <c r="D72" s="74">
        <v>2887239.3978900001</v>
      </c>
      <c r="E72" s="74">
        <v>3057114.5808000001</v>
      </c>
      <c r="F72" s="74">
        <v>2919616.7758999998</v>
      </c>
      <c r="G72" s="74">
        <v>2477044.44233</v>
      </c>
      <c r="H72" s="74">
        <v>2311459.6408615285</v>
      </c>
      <c r="I72" s="74">
        <v>2723459.4861216168</v>
      </c>
      <c r="J72" s="74">
        <v>2868128.453279472</v>
      </c>
      <c r="K72" s="74">
        <v>2937865.1047025807</v>
      </c>
    </row>
    <row r="73" spans="1:11" ht="14.25" customHeight="1" x14ac:dyDescent="0.25">
      <c r="A73" s="29" t="s">
        <v>144</v>
      </c>
      <c r="B73" s="74">
        <v>12173083.610840002</v>
      </c>
      <c r="C73" s="74">
        <v>14400358.692633152</v>
      </c>
      <c r="D73" s="74">
        <v>15654212.398112239</v>
      </c>
      <c r="E73" s="74">
        <v>18211836.718055543</v>
      </c>
      <c r="F73" s="74">
        <v>15632934.720130851</v>
      </c>
      <c r="G73" s="74">
        <v>14913870.52916</v>
      </c>
      <c r="H73" s="74">
        <v>15896304.342051039</v>
      </c>
      <c r="I73" s="74">
        <v>16295265.535527522</v>
      </c>
      <c r="J73" s="74">
        <v>21399647.574266635</v>
      </c>
      <c r="K73" s="74">
        <v>17402362.774366558</v>
      </c>
    </row>
    <row r="74" spans="1:11" ht="14.25" customHeight="1" x14ac:dyDescent="0.25">
      <c r="A74" s="29" t="s">
        <v>145</v>
      </c>
      <c r="B74" s="74">
        <v>414056.74178000004</v>
      </c>
      <c r="C74" s="74">
        <v>495197.70292999997</v>
      </c>
      <c r="D74" s="74">
        <v>498347.86392999993</v>
      </c>
      <c r="E74" s="74">
        <v>108743.87999999999</v>
      </c>
      <c r="F74" s="74">
        <v>138607.74124999999</v>
      </c>
      <c r="G74" s="74">
        <v>51698.7</v>
      </c>
      <c r="H74" s="74">
        <v>796532.59656573122</v>
      </c>
      <c r="I74" s="74">
        <v>269317.81776000001</v>
      </c>
      <c r="J74" s="74">
        <v>309691.23983628559</v>
      </c>
      <c r="K74" s="74">
        <v>121183.64303237597</v>
      </c>
    </row>
    <row r="75" spans="1:11" ht="14.25" customHeight="1" x14ac:dyDescent="0.25">
      <c r="A75" s="29" t="s">
        <v>146</v>
      </c>
      <c r="B75" s="74">
        <v>3449171.4610600001</v>
      </c>
      <c r="C75" s="74">
        <v>3887863.8566599996</v>
      </c>
      <c r="D75" s="74">
        <v>5606989.0631299997</v>
      </c>
      <c r="E75" s="74">
        <v>6686304.4079999998</v>
      </c>
      <c r="F75" s="74">
        <v>5663052.8317000009</v>
      </c>
      <c r="G75" s="74">
        <v>4769212.3398500001</v>
      </c>
      <c r="H75" s="74">
        <v>4462438.3670402812</v>
      </c>
      <c r="I75" s="74">
        <v>5687389.6456776354</v>
      </c>
      <c r="J75" s="74">
        <v>3863782.0252467599</v>
      </c>
      <c r="K75" s="74">
        <v>4547433.2491905801</v>
      </c>
    </row>
    <row r="76" spans="1:11" ht="14.25" customHeight="1" x14ac:dyDescent="0.25">
      <c r="A76" s="29" t="s">
        <v>147</v>
      </c>
      <c r="B76" s="74">
        <v>6106276.6426799996</v>
      </c>
      <c r="C76" s="74">
        <v>5448178.3299216796</v>
      </c>
      <c r="D76" s="74">
        <v>4327159.0962397633</v>
      </c>
      <c r="E76" s="74">
        <v>5564880.6971217198</v>
      </c>
      <c r="F76" s="74">
        <v>6776973.5210301504</v>
      </c>
      <c r="G76" s="74">
        <v>6200628.2359000007</v>
      </c>
      <c r="H76" s="74">
        <v>7311743.4605115829</v>
      </c>
      <c r="I76" s="74">
        <v>8982509.613011308</v>
      </c>
      <c r="J76" s="74">
        <v>14347885.648515208</v>
      </c>
      <c r="K76" s="74">
        <v>11925185.83008326</v>
      </c>
    </row>
    <row r="77" spans="1:11" ht="14.25" customHeight="1" x14ac:dyDescent="0.25">
      <c r="A77" s="29" t="s">
        <v>148</v>
      </c>
      <c r="B77" s="74">
        <v>6066630.1240999997</v>
      </c>
      <c r="C77" s="74">
        <v>6639139.7168390453</v>
      </c>
      <c r="D77" s="74">
        <v>7338773.5853795037</v>
      </c>
      <c r="E77" s="74">
        <v>9317429.3073072005</v>
      </c>
      <c r="F77" s="74">
        <v>6912332.9288437767</v>
      </c>
      <c r="G77" s="74">
        <v>6640309.8533200007</v>
      </c>
      <c r="H77" s="74">
        <v>9051325.219025854</v>
      </c>
      <c r="I77" s="74">
        <v>9826174.5892172437</v>
      </c>
      <c r="J77" s="74">
        <v>12725557.712012535</v>
      </c>
      <c r="K77" s="74">
        <v>9915591.4550507572</v>
      </c>
    </row>
    <row r="78" spans="1:11" ht="14.25" customHeight="1" x14ac:dyDescent="0.25">
      <c r="A78" s="29" t="s">
        <v>149</v>
      </c>
      <c r="B78" s="74">
        <v>6287323.9515400007</v>
      </c>
      <c r="C78" s="74">
        <v>7648871.3891937668</v>
      </c>
      <c r="D78" s="74">
        <v>8754828.0499116834</v>
      </c>
      <c r="E78" s="74">
        <v>8100714.8639342664</v>
      </c>
      <c r="F78" s="74">
        <v>8267810.8664689353</v>
      </c>
      <c r="G78" s="74">
        <v>8172931.2445999999</v>
      </c>
      <c r="H78" s="74">
        <v>7771425.4589981763</v>
      </c>
      <c r="I78" s="74">
        <v>9304277.0487393383</v>
      </c>
      <c r="J78" s="74">
        <v>9574625.7776067629</v>
      </c>
      <c r="K78" s="74">
        <v>7655384.8702827776</v>
      </c>
    </row>
    <row r="79" spans="1:11" ht="14.25" customHeight="1" x14ac:dyDescent="0.25">
      <c r="A79" s="29" t="s">
        <v>150</v>
      </c>
      <c r="B79" s="74">
        <v>10491345.324599998</v>
      </c>
      <c r="C79" s="74">
        <v>12376039.80970352</v>
      </c>
      <c r="D79" s="74">
        <v>13896397.96626918</v>
      </c>
      <c r="E79" s="74">
        <v>15740318.953214314</v>
      </c>
      <c r="F79" s="74">
        <v>15201708.287976569</v>
      </c>
      <c r="G79" s="74">
        <v>16201062.345720001</v>
      </c>
      <c r="H79" s="74">
        <v>13215098.534653703</v>
      </c>
      <c r="I79" s="74">
        <v>18714630.825198788</v>
      </c>
      <c r="J79" s="74">
        <v>21709324.795177195</v>
      </c>
      <c r="K79" s="74">
        <v>24726512.739873204</v>
      </c>
    </row>
    <row r="80" spans="1:11" ht="14.25" customHeight="1" x14ac:dyDescent="0.25">
      <c r="A80" s="29" t="s">
        <v>151</v>
      </c>
      <c r="B80" s="74">
        <v>913443.64188000001</v>
      </c>
      <c r="C80" s="74">
        <v>2209435.44276</v>
      </c>
      <c r="D80" s="74">
        <v>1041815.14417</v>
      </c>
      <c r="E80" s="74">
        <v>1404917.8751999999</v>
      </c>
      <c r="F80" s="74">
        <v>1136024.4621000001</v>
      </c>
      <c r="G80" s="74">
        <v>968765.21325000003</v>
      </c>
      <c r="H80" s="74">
        <v>1519724.398977489</v>
      </c>
      <c r="I80" s="74">
        <v>1449250.9675817706</v>
      </c>
      <c r="J80" s="74">
        <v>2008191.6852615231</v>
      </c>
      <c r="K80" s="74">
        <v>1547724.658759695</v>
      </c>
    </row>
    <row r="81" spans="1:11" ht="14.25" customHeight="1" x14ac:dyDescent="0.25">
      <c r="A81" s="29" t="s">
        <v>152</v>
      </c>
      <c r="B81" s="74">
        <v>4411779.5142200002</v>
      </c>
      <c r="C81" s="74">
        <v>5983462.3900413765</v>
      </c>
      <c r="D81" s="74">
        <v>6146283.3878400279</v>
      </c>
      <c r="E81" s="74">
        <v>6924185.8652621405</v>
      </c>
      <c r="F81" s="74">
        <v>6793918.232124758</v>
      </c>
      <c r="G81" s="74">
        <v>7126638.9470999995</v>
      </c>
      <c r="H81" s="74">
        <v>6606660.0885816664</v>
      </c>
      <c r="I81" s="74">
        <v>5856255.6990928901</v>
      </c>
      <c r="J81" s="74">
        <v>5426134.9286909755</v>
      </c>
      <c r="K81" s="74">
        <v>7905973.3459119704</v>
      </c>
    </row>
    <row r="82" spans="1:11" ht="14.25" customHeight="1" x14ac:dyDescent="0.25">
      <c r="A82" s="29" t="s">
        <v>153</v>
      </c>
      <c r="B82" s="74">
        <v>55096.25740000001</v>
      </c>
      <c r="C82" s="74">
        <v>60063.865330000001</v>
      </c>
      <c r="D82" s="74">
        <v>57491.882610000001</v>
      </c>
      <c r="E82" s="74">
        <v>70308</v>
      </c>
      <c r="F82" s="74">
        <v>84532.25</v>
      </c>
      <c r="G82" s="74">
        <v>47981.8</v>
      </c>
      <c r="H82" s="74">
        <v>59623.075000000004</v>
      </c>
      <c r="I82" s="74">
        <v>126778.00298755187</v>
      </c>
      <c r="J82" s="74">
        <v>160596.48003844672</v>
      </c>
      <c r="K82" s="74">
        <v>177125.38207262434</v>
      </c>
    </row>
    <row r="83" spans="1:11" ht="14.25" customHeight="1" x14ac:dyDescent="0.25">
      <c r="A83" s="53" t="s">
        <v>154</v>
      </c>
      <c r="B83" s="77">
        <v>37294.849779999997</v>
      </c>
      <c r="C83" s="77">
        <v>42032.8125</v>
      </c>
      <c r="D83" s="77">
        <v>42339.869109999992</v>
      </c>
      <c r="E83" s="77">
        <v>21522.379199999999</v>
      </c>
      <c r="F83" s="77">
        <v>11714.80695</v>
      </c>
      <c r="G83" s="77">
        <v>4561.6499999999996</v>
      </c>
      <c r="H83" s="77">
        <v>98514.900000000009</v>
      </c>
      <c r="I83" s="77">
        <v>152178.15651863316</v>
      </c>
      <c r="J83" s="77">
        <v>437429.05606000003</v>
      </c>
      <c r="K83" s="77">
        <v>348244.761</v>
      </c>
    </row>
    <row r="84" spans="1:11" ht="9.75" customHeight="1" x14ac:dyDescent="0.25">
      <c r="A84" s="3"/>
      <c r="B84" s="2"/>
      <c r="C84" s="2"/>
      <c r="D84" s="2"/>
      <c r="E84" s="2"/>
      <c r="F84" s="2"/>
      <c r="G84" s="3"/>
      <c r="H84" s="3"/>
      <c r="I84" s="3"/>
      <c r="J84" s="3"/>
      <c r="K84" s="3"/>
    </row>
    <row r="85" spans="1:11" ht="9.75" customHeight="1" x14ac:dyDescent="0.25">
      <c r="A85" s="3"/>
      <c r="B85" s="2"/>
      <c r="C85" s="2"/>
      <c r="D85" s="2"/>
      <c r="E85" s="2"/>
      <c r="F85" s="2"/>
      <c r="G85" s="3"/>
      <c r="H85" s="3"/>
      <c r="I85" s="3"/>
      <c r="J85" s="3"/>
      <c r="K85" s="3"/>
    </row>
    <row r="86" spans="1:11" ht="14.25" customHeight="1" x14ac:dyDescent="0.25">
      <c r="A86" s="78" t="s">
        <v>126</v>
      </c>
      <c r="B86" s="79"/>
      <c r="C86" s="79"/>
      <c r="D86" s="79"/>
      <c r="E86" s="79"/>
      <c r="F86" s="79"/>
      <c r="G86" s="12"/>
      <c r="H86" s="12"/>
      <c r="I86" s="12"/>
      <c r="J86" s="12"/>
      <c r="K86" s="12"/>
    </row>
    <row r="87" spans="1:11" ht="14.25" customHeight="1" x14ac:dyDescent="0.25">
      <c r="A87" s="29" t="s">
        <v>226</v>
      </c>
      <c r="B87" s="56"/>
      <c r="C87" s="56"/>
      <c r="D87" s="56"/>
      <c r="E87" s="56"/>
      <c r="F87" s="56"/>
      <c r="G87" s="3"/>
      <c r="H87" s="3"/>
      <c r="I87" s="3"/>
      <c r="J87" s="3"/>
      <c r="K87" s="3"/>
    </row>
    <row r="88" spans="1:11" ht="14.25" customHeight="1" x14ac:dyDescent="0.25">
      <c r="A88" s="80" t="s">
        <v>159</v>
      </c>
      <c r="B88" s="56"/>
      <c r="C88" s="56"/>
      <c r="D88" s="56"/>
      <c r="E88" s="56"/>
      <c r="F88" s="56"/>
      <c r="G88" s="3"/>
      <c r="H88" s="3"/>
      <c r="I88" s="3"/>
    </row>
    <row r="89" spans="1:11" ht="14.25" customHeight="1" x14ac:dyDescent="0.25">
      <c r="A89" s="29" t="s">
        <v>160</v>
      </c>
      <c r="B89" s="56"/>
      <c r="C89" s="56"/>
      <c r="D89" s="56"/>
      <c r="E89" s="56"/>
      <c r="F89" s="56"/>
      <c r="G89" s="3"/>
      <c r="H89" s="3"/>
      <c r="I89" s="3"/>
    </row>
    <row r="90" spans="1:11" ht="14.25" customHeight="1" x14ac:dyDescent="0.25">
      <c r="A90" s="11" t="s">
        <v>157</v>
      </c>
      <c r="B90" s="14"/>
      <c r="C90" s="14"/>
      <c r="D90" s="14"/>
      <c r="E90" s="14"/>
      <c r="F90" s="14"/>
      <c r="G90" s="11"/>
      <c r="H90" s="11"/>
      <c r="I90" s="11"/>
      <c r="J90" s="11"/>
      <c r="K90" s="11"/>
    </row>
    <row r="91" spans="1:11" ht="14.25" customHeight="1" x14ac:dyDescent="0.25">
      <c r="A91" s="3"/>
      <c r="B91" s="2"/>
      <c r="C91" s="2"/>
      <c r="D91" s="2"/>
      <c r="E91" s="2"/>
      <c r="F91" s="2"/>
      <c r="G91" s="2"/>
      <c r="H91" s="3"/>
      <c r="I91" s="3"/>
      <c r="J91" s="3"/>
      <c r="K91" s="3"/>
    </row>
    <row r="92" spans="1:11" ht="14.25" customHeight="1" x14ac:dyDescent="0.25">
      <c r="A92" s="3"/>
      <c r="B92" s="2"/>
      <c r="C92" s="2"/>
      <c r="D92" s="2"/>
      <c r="E92" s="2"/>
      <c r="F92" s="2"/>
      <c r="G92" s="2"/>
      <c r="H92" s="3"/>
      <c r="I92" s="3"/>
      <c r="K92" s="3"/>
    </row>
    <row r="93" spans="1:11" ht="14.25" customHeight="1" x14ac:dyDescent="0.25">
      <c r="A93" s="3"/>
      <c r="B93" s="2"/>
      <c r="C93" s="2"/>
      <c r="D93" s="2"/>
      <c r="E93" s="2"/>
      <c r="F93" s="2"/>
      <c r="G93" s="2"/>
      <c r="H93" s="3"/>
      <c r="I93" s="3"/>
      <c r="K93" s="3"/>
    </row>
    <row r="94" spans="1:11" ht="14.25" customHeight="1" x14ac:dyDescent="0.25">
      <c r="A94" s="3"/>
      <c r="B94" s="2"/>
      <c r="C94" s="2"/>
      <c r="D94" s="2"/>
      <c r="E94" s="2"/>
      <c r="F94" s="2"/>
      <c r="G94" s="2"/>
      <c r="H94" s="3"/>
      <c r="I94" s="3"/>
      <c r="K94" s="3"/>
    </row>
    <row r="95" spans="1:11" ht="14.25" customHeight="1" x14ac:dyDescent="0.25">
      <c r="A95" s="3"/>
      <c r="B95" s="2"/>
      <c r="C95" s="2"/>
      <c r="D95" s="2"/>
      <c r="E95" s="2"/>
      <c r="F95" s="2"/>
      <c r="G95" s="2"/>
      <c r="H95" s="3"/>
      <c r="I95" s="3"/>
      <c r="K95" s="3"/>
    </row>
    <row r="96" spans="1:11" ht="14.25" customHeight="1" x14ac:dyDescent="0.25">
      <c r="A96" s="3"/>
      <c r="B96" s="2"/>
      <c r="C96" s="2"/>
      <c r="D96" s="2"/>
      <c r="E96" s="2"/>
      <c r="F96" s="2"/>
      <c r="G96" s="2"/>
      <c r="H96" s="3"/>
      <c r="I96" s="3"/>
      <c r="K96" s="3"/>
    </row>
    <row r="97" spans="1:11" ht="14.25" customHeight="1" x14ac:dyDescent="0.25">
      <c r="A97" s="3"/>
      <c r="B97" s="2"/>
      <c r="C97" s="2"/>
      <c r="D97" s="2"/>
      <c r="E97" s="2"/>
      <c r="F97" s="2"/>
      <c r="G97" s="2"/>
      <c r="H97" s="3"/>
      <c r="I97" s="3"/>
      <c r="K97" s="3"/>
    </row>
    <row r="98" spans="1:11" ht="14.25" customHeight="1" x14ac:dyDescent="0.25">
      <c r="A98" s="3"/>
      <c r="B98" s="2"/>
      <c r="C98" s="2"/>
      <c r="D98" s="2"/>
      <c r="E98" s="2"/>
      <c r="F98" s="2"/>
      <c r="G98" s="2"/>
      <c r="H98" s="3"/>
      <c r="I98" s="3"/>
      <c r="K98" s="3"/>
    </row>
    <row r="99" spans="1:11" ht="14.25" customHeight="1" x14ac:dyDescent="0.25">
      <c r="A99" s="3"/>
      <c r="B99" s="2"/>
      <c r="C99" s="2"/>
      <c r="D99" s="2"/>
      <c r="E99" s="2"/>
      <c r="F99" s="2"/>
      <c r="G99" s="2"/>
      <c r="H99" s="3"/>
      <c r="I99" s="3"/>
      <c r="K99" s="3"/>
    </row>
  </sheetData>
  <pageMargins left="0.7" right="0.7" top="0.75" bottom="0.75" header="0" footer="0"/>
  <pageSetup orientation="landscape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54"/>
  <sheetViews>
    <sheetView showGridLines="0" workbookViewId="0"/>
  </sheetViews>
  <sheetFormatPr baseColWidth="10" defaultColWidth="14.42578125" defaultRowHeight="15" customHeight="1" x14ac:dyDescent="0.25"/>
  <cols>
    <col min="1" max="2" width="11.5703125" style="4" customWidth="1"/>
    <col min="3" max="8" width="15.5703125" style="4" customWidth="1"/>
    <col min="9" max="14" width="11.5703125" style="4" customWidth="1"/>
    <col min="15" max="16384" width="14.42578125" style="4"/>
  </cols>
  <sheetData>
    <row r="1" spans="1:14" ht="12" customHeight="1" x14ac:dyDescent="0.25">
      <c r="A1" s="566" t="s">
        <v>782</v>
      </c>
      <c r="B1" s="566"/>
      <c r="C1" s="566"/>
      <c r="D1" s="566"/>
      <c r="E1" s="566"/>
      <c r="F1" s="566"/>
      <c r="G1" s="566"/>
      <c r="H1" s="38"/>
      <c r="I1" s="38"/>
      <c r="J1" s="38"/>
      <c r="K1" s="38"/>
      <c r="L1" s="38"/>
      <c r="M1" s="38"/>
      <c r="N1" s="38"/>
    </row>
    <row r="2" spans="1:14" ht="12" customHeight="1" x14ac:dyDescent="0.25">
      <c r="A2" s="566" t="s">
        <v>783</v>
      </c>
      <c r="B2" s="566"/>
      <c r="C2" s="566"/>
      <c r="D2" s="566"/>
      <c r="E2" s="566"/>
      <c r="F2" s="566"/>
      <c r="G2" s="566"/>
      <c r="H2" s="38"/>
      <c r="I2" s="38"/>
      <c r="J2" s="38"/>
      <c r="K2" s="38"/>
      <c r="L2" s="38"/>
      <c r="M2" s="38"/>
      <c r="N2" s="38"/>
    </row>
    <row r="3" spans="1:14" ht="12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60" customHeight="1" x14ac:dyDescent="0.25">
      <c r="A4" s="31" t="s">
        <v>651</v>
      </c>
      <c r="B4" s="31" t="s">
        <v>990</v>
      </c>
      <c r="C4" s="567" t="s">
        <v>784</v>
      </c>
      <c r="D4" s="567" t="s">
        <v>785</v>
      </c>
      <c r="E4" s="567" t="s">
        <v>786</v>
      </c>
      <c r="F4" s="567" t="s">
        <v>787</v>
      </c>
      <c r="G4" s="567" t="s">
        <v>788</v>
      </c>
      <c r="H4" s="568" t="s">
        <v>27</v>
      </c>
      <c r="I4" s="38"/>
      <c r="J4" s="38"/>
      <c r="K4" s="38"/>
      <c r="L4" s="38"/>
      <c r="M4" s="38"/>
      <c r="N4" s="38"/>
    </row>
    <row r="5" spans="1:14" ht="12" customHeight="1" x14ac:dyDescent="0.25">
      <c r="A5" s="569">
        <v>2013</v>
      </c>
      <c r="B5" s="570" t="s">
        <v>765</v>
      </c>
      <c r="C5" s="571">
        <v>1.6654300100000003</v>
      </c>
      <c r="D5" s="571">
        <v>0.67418499999999992</v>
      </c>
      <c r="E5" s="571">
        <v>7.6820100000000004E-3</v>
      </c>
      <c r="F5" s="571">
        <v>0</v>
      </c>
      <c r="G5" s="572">
        <v>378.68479500000001</v>
      </c>
      <c r="H5" s="572">
        <f>SUM(C5:G5)</f>
        <v>381.03209201999999</v>
      </c>
      <c r="I5" s="38"/>
      <c r="J5" s="38"/>
      <c r="K5" s="38"/>
      <c r="L5" s="38"/>
      <c r="M5" s="38"/>
      <c r="N5" s="38"/>
    </row>
    <row r="6" spans="1:14" ht="12" customHeight="1" x14ac:dyDescent="0.25">
      <c r="A6" s="573"/>
      <c r="B6" s="574" t="s">
        <v>766</v>
      </c>
      <c r="C6" s="575">
        <v>2.360214</v>
      </c>
      <c r="D6" s="575">
        <v>33.753632039999999</v>
      </c>
      <c r="E6" s="575">
        <v>21.660934000000001</v>
      </c>
      <c r="F6" s="575">
        <v>5.4566549999999996</v>
      </c>
      <c r="G6" s="576">
        <v>384.389996</v>
      </c>
      <c r="H6" s="576">
        <f>SUM(C6:G6)</f>
        <v>447.62143104</v>
      </c>
      <c r="I6" s="38"/>
      <c r="J6" s="38"/>
      <c r="K6" s="38"/>
      <c r="L6" s="38"/>
      <c r="M6" s="38"/>
      <c r="N6" s="38"/>
    </row>
    <row r="7" spans="1:14" ht="12" customHeight="1" x14ac:dyDescent="0.25">
      <c r="A7" s="573"/>
      <c r="B7" s="574" t="s">
        <v>767</v>
      </c>
      <c r="C7" s="575">
        <v>1.359478</v>
      </c>
      <c r="D7" s="575">
        <v>90.361466989999997</v>
      </c>
      <c r="E7" s="575">
        <v>65.725545979999993</v>
      </c>
      <c r="F7" s="575">
        <v>293.31292001999998</v>
      </c>
      <c r="G7" s="576">
        <v>372.1825</v>
      </c>
      <c r="H7" s="576">
        <f t="shared" ref="H7:H16" si="0">SUM(C7:G7)</f>
        <v>822.94191099</v>
      </c>
      <c r="I7" s="38"/>
      <c r="J7" s="38"/>
      <c r="K7" s="38"/>
      <c r="L7" s="38"/>
      <c r="M7" s="38"/>
      <c r="N7" s="38"/>
    </row>
    <row r="8" spans="1:14" ht="12" customHeight="1" x14ac:dyDescent="0.25">
      <c r="A8" s="573"/>
      <c r="B8" s="574" t="s">
        <v>789</v>
      </c>
      <c r="C8" s="575">
        <v>0.489813</v>
      </c>
      <c r="D8" s="575">
        <v>0.87217999999999996</v>
      </c>
      <c r="E8" s="575">
        <v>1.3670899599999999</v>
      </c>
      <c r="F8" s="577">
        <v>1.9000000000000001E-5</v>
      </c>
      <c r="G8" s="576">
        <v>309.46815800000002</v>
      </c>
      <c r="H8" s="576">
        <f t="shared" si="0"/>
        <v>312.19725996</v>
      </c>
      <c r="I8" s="38"/>
      <c r="J8" s="38"/>
      <c r="K8" s="38"/>
      <c r="L8" s="38"/>
      <c r="M8" s="38"/>
      <c r="N8" s="38"/>
    </row>
    <row r="9" spans="1:14" ht="12" customHeight="1" x14ac:dyDescent="0.25">
      <c r="A9" s="573"/>
      <c r="B9" s="574" t="s">
        <v>790</v>
      </c>
      <c r="C9" s="575">
        <v>0.68775702000000005</v>
      </c>
      <c r="D9" s="575">
        <v>34.449959069999998</v>
      </c>
      <c r="E9" s="575">
        <v>23.826887970000001</v>
      </c>
      <c r="F9" s="575">
        <v>132.62300809000001</v>
      </c>
      <c r="G9" s="576">
        <v>92.030697000000004</v>
      </c>
      <c r="H9" s="576">
        <f t="shared" si="0"/>
        <v>283.61830915000002</v>
      </c>
      <c r="I9" s="38"/>
      <c r="J9" s="38"/>
      <c r="K9" s="38"/>
      <c r="L9" s="38"/>
      <c r="M9" s="38"/>
      <c r="N9" s="38"/>
    </row>
    <row r="10" spans="1:14" ht="12" customHeight="1" x14ac:dyDescent="0.25">
      <c r="A10" s="573"/>
      <c r="B10" s="574" t="s">
        <v>791</v>
      </c>
      <c r="C10" s="575">
        <v>0.47390100000000002</v>
      </c>
      <c r="D10" s="575">
        <v>112.57678302000001</v>
      </c>
      <c r="E10" s="575">
        <v>73.42502300999999</v>
      </c>
      <c r="F10" s="575">
        <v>20.224245</v>
      </c>
      <c r="G10" s="576">
        <v>223.131911</v>
      </c>
      <c r="H10" s="576">
        <f t="shared" si="0"/>
        <v>429.83186303000002</v>
      </c>
      <c r="I10" s="38"/>
      <c r="J10" s="38"/>
      <c r="K10" s="38"/>
      <c r="L10" s="38"/>
      <c r="M10" s="38"/>
      <c r="N10" s="38"/>
    </row>
    <row r="11" spans="1:14" ht="12" customHeight="1" x14ac:dyDescent="0.25">
      <c r="A11" s="573"/>
      <c r="B11" s="574" t="s">
        <v>792</v>
      </c>
      <c r="C11" s="575">
        <v>0.63022696999999994</v>
      </c>
      <c r="D11" s="575">
        <v>0.32477</v>
      </c>
      <c r="E11" s="575">
        <v>0</v>
      </c>
      <c r="F11" s="575">
        <v>0</v>
      </c>
      <c r="G11" s="576">
        <v>271.13310801</v>
      </c>
      <c r="H11" s="576">
        <f t="shared" si="0"/>
        <v>272.08810498000003</v>
      </c>
      <c r="I11" s="38"/>
      <c r="J11" s="38"/>
      <c r="K11" s="38"/>
      <c r="L11" s="38"/>
      <c r="M11" s="38"/>
      <c r="N11" s="38"/>
    </row>
    <row r="12" spans="1:14" ht="12" customHeight="1" x14ac:dyDescent="0.25">
      <c r="A12" s="573"/>
      <c r="B12" s="574" t="s">
        <v>793</v>
      </c>
      <c r="C12" s="575">
        <v>0.69820694999999999</v>
      </c>
      <c r="D12" s="575">
        <v>45.54200307</v>
      </c>
      <c r="E12" s="575">
        <v>25.174167000000001</v>
      </c>
      <c r="F12" s="575">
        <v>72.417529980000026</v>
      </c>
      <c r="G12" s="576">
        <v>186.72614899999999</v>
      </c>
      <c r="H12" s="576">
        <f t="shared" si="0"/>
        <v>330.55805600000002</v>
      </c>
      <c r="I12" s="38"/>
      <c r="J12" s="38"/>
      <c r="K12" s="38"/>
      <c r="L12" s="38"/>
      <c r="M12" s="38"/>
      <c r="N12" s="38"/>
    </row>
    <row r="13" spans="1:14" ht="12" customHeight="1" x14ac:dyDescent="0.25">
      <c r="A13" s="573"/>
      <c r="B13" s="574" t="s">
        <v>794</v>
      </c>
      <c r="C13" s="575">
        <v>0.65959699999999999</v>
      </c>
      <c r="D13" s="575">
        <v>60.56780002</v>
      </c>
      <c r="E13" s="575">
        <v>41.106206010000008</v>
      </c>
      <c r="F13" s="575">
        <v>96.463214010000016</v>
      </c>
      <c r="G13" s="576">
        <v>339.23179599999997</v>
      </c>
      <c r="H13" s="576">
        <f t="shared" si="0"/>
        <v>538.02861303999998</v>
      </c>
      <c r="I13" s="38"/>
      <c r="J13" s="38"/>
      <c r="K13" s="38"/>
      <c r="L13" s="38"/>
      <c r="M13" s="38"/>
      <c r="N13" s="38"/>
    </row>
    <row r="14" spans="1:14" ht="12" customHeight="1" x14ac:dyDescent="0.25">
      <c r="A14" s="573"/>
      <c r="B14" s="574" t="s">
        <v>795</v>
      </c>
      <c r="C14" s="575">
        <v>0.80451007999999991</v>
      </c>
      <c r="D14" s="575">
        <v>1.1600559499999996</v>
      </c>
      <c r="E14" s="575">
        <v>3.9786000000000002E-2</v>
      </c>
      <c r="F14" s="575">
        <v>0.2</v>
      </c>
      <c r="G14" s="576">
        <v>289.12498299999999</v>
      </c>
      <c r="H14" s="576">
        <f t="shared" si="0"/>
        <v>291.32933502999998</v>
      </c>
      <c r="I14" s="38"/>
      <c r="J14" s="38"/>
      <c r="K14" s="38"/>
      <c r="L14" s="38"/>
      <c r="M14" s="38"/>
      <c r="N14" s="38"/>
    </row>
    <row r="15" spans="1:14" ht="12" customHeight="1" x14ac:dyDescent="0.25">
      <c r="A15" s="573"/>
      <c r="B15" s="574" t="s">
        <v>775</v>
      </c>
      <c r="C15" s="575">
        <v>0.6853490000000001</v>
      </c>
      <c r="D15" s="575">
        <v>20.488748059999999</v>
      </c>
      <c r="E15" s="575">
        <v>13.09331203</v>
      </c>
      <c r="F15" s="575">
        <v>178.25462704</v>
      </c>
      <c r="G15" s="576">
        <v>225.21802500000001</v>
      </c>
      <c r="H15" s="576">
        <f t="shared" si="0"/>
        <v>437.74006113000002</v>
      </c>
      <c r="I15" s="38"/>
      <c r="J15" s="38"/>
      <c r="K15" s="38"/>
      <c r="L15" s="38"/>
      <c r="M15" s="38"/>
      <c r="N15" s="38"/>
    </row>
    <row r="16" spans="1:14" ht="12" customHeight="1" x14ac:dyDescent="0.25">
      <c r="A16" s="578"/>
      <c r="B16" s="579" t="s">
        <v>796</v>
      </c>
      <c r="C16" s="580">
        <v>1.3957080000000002</v>
      </c>
      <c r="D16" s="580">
        <v>104.59380802</v>
      </c>
      <c r="E16" s="580">
        <v>71.55782400999999</v>
      </c>
      <c r="F16" s="580">
        <v>10.52248393</v>
      </c>
      <c r="G16" s="576">
        <v>250.084656</v>
      </c>
      <c r="H16" s="576">
        <f t="shared" si="0"/>
        <v>438.15447996</v>
      </c>
      <c r="I16" s="38"/>
      <c r="J16" s="38"/>
      <c r="K16" s="38"/>
      <c r="L16" s="38"/>
      <c r="M16" s="38"/>
      <c r="N16" s="38"/>
    </row>
    <row r="17" spans="1:14" ht="12" customHeight="1" x14ac:dyDescent="0.25">
      <c r="A17" s="581"/>
      <c r="B17" s="582" t="s">
        <v>27</v>
      </c>
      <c r="C17" s="583">
        <f t="shared" ref="C17:H17" si="1">SUM(C5:C16)</f>
        <v>11.910191030000002</v>
      </c>
      <c r="D17" s="583">
        <f t="shared" si="1"/>
        <v>505.36539124000001</v>
      </c>
      <c r="E17" s="583">
        <f t="shared" si="1"/>
        <v>336.98445797999995</v>
      </c>
      <c r="F17" s="583">
        <f t="shared" si="1"/>
        <v>809.47470207000003</v>
      </c>
      <c r="G17" s="583">
        <f t="shared" si="1"/>
        <v>3321.4067740100004</v>
      </c>
      <c r="H17" s="583">
        <f t="shared" si="1"/>
        <v>4985.1415163299998</v>
      </c>
      <c r="I17" s="38"/>
      <c r="J17" s="38"/>
      <c r="K17" s="38"/>
      <c r="L17" s="38"/>
      <c r="M17" s="38"/>
      <c r="N17" s="38"/>
    </row>
    <row r="18" spans="1:14" ht="12" customHeight="1" x14ac:dyDescent="0.25">
      <c r="A18" s="569">
        <v>2014</v>
      </c>
      <c r="B18" s="570" t="s">
        <v>765</v>
      </c>
      <c r="C18" s="571">
        <v>1.3267860900000001</v>
      </c>
      <c r="D18" s="571">
        <v>0</v>
      </c>
      <c r="E18" s="571">
        <v>0</v>
      </c>
      <c r="F18" s="571">
        <v>0</v>
      </c>
      <c r="G18" s="572">
        <v>247.04334352999999</v>
      </c>
      <c r="H18" s="572">
        <f>SUM(C18:G18)</f>
        <v>248.37012962</v>
      </c>
      <c r="I18" s="38"/>
      <c r="J18" s="38"/>
      <c r="K18" s="38"/>
      <c r="L18" s="38"/>
      <c r="M18" s="38"/>
      <c r="N18" s="38"/>
    </row>
    <row r="19" spans="1:14" ht="12" customHeight="1" x14ac:dyDescent="0.25">
      <c r="A19" s="573"/>
      <c r="B19" s="574" t="s">
        <v>766</v>
      </c>
      <c r="C19" s="575">
        <v>0.32034800000000002</v>
      </c>
      <c r="D19" s="575">
        <v>15.217180990000001</v>
      </c>
      <c r="E19" s="575">
        <v>10.899421019999998</v>
      </c>
      <c r="F19" s="575">
        <v>55.58428601</v>
      </c>
      <c r="G19" s="576">
        <v>208.458842</v>
      </c>
      <c r="H19" s="576">
        <f>SUM(C19:G19)</f>
        <v>290.48007802000001</v>
      </c>
      <c r="I19" s="38"/>
      <c r="J19" s="38"/>
      <c r="K19" s="38"/>
      <c r="L19" s="38"/>
      <c r="M19" s="38"/>
      <c r="N19" s="38"/>
    </row>
    <row r="20" spans="1:14" ht="12" customHeight="1" x14ac:dyDescent="0.25">
      <c r="A20" s="573"/>
      <c r="B20" s="574" t="s">
        <v>767</v>
      </c>
      <c r="C20" s="575">
        <v>0.82191999999999998</v>
      </c>
      <c r="D20" s="575">
        <v>98.17055302</v>
      </c>
      <c r="E20" s="575">
        <v>61.024490990000004</v>
      </c>
      <c r="F20" s="575">
        <v>182.77540000999997</v>
      </c>
      <c r="G20" s="576">
        <v>353.344809</v>
      </c>
      <c r="H20" s="576">
        <f t="shared" ref="H20:H29" si="2">SUM(C20:G20)</f>
        <v>696.13717301999998</v>
      </c>
      <c r="I20" s="38"/>
      <c r="J20" s="38"/>
      <c r="K20" s="38"/>
      <c r="L20" s="38"/>
      <c r="M20" s="38"/>
      <c r="N20" s="38"/>
    </row>
    <row r="21" spans="1:14" ht="12" customHeight="1" x14ac:dyDescent="0.25">
      <c r="A21" s="573"/>
      <c r="B21" s="574" t="s">
        <v>797</v>
      </c>
      <c r="C21" s="575">
        <v>0.92506001000000004</v>
      </c>
      <c r="D21" s="575">
        <v>7.8101000000000004E-2</v>
      </c>
      <c r="E21" s="575">
        <v>3.6859999999999997E-2</v>
      </c>
      <c r="F21" s="584">
        <v>3.8099999999999999E-4</v>
      </c>
      <c r="G21" s="576">
        <v>105.2293214</v>
      </c>
      <c r="H21" s="576">
        <f t="shared" si="2"/>
        <v>106.26972341</v>
      </c>
      <c r="I21" s="38"/>
      <c r="J21" s="38"/>
      <c r="K21" s="38"/>
      <c r="L21" s="38"/>
      <c r="M21" s="38"/>
      <c r="N21" s="38"/>
    </row>
    <row r="22" spans="1:14" ht="12" customHeight="1" x14ac:dyDescent="0.25">
      <c r="A22" s="573"/>
      <c r="B22" s="574" t="s">
        <v>790</v>
      </c>
      <c r="C22" s="575">
        <v>42.345388</v>
      </c>
      <c r="D22" s="575">
        <v>54.057368050000008</v>
      </c>
      <c r="E22" s="575">
        <v>38.302218000000018</v>
      </c>
      <c r="F22" s="584">
        <v>1.9800000000000002E-4</v>
      </c>
      <c r="G22" s="576">
        <v>102.354857</v>
      </c>
      <c r="H22" s="576">
        <f t="shared" si="2"/>
        <v>237.06002905000003</v>
      </c>
      <c r="I22" s="38"/>
      <c r="J22" s="38"/>
      <c r="K22" s="38"/>
      <c r="L22" s="38"/>
      <c r="M22" s="38"/>
      <c r="N22" s="38"/>
    </row>
    <row r="23" spans="1:14" ht="12" customHeight="1" x14ac:dyDescent="0.25">
      <c r="A23" s="573"/>
      <c r="B23" s="574" t="s">
        <v>791</v>
      </c>
      <c r="C23" s="575">
        <v>10.538568999999999</v>
      </c>
      <c r="D23" s="575">
        <v>88.058616010000009</v>
      </c>
      <c r="E23" s="575">
        <v>64.771010009999998</v>
      </c>
      <c r="F23" s="575">
        <v>101.32263998000001</v>
      </c>
      <c r="G23" s="576">
        <v>134.56922399999999</v>
      </c>
      <c r="H23" s="576">
        <f t="shared" si="2"/>
        <v>399.26005899999996</v>
      </c>
      <c r="I23" s="38"/>
      <c r="J23" s="38"/>
      <c r="K23" s="38"/>
      <c r="L23" s="38"/>
      <c r="M23" s="38"/>
      <c r="N23" s="38"/>
    </row>
    <row r="24" spans="1:14" ht="12" customHeight="1" x14ac:dyDescent="0.25">
      <c r="A24" s="573"/>
      <c r="B24" s="574" t="s">
        <v>792</v>
      </c>
      <c r="C24" s="575">
        <v>0.33582699999999999</v>
      </c>
      <c r="D24" s="575">
        <v>0.26256699999999999</v>
      </c>
      <c r="E24" s="575">
        <v>0</v>
      </c>
      <c r="F24" s="584">
        <v>2.1699999999999999E-4</v>
      </c>
      <c r="G24" s="576">
        <v>171.82367199999999</v>
      </c>
      <c r="H24" s="576">
        <f t="shared" si="2"/>
        <v>172.42228299999999</v>
      </c>
      <c r="I24" s="38"/>
      <c r="J24" s="38"/>
      <c r="K24" s="38"/>
      <c r="L24" s="38"/>
      <c r="M24" s="38"/>
      <c r="N24" s="38"/>
    </row>
    <row r="25" spans="1:14" ht="12" customHeight="1" x14ac:dyDescent="0.25">
      <c r="A25" s="573"/>
      <c r="B25" s="574" t="s">
        <v>772</v>
      </c>
      <c r="C25" s="575">
        <v>11.906943</v>
      </c>
      <c r="D25" s="575">
        <v>46.515311079999996</v>
      </c>
      <c r="E25" s="575">
        <v>40.871275009999998</v>
      </c>
      <c r="F25" s="575">
        <v>0</v>
      </c>
      <c r="G25" s="576">
        <v>111.490966</v>
      </c>
      <c r="H25" s="576">
        <f t="shared" si="2"/>
        <v>210.78449509000001</v>
      </c>
      <c r="I25" s="38"/>
      <c r="J25" s="38"/>
      <c r="K25" s="38"/>
      <c r="L25" s="38"/>
      <c r="M25" s="38"/>
      <c r="N25" s="38"/>
    </row>
    <row r="26" spans="1:14" ht="12" customHeight="1" x14ac:dyDescent="0.25">
      <c r="A26" s="573"/>
      <c r="B26" s="574" t="s">
        <v>798</v>
      </c>
      <c r="C26" s="575">
        <v>10.390864029999999</v>
      </c>
      <c r="D26" s="575">
        <v>76.482171969999996</v>
      </c>
      <c r="E26" s="575">
        <v>45.749031000000002</v>
      </c>
      <c r="F26" s="575">
        <v>81.299084989999983</v>
      </c>
      <c r="G26" s="576">
        <v>147.66463200000001</v>
      </c>
      <c r="H26" s="576">
        <f t="shared" si="2"/>
        <v>361.58578398999998</v>
      </c>
      <c r="I26" s="38"/>
      <c r="J26" s="38"/>
      <c r="K26" s="38"/>
      <c r="L26" s="38"/>
      <c r="M26" s="38"/>
      <c r="N26" s="38"/>
    </row>
    <row r="27" spans="1:14" ht="12" customHeight="1" x14ac:dyDescent="0.25">
      <c r="A27" s="573"/>
      <c r="B27" s="574" t="s">
        <v>774</v>
      </c>
      <c r="C27" s="575">
        <v>10.64740407</v>
      </c>
      <c r="D27" s="575">
        <v>0.13961200000000001</v>
      </c>
      <c r="E27" s="575">
        <v>0</v>
      </c>
      <c r="F27" s="577">
        <v>1.9000000000000001E-5</v>
      </c>
      <c r="G27" s="576">
        <v>164.86191600000001</v>
      </c>
      <c r="H27" s="576">
        <f t="shared" si="2"/>
        <v>175.64895107000001</v>
      </c>
      <c r="I27" s="38"/>
      <c r="J27" s="38"/>
      <c r="K27" s="38"/>
      <c r="L27" s="38"/>
      <c r="M27" s="38"/>
      <c r="N27" s="38"/>
    </row>
    <row r="28" spans="1:14" ht="12" customHeight="1" x14ac:dyDescent="0.25">
      <c r="A28" s="573"/>
      <c r="B28" s="574" t="s">
        <v>775</v>
      </c>
      <c r="C28" s="575">
        <v>10.467304</v>
      </c>
      <c r="D28" s="575">
        <v>11.64411799</v>
      </c>
      <c r="E28" s="575">
        <v>6.2949449999999993</v>
      </c>
      <c r="F28" s="575">
        <v>31.104816010000004</v>
      </c>
      <c r="G28" s="576">
        <v>349.03695900000002</v>
      </c>
      <c r="H28" s="576">
        <f t="shared" si="2"/>
        <v>408.54814200000004</v>
      </c>
      <c r="I28" s="38"/>
      <c r="J28" s="38"/>
      <c r="K28" s="38"/>
      <c r="L28" s="38"/>
      <c r="M28" s="38"/>
      <c r="N28" s="38"/>
    </row>
    <row r="29" spans="1:14" ht="12" customHeight="1" x14ac:dyDescent="0.25">
      <c r="A29" s="578"/>
      <c r="B29" s="579" t="s">
        <v>776</v>
      </c>
      <c r="C29" s="580">
        <v>20.614069000000001</v>
      </c>
      <c r="D29" s="580">
        <v>138.34492804000004</v>
      </c>
      <c r="E29" s="580">
        <v>104.50301395999999</v>
      </c>
      <c r="F29" s="580">
        <v>83.019745959999995</v>
      </c>
      <c r="G29" s="576">
        <v>155.111335</v>
      </c>
      <c r="H29" s="576">
        <f t="shared" si="2"/>
        <v>501.59309195999998</v>
      </c>
      <c r="I29" s="38"/>
      <c r="J29" s="38"/>
      <c r="K29" s="38"/>
      <c r="L29" s="38"/>
      <c r="M29" s="38"/>
      <c r="N29" s="38"/>
    </row>
    <row r="30" spans="1:14" ht="12" customHeight="1" x14ac:dyDescent="0.25">
      <c r="A30" s="581"/>
      <c r="B30" s="582" t="s">
        <v>27</v>
      </c>
      <c r="C30" s="583">
        <f t="shared" ref="C30:H30" si="3">SUM(C18:C29)</f>
        <v>120.64048220000002</v>
      </c>
      <c r="D30" s="583">
        <f t="shared" si="3"/>
        <v>528.97052714999995</v>
      </c>
      <c r="E30" s="583">
        <f t="shared" si="3"/>
        <v>372.45226499</v>
      </c>
      <c r="F30" s="583">
        <f t="shared" si="3"/>
        <v>535.10678796000002</v>
      </c>
      <c r="G30" s="583">
        <f t="shared" si="3"/>
        <v>2250.9898769300003</v>
      </c>
      <c r="H30" s="583">
        <f t="shared" si="3"/>
        <v>3808.15993923</v>
      </c>
      <c r="I30" s="38"/>
      <c r="J30" s="38"/>
      <c r="K30" s="38"/>
      <c r="L30" s="38"/>
      <c r="M30" s="38"/>
      <c r="N30" s="38"/>
    </row>
    <row r="31" spans="1:14" ht="12" customHeight="1" x14ac:dyDescent="0.25">
      <c r="A31" s="569">
        <v>2015</v>
      </c>
      <c r="B31" s="570" t="s">
        <v>765</v>
      </c>
      <c r="C31" s="571">
        <v>6.7580000000000001E-3</v>
      </c>
      <c r="D31" s="571">
        <v>4.6379999999999998E-3</v>
      </c>
      <c r="E31" s="571">
        <v>0</v>
      </c>
      <c r="F31" s="571">
        <v>0</v>
      </c>
      <c r="G31" s="572">
        <v>169.92078699999999</v>
      </c>
      <c r="H31" s="572">
        <f>SUM(C31:G31)</f>
        <v>169.93218299999998</v>
      </c>
      <c r="I31" s="38"/>
      <c r="J31" s="38"/>
      <c r="K31" s="38"/>
      <c r="L31" s="38"/>
      <c r="M31" s="38"/>
      <c r="N31" s="38"/>
    </row>
    <row r="32" spans="1:14" ht="12" customHeight="1" x14ac:dyDescent="0.25">
      <c r="A32" s="573"/>
      <c r="B32" s="574" t="s">
        <v>766</v>
      </c>
      <c r="C32" s="575">
        <v>20.560317009999999</v>
      </c>
      <c r="D32" s="575">
        <v>27.443180969999997</v>
      </c>
      <c r="E32" s="575">
        <v>21.104106980000001</v>
      </c>
      <c r="F32" s="575">
        <v>70.524554000000009</v>
      </c>
      <c r="G32" s="576">
        <v>177.918047</v>
      </c>
      <c r="H32" s="576">
        <f>SUM(C32:G32)</f>
        <v>317.55020595999997</v>
      </c>
      <c r="I32" s="38"/>
      <c r="J32" s="38"/>
      <c r="K32" s="38"/>
      <c r="L32" s="38"/>
      <c r="M32" s="38"/>
      <c r="N32" s="38"/>
    </row>
    <row r="33" spans="1:14" ht="12" customHeight="1" x14ac:dyDescent="0.25">
      <c r="A33" s="573"/>
      <c r="B33" s="574" t="s">
        <v>767</v>
      </c>
      <c r="C33" s="575">
        <v>11.567159999999999</v>
      </c>
      <c r="D33" s="575">
        <v>68.441786059999998</v>
      </c>
      <c r="E33" s="575">
        <v>39.545321969999996</v>
      </c>
      <c r="F33" s="575">
        <v>73.175221010000001</v>
      </c>
      <c r="G33" s="576">
        <v>165.85804099999999</v>
      </c>
      <c r="H33" s="576">
        <f t="shared" ref="H33:H42" si="4">SUM(C33:G33)</f>
        <v>358.58753003999999</v>
      </c>
      <c r="I33" s="38"/>
      <c r="J33" s="38"/>
      <c r="K33" s="38"/>
      <c r="L33" s="38"/>
      <c r="M33" s="38"/>
      <c r="N33" s="38"/>
    </row>
    <row r="34" spans="1:14" ht="12" customHeight="1" x14ac:dyDescent="0.25">
      <c r="A34" s="573"/>
      <c r="B34" s="574" t="s">
        <v>797</v>
      </c>
      <c r="C34" s="575">
        <v>16.368392979999999</v>
      </c>
      <c r="D34" s="575">
        <v>0</v>
      </c>
      <c r="E34" s="575">
        <v>0</v>
      </c>
      <c r="F34" s="577">
        <v>2.0000000000000002E-5</v>
      </c>
      <c r="G34" s="576">
        <v>117.839091</v>
      </c>
      <c r="H34" s="576">
        <f t="shared" si="4"/>
        <v>134.20750397999998</v>
      </c>
      <c r="I34" s="38"/>
      <c r="J34" s="38"/>
      <c r="K34" s="38"/>
      <c r="L34" s="38"/>
      <c r="M34" s="38"/>
      <c r="N34" s="38"/>
    </row>
    <row r="35" spans="1:14" ht="12" customHeight="1" x14ac:dyDescent="0.25">
      <c r="A35" s="573"/>
      <c r="B35" s="574" t="s">
        <v>790</v>
      </c>
      <c r="C35" s="575">
        <v>17.583893009999997</v>
      </c>
      <c r="D35" s="575">
        <v>16.96176904</v>
      </c>
      <c r="E35" s="575">
        <v>17.089969980000003</v>
      </c>
      <c r="F35" s="575">
        <v>48.619993999999998</v>
      </c>
      <c r="G35" s="576">
        <v>57.785274000000001</v>
      </c>
      <c r="H35" s="576">
        <f t="shared" si="4"/>
        <v>158.04090002999999</v>
      </c>
      <c r="I35" s="38"/>
      <c r="J35" s="38"/>
      <c r="K35" s="38"/>
      <c r="L35" s="38"/>
      <c r="M35" s="38"/>
      <c r="N35" s="38"/>
    </row>
    <row r="36" spans="1:14" ht="12" customHeight="1" x14ac:dyDescent="0.25">
      <c r="A36" s="573"/>
      <c r="B36" s="574" t="s">
        <v>791</v>
      </c>
      <c r="C36" s="575">
        <v>19.527011039999998</v>
      </c>
      <c r="D36" s="575">
        <v>63.153355050000002</v>
      </c>
      <c r="E36" s="575">
        <v>32.906866999999998</v>
      </c>
      <c r="F36" s="575">
        <v>1.2716999999999999E-2</v>
      </c>
      <c r="G36" s="576">
        <v>74.718991279999997</v>
      </c>
      <c r="H36" s="576">
        <f t="shared" si="4"/>
        <v>190.31894137</v>
      </c>
      <c r="I36" s="38"/>
      <c r="J36" s="38"/>
      <c r="K36" s="38"/>
      <c r="L36" s="38"/>
      <c r="M36" s="38"/>
      <c r="N36" s="38"/>
    </row>
    <row r="37" spans="1:14" ht="12" customHeight="1" x14ac:dyDescent="0.25">
      <c r="A37" s="573"/>
      <c r="B37" s="574" t="s">
        <v>792</v>
      </c>
      <c r="C37" s="575">
        <v>21.45757699</v>
      </c>
      <c r="D37" s="575">
        <v>0.34621499999999999</v>
      </c>
      <c r="E37" s="575">
        <v>4.5823999999999997E-2</v>
      </c>
      <c r="F37" s="575">
        <v>5.2659999999999998E-3</v>
      </c>
      <c r="G37" s="576">
        <v>111.868492</v>
      </c>
      <c r="H37" s="576">
        <f t="shared" si="4"/>
        <v>133.72337399</v>
      </c>
      <c r="I37" s="38"/>
      <c r="J37" s="38"/>
      <c r="K37" s="38"/>
      <c r="L37" s="38"/>
      <c r="M37" s="38"/>
      <c r="N37" s="38"/>
    </row>
    <row r="38" spans="1:14" ht="12" customHeight="1" x14ac:dyDescent="0.25">
      <c r="A38" s="573"/>
      <c r="B38" s="574" t="s">
        <v>793</v>
      </c>
      <c r="C38" s="575">
        <v>17.745928980000002</v>
      </c>
      <c r="D38" s="575">
        <v>24.046518980000002</v>
      </c>
      <c r="E38" s="575">
        <v>22.478963090000001</v>
      </c>
      <c r="F38" s="575">
        <v>28.710903979999998</v>
      </c>
      <c r="G38" s="576">
        <v>74.727339000000001</v>
      </c>
      <c r="H38" s="576">
        <f t="shared" si="4"/>
        <v>167.70965403000002</v>
      </c>
      <c r="I38" s="38"/>
      <c r="J38" s="38"/>
      <c r="K38" s="38"/>
      <c r="L38" s="38"/>
      <c r="M38" s="38"/>
      <c r="N38" s="38"/>
    </row>
    <row r="39" spans="1:14" ht="12" customHeight="1" x14ac:dyDescent="0.25">
      <c r="A39" s="573"/>
      <c r="B39" s="574" t="s">
        <v>773</v>
      </c>
      <c r="C39" s="575">
        <v>25.846466009999997</v>
      </c>
      <c r="D39" s="575">
        <v>69.470865990000007</v>
      </c>
      <c r="E39" s="575">
        <v>34.952205970000001</v>
      </c>
      <c r="F39" s="575">
        <v>63.415780930000004</v>
      </c>
      <c r="G39" s="576">
        <v>44.762526999999999</v>
      </c>
      <c r="H39" s="576">
        <f t="shared" si="4"/>
        <v>238.44784590000003</v>
      </c>
      <c r="I39" s="38"/>
      <c r="J39" s="38"/>
      <c r="K39" s="38"/>
      <c r="L39" s="38"/>
      <c r="M39" s="38"/>
      <c r="N39" s="38"/>
    </row>
    <row r="40" spans="1:14" ht="12" customHeight="1" x14ac:dyDescent="0.25">
      <c r="A40" s="573"/>
      <c r="B40" s="574" t="s">
        <v>795</v>
      </c>
      <c r="C40" s="575">
        <v>8.1258590000000002</v>
      </c>
      <c r="D40" s="575">
        <v>0.90228700000000006</v>
      </c>
      <c r="E40" s="575">
        <v>0.65587099000000004</v>
      </c>
      <c r="F40" s="575">
        <v>0</v>
      </c>
      <c r="G40" s="576">
        <v>79.488088000000005</v>
      </c>
      <c r="H40" s="576">
        <f t="shared" si="4"/>
        <v>89.172104990000008</v>
      </c>
      <c r="I40" s="38"/>
      <c r="J40" s="38"/>
      <c r="K40" s="38"/>
      <c r="L40" s="38"/>
      <c r="M40" s="38"/>
      <c r="N40" s="38"/>
    </row>
    <row r="41" spans="1:14" ht="12" customHeight="1" x14ac:dyDescent="0.25">
      <c r="A41" s="573"/>
      <c r="B41" s="574" t="s">
        <v>775</v>
      </c>
      <c r="C41" s="575">
        <v>24.51756</v>
      </c>
      <c r="D41" s="575">
        <v>22.891978910000002</v>
      </c>
      <c r="E41" s="575">
        <v>3.9933909999999999</v>
      </c>
      <c r="F41" s="575">
        <v>13.276207990000001</v>
      </c>
      <c r="G41" s="576">
        <v>60.703451000000001</v>
      </c>
      <c r="H41" s="576">
        <f t="shared" si="4"/>
        <v>125.3825889</v>
      </c>
      <c r="I41" s="38"/>
      <c r="J41" s="38"/>
      <c r="K41" s="38"/>
      <c r="L41" s="38"/>
      <c r="M41" s="38"/>
      <c r="N41" s="38"/>
    </row>
    <row r="42" spans="1:14" ht="12" customHeight="1" x14ac:dyDescent="0.25">
      <c r="A42" s="573"/>
      <c r="B42" s="579" t="s">
        <v>776</v>
      </c>
      <c r="C42" s="580">
        <v>15.398918</v>
      </c>
      <c r="D42" s="580">
        <v>58.496908980000008</v>
      </c>
      <c r="E42" s="580">
        <v>35.403344019999999</v>
      </c>
      <c r="F42" s="580">
        <v>46.422501979999993</v>
      </c>
      <c r="G42" s="576">
        <v>75.218405000000004</v>
      </c>
      <c r="H42" s="576">
        <f t="shared" si="4"/>
        <v>230.94007798000001</v>
      </c>
      <c r="I42" s="38"/>
      <c r="J42" s="38"/>
      <c r="K42" s="38"/>
      <c r="L42" s="38"/>
      <c r="M42" s="38"/>
      <c r="N42" s="38"/>
    </row>
    <row r="43" spans="1:14" ht="12" customHeight="1" x14ac:dyDescent="0.25">
      <c r="A43" s="585"/>
      <c r="B43" s="582" t="s">
        <v>27</v>
      </c>
      <c r="C43" s="583">
        <f t="shared" ref="C43:H43" si="5">SUM(C31:C42)</f>
        <v>198.70584102000001</v>
      </c>
      <c r="D43" s="583">
        <f t="shared" si="5"/>
        <v>352.15950397999995</v>
      </c>
      <c r="E43" s="583">
        <f t="shared" si="5"/>
        <v>208.17586499999999</v>
      </c>
      <c r="F43" s="583">
        <f t="shared" si="5"/>
        <v>344.16316688999996</v>
      </c>
      <c r="G43" s="583">
        <f t="shared" si="5"/>
        <v>1210.8085332799999</v>
      </c>
      <c r="H43" s="583">
        <f t="shared" si="5"/>
        <v>2314.0129101699995</v>
      </c>
      <c r="I43" s="38"/>
      <c r="J43" s="38"/>
      <c r="K43" s="38"/>
      <c r="L43" s="38"/>
      <c r="M43" s="38"/>
      <c r="N43" s="38"/>
    </row>
    <row r="44" spans="1:14" ht="12" customHeight="1" x14ac:dyDescent="0.25">
      <c r="A44" s="573">
        <v>2016</v>
      </c>
      <c r="B44" s="570" t="s">
        <v>765</v>
      </c>
      <c r="C44" s="571">
        <v>14.001267029999999</v>
      </c>
      <c r="D44" s="571">
        <v>1.0660019999999999</v>
      </c>
      <c r="E44" s="571">
        <v>1.376401E-2</v>
      </c>
      <c r="F44" s="586">
        <v>4.2499999999999998E-4</v>
      </c>
      <c r="G44" s="572">
        <v>116.949468</v>
      </c>
      <c r="H44" s="572">
        <f>SUM(C44:G44)</f>
        <v>132.03092604</v>
      </c>
      <c r="I44" s="38"/>
      <c r="J44" s="38"/>
      <c r="K44" s="38"/>
      <c r="L44" s="38"/>
      <c r="M44" s="38"/>
      <c r="N44" s="38"/>
    </row>
    <row r="45" spans="1:14" ht="12" customHeight="1" x14ac:dyDescent="0.25">
      <c r="A45" s="573"/>
      <c r="B45" s="574" t="s">
        <v>766</v>
      </c>
      <c r="C45" s="575">
        <v>1.8508910000000001</v>
      </c>
      <c r="D45" s="575">
        <v>27.817612949999994</v>
      </c>
      <c r="E45" s="575">
        <v>5.1839040400000007</v>
      </c>
      <c r="F45" s="575">
        <v>5.931448969999999</v>
      </c>
      <c r="G45" s="576">
        <v>71.190027999999998</v>
      </c>
      <c r="H45" s="576">
        <f>SUM(C45:G45)</f>
        <v>111.97388495999999</v>
      </c>
      <c r="I45" s="38"/>
      <c r="J45" s="38"/>
      <c r="K45" s="38"/>
      <c r="L45" s="38"/>
      <c r="M45" s="38"/>
      <c r="N45" s="38"/>
    </row>
    <row r="46" spans="1:14" ht="12" customHeight="1" x14ac:dyDescent="0.25">
      <c r="A46" s="573"/>
      <c r="B46" s="574" t="s">
        <v>767</v>
      </c>
      <c r="C46" s="575">
        <v>12.69303</v>
      </c>
      <c r="D46" s="575">
        <v>67.868325979999995</v>
      </c>
      <c r="E46" s="575">
        <v>29.740412020000001</v>
      </c>
      <c r="F46" s="575">
        <v>54.457932</v>
      </c>
      <c r="G46" s="576">
        <v>107.44577099999999</v>
      </c>
      <c r="H46" s="576">
        <f t="shared" ref="H46:H55" si="6">SUM(C46:G46)</f>
        <v>272.20547099999999</v>
      </c>
      <c r="I46" s="38"/>
      <c r="J46" s="38"/>
      <c r="K46" s="38"/>
      <c r="L46" s="38"/>
      <c r="M46" s="38"/>
      <c r="N46" s="38"/>
    </row>
    <row r="47" spans="1:14" ht="12" customHeight="1" x14ac:dyDescent="0.25">
      <c r="A47" s="573"/>
      <c r="B47" s="574" t="s">
        <v>797</v>
      </c>
      <c r="C47" s="575">
        <v>6.7270079800000007</v>
      </c>
      <c r="D47" s="575">
        <v>0.33634199999999997</v>
      </c>
      <c r="E47" s="575">
        <v>0</v>
      </c>
      <c r="F47" s="575">
        <v>0</v>
      </c>
      <c r="G47" s="576">
        <v>83.306258</v>
      </c>
      <c r="H47" s="576">
        <f t="shared" si="6"/>
        <v>90.369607979999998</v>
      </c>
      <c r="I47" s="38"/>
      <c r="J47" s="38"/>
      <c r="K47" s="38"/>
      <c r="L47" s="38"/>
      <c r="M47" s="38"/>
      <c r="N47" s="38"/>
    </row>
    <row r="48" spans="1:14" ht="12" customHeight="1" x14ac:dyDescent="0.25">
      <c r="A48" s="573"/>
      <c r="B48" s="574" t="s">
        <v>790</v>
      </c>
      <c r="C48" s="575">
        <v>17.326237039999999</v>
      </c>
      <c r="D48" s="575">
        <v>35.276917049999994</v>
      </c>
      <c r="E48" s="575">
        <v>14.202285010000001</v>
      </c>
      <c r="F48" s="575">
        <v>8.4021020000000011</v>
      </c>
      <c r="G48" s="576">
        <v>81.541647999999995</v>
      </c>
      <c r="H48" s="576">
        <f t="shared" si="6"/>
        <v>156.74918909999997</v>
      </c>
      <c r="I48" s="38"/>
      <c r="J48" s="38"/>
      <c r="K48" s="38"/>
      <c r="L48" s="38"/>
      <c r="M48" s="38"/>
      <c r="N48" s="38"/>
    </row>
    <row r="49" spans="1:14" ht="12" customHeight="1" x14ac:dyDescent="0.25">
      <c r="A49" s="573"/>
      <c r="B49" s="574" t="s">
        <v>791</v>
      </c>
      <c r="C49" s="575">
        <v>16.941938990000004</v>
      </c>
      <c r="D49" s="575">
        <v>70.099692960000013</v>
      </c>
      <c r="E49" s="575">
        <v>34.191086000000006</v>
      </c>
      <c r="F49" s="575">
        <v>4.0374099999999995</v>
      </c>
      <c r="G49" s="576">
        <v>39.742702999999999</v>
      </c>
      <c r="H49" s="576">
        <f t="shared" si="6"/>
        <v>165.01283095000002</v>
      </c>
      <c r="I49" s="38"/>
      <c r="J49" s="38"/>
      <c r="K49" s="38"/>
      <c r="L49" s="38"/>
      <c r="M49" s="38"/>
      <c r="N49" s="38"/>
    </row>
    <row r="50" spans="1:14" ht="12" customHeight="1" x14ac:dyDescent="0.25">
      <c r="A50" s="573"/>
      <c r="B50" s="574" t="s">
        <v>792</v>
      </c>
      <c r="C50" s="575">
        <v>8.5411700500000016</v>
      </c>
      <c r="D50" s="575">
        <v>0</v>
      </c>
      <c r="E50" s="575">
        <v>0</v>
      </c>
      <c r="F50" s="577">
        <v>2.0000000000000002E-5</v>
      </c>
      <c r="G50" s="576">
        <v>64.823249000000004</v>
      </c>
      <c r="H50" s="576">
        <f t="shared" si="6"/>
        <v>73.364439050000001</v>
      </c>
      <c r="I50" s="38"/>
      <c r="J50" s="38"/>
      <c r="K50" s="38"/>
      <c r="L50" s="38"/>
      <c r="M50" s="38"/>
      <c r="N50" s="38"/>
    </row>
    <row r="51" spans="1:14" ht="12" customHeight="1" x14ac:dyDescent="0.25">
      <c r="A51" s="573"/>
      <c r="B51" s="574" t="s">
        <v>793</v>
      </c>
      <c r="C51" s="575">
        <v>19.108841000000002</v>
      </c>
      <c r="D51" s="575">
        <v>46.702360999999989</v>
      </c>
      <c r="E51" s="575">
        <v>29.751061050000001</v>
      </c>
      <c r="F51" s="575">
        <v>6.2599240199999997</v>
      </c>
      <c r="G51" s="576">
        <v>82.684631999999993</v>
      </c>
      <c r="H51" s="576">
        <f t="shared" si="6"/>
        <v>184.50681907000001</v>
      </c>
      <c r="I51" s="38"/>
      <c r="J51" s="38"/>
      <c r="K51" s="38"/>
      <c r="L51" s="38"/>
      <c r="M51" s="38"/>
      <c r="N51" s="38"/>
    </row>
    <row r="52" spans="1:14" ht="12" customHeight="1" x14ac:dyDescent="0.25">
      <c r="A52" s="573"/>
      <c r="B52" s="574" t="s">
        <v>799</v>
      </c>
      <c r="C52" s="575">
        <v>40.359092960000005</v>
      </c>
      <c r="D52" s="575">
        <v>110.10975304000002</v>
      </c>
      <c r="E52" s="575">
        <v>34.012697000000003</v>
      </c>
      <c r="F52" s="575">
        <v>6.5678010000000002</v>
      </c>
      <c r="G52" s="576">
        <v>73.584676999999999</v>
      </c>
      <c r="H52" s="576">
        <f t="shared" si="6"/>
        <v>264.63402100000002</v>
      </c>
      <c r="I52" s="38"/>
      <c r="J52" s="38"/>
      <c r="K52" s="38"/>
      <c r="L52" s="38"/>
      <c r="M52" s="38"/>
      <c r="N52" s="38"/>
    </row>
    <row r="53" spans="1:14" ht="12" customHeight="1" x14ac:dyDescent="0.25">
      <c r="A53" s="573"/>
      <c r="B53" s="574" t="s">
        <v>795</v>
      </c>
      <c r="C53" s="575">
        <v>18.577441060000002</v>
      </c>
      <c r="D53" s="575">
        <v>0.412051</v>
      </c>
      <c r="E53" s="575">
        <v>0</v>
      </c>
      <c r="F53" s="575">
        <v>0</v>
      </c>
      <c r="G53" s="576">
        <v>55.495533000000002</v>
      </c>
      <c r="H53" s="576">
        <f t="shared" si="6"/>
        <v>74.485025059999998</v>
      </c>
      <c r="I53" s="38"/>
      <c r="J53" s="38"/>
      <c r="K53" s="38"/>
      <c r="L53" s="38"/>
      <c r="M53" s="38"/>
      <c r="N53" s="38"/>
    </row>
    <row r="54" spans="1:14" ht="12" customHeight="1" x14ac:dyDescent="0.25">
      <c r="A54" s="573"/>
      <c r="B54" s="574" t="s">
        <v>775</v>
      </c>
      <c r="C54" s="575">
        <v>16.640420979999998</v>
      </c>
      <c r="D54" s="575">
        <v>43.419377040000001</v>
      </c>
      <c r="E54" s="575">
        <v>22.671478</v>
      </c>
      <c r="F54" s="575">
        <v>4.0992090000000001</v>
      </c>
      <c r="G54" s="576">
        <v>51.388297999999999</v>
      </c>
      <c r="H54" s="576">
        <f t="shared" si="6"/>
        <v>138.21878301999999</v>
      </c>
      <c r="I54" s="38"/>
      <c r="J54" s="38"/>
      <c r="K54" s="38"/>
      <c r="L54" s="38"/>
      <c r="M54" s="38"/>
      <c r="N54" s="38"/>
    </row>
    <row r="55" spans="1:14" ht="12" customHeight="1" x14ac:dyDescent="0.25">
      <c r="A55" s="573"/>
      <c r="B55" s="574" t="s">
        <v>776</v>
      </c>
      <c r="C55" s="575">
        <v>32.99460697</v>
      </c>
      <c r="D55" s="575">
        <v>116.46721398999999</v>
      </c>
      <c r="E55" s="575">
        <v>66.662418029999998</v>
      </c>
      <c r="F55" s="580">
        <v>11.746722999999999</v>
      </c>
      <c r="G55" s="576">
        <v>65.812262000000004</v>
      </c>
      <c r="H55" s="576">
        <f t="shared" si="6"/>
        <v>293.68322398999999</v>
      </c>
      <c r="I55" s="38"/>
      <c r="J55" s="38"/>
      <c r="K55" s="38"/>
      <c r="L55" s="38"/>
      <c r="M55" s="38"/>
      <c r="N55" s="38"/>
    </row>
    <row r="56" spans="1:14" ht="12" customHeight="1" x14ac:dyDescent="0.25">
      <c r="A56" s="587"/>
      <c r="B56" s="582" t="s">
        <v>27</v>
      </c>
      <c r="C56" s="583">
        <f t="shared" ref="C56:H56" si="7">SUM(C44:C55)</f>
        <v>205.76194506000002</v>
      </c>
      <c r="D56" s="583">
        <f t="shared" si="7"/>
        <v>519.57564901000001</v>
      </c>
      <c r="E56" s="583">
        <f t="shared" si="7"/>
        <v>236.42910516000001</v>
      </c>
      <c r="F56" s="583">
        <f t="shared" si="7"/>
        <v>101.50299499</v>
      </c>
      <c r="G56" s="583">
        <f t="shared" si="7"/>
        <v>893.96452700000009</v>
      </c>
      <c r="H56" s="583">
        <f t="shared" si="7"/>
        <v>1957.2342212200001</v>
      </c>
      <c r="I56" s="38"/>
      <c r="J56" s="38"/>
      <c r="K56" s="38"/>
      <c r="L56" s="38"/>
      <c r="M56" s="38"/>
      <c r="N56" s="38"/>
    </row>
    <row r="57" spans="1:14" ht="12" customHeight="1" x14ac:dyDescent="0.25">
      <c r="A57" s="569">
        <v>2017</v>
      </c>
      <c r="B57" s="570" t="s">
        <v>765</v>
      </c>
      <c r="C57" s="571">
        <v>23.579535010000001</v>
      </c>
      <c r="D57" s="571">
        <v>0.10778700000000001</v>
      </c>
      <c r="E57" s="571">
        <v>0</v>
      </c>
      <c r="F57" s="571">
        <v>0</v>
      </c>
      <c r="G57" s="572">
        <v>84.740319</v>
      </c>
      <c r="H57" s="572">
        <f>SUM(C57:G57)</f>
        <v>108.42764101</v>
      </c>
      <c r="I57" s="38"/>
      <c r="J57" s="38"/>
      <c r="K57" s="38"/>
      <c r="L57" s="38"/>
      <c r="M57" s="38"/>
      <c r="N57" s="38"/>
    </row>
    <row r="58" spans="1:14" ht="12" customHeight="1" x14ac:dyDescent="0.25">
      <c r="A58" s="573"/>
      <c r="B58" s="574" t="s">
        <v>766</v>
      </c>
      <c r="C58" s="575">
        <v>14.150867060000001</v>
      </c>
      <c r="D58" s="575">
        <v>36.297165070000005</v>
      </c>
      <c r="E58" s="575">
        <v>23.927438019999997</v>
      </c>
      <c r="F58" s="575">
        <v>3.716189</v>
      </c>
      <c r="G58" s="576">
        <v>77.734465999999998</v>
      </c>
      <c r="H58" s="576">
        <f>SUM(C58:G58)</f>
        <v>155.82612515</v>
      </c>
      <c r="I58" s="38"/>
      <c r="J58" s="38"/>
      <c r="K58" s="38"/>
      <c r="L58" s="38"/>
      <c r="M58" s="38"/>
      <c r="N58" s="38"/>
    </row>
    <row r="59" spans="1:14" ht="12" customHeight="1" x14ac:dyDescent="0.25">
      <c r="A59" s="573"/>
      <c r="B59" s="574" t="s">
        <v>767</v>
      </c>
      <c r="C59" s="575">
        <v>19.484278009999997</v>
      </c>
      <c r="D59" s="575">
        <v>142.27080000999999</v>
      </c>
      <c r="E59" s="575">
        <v>103.44074098</v>
      </c>
      <c r="F59" s="575">
        <v>11.723566999999999</v>
      </c>
      <c r="G59" s="576">
        <v>349.342356</v>
      </c>
      <c r="H59" s="576">
        <f t="shared" ref="H59:H68" si="8">SUM(C59:G59)</f>
        <v>626.26174199999991</v>
      </c>
      <c r="I59" s="38"/>
      <c r="J59" s="38"/>
      <c r="K59" s="38"/>
      <c r="L59" s="38"/>
      <c r="M59" s="38"/>
      <c r="N59" s="38"/>
    </row>
    <row r="60" spans="1:14" ht="12" customHeight="1" x14ac:dyDescent="0.25">
      <c r="A60" s="573"/>
      <c r="B60" s="574" t="s">
        <v>797</v>
      </c>
      <c r="C60" s="575">
        <v>19.206987939999998</v>
      </c>
      <c r="D60" s="575">
        <v>5.8699999999999996E-4</v>
      </c>
      <c r="E60" s="575">
        <v>0</v>
      </c>
      <c r="F60" s="577">
        <v>2.1000000000000002E-5</v>
      </c>
      <c r="G60" s="576">
        <v>456.11758500000002</v>
      </c>
      <c r="H60" s="576">
        <f t="shared" si="8"/>
        <v>475.32518094</v>
      </c>
      <c r="I60" s="38"/>
      <c r="J60" s="38"/>
      <c r="K60" s="38"/>
      <c r="L60" s="38"/>
      <c r="M60" s="38"/>
      <c r="N60" s="38"/>
    </row>
    <row r="61" spans="1:14" ht="12" customHeight="1" x14ac:dyDescent="0.25">
      <c r="A61" s="573"/>
      <c r="B61" s="574" t="s">
        <v>790</v>
      </c>
      <c r="C61" s="575">
        <v>22.194449049999996</v>
      </c>
      <c r="D61" s="575">
        <v>75.500301989999997</v>
      </c>
      <c r="E61" s="575">
        <v>72.041577029999999</v>
      </c>
      <c r="F61" s="575">
        <v>3.9121709999999998</v>
      </c>
      <c r="G61" s="576">
        <v>131.999764</v>
      </c>
      <c r="H61" s="576">
        <f t="shared" si="8"/>
        <v>305.64826306999998</v>
      </c>
      <c r="I61" s="38"/>
      <c r="J61" s="38"/>
      <c r="K61" s="38"/>
      <c r="L61" s="38"/>
      <c r="M61" s="38"/>
      <c r="N61" s="38"/>
    </row>
    <row r="62" spans="1:14" ht="12" customHeight="1" x14ac:dyDescent="0.25">
      <c r="A62" s="573"/>
      <c r="B62" s="574" t="s">
        <v>791</v>
      </c>
      <c r="C62" s="575">
        <v>7.7686800099999997</v>
      </c>
      <c r="D62" s="575">
        <v>135.75231900999998</v>
      </c>
      <c r="E62" s="575">
        <v>101.02857698000001</v>
      </c>
      <c r="F62" s="575">
        <v>14.114968000000001</v>
      </c>
      <c r="G62" s="576">
        <v>129.70499600000002</v>
      </c>
      <c r="H62" s="576">
        <f t="shared" si="8"/>
        <v>388.36954000000003</v>
      </c>
      <c r="I62" s="38"/>
      <c r="J62" s="38"/>
      <c r="K62" s="38"/>
      <c r="L62" s="38"/>
      <c r="M62" s="38"/>
      <c r="N62" s="38"/>
    </row>
    <row r="63" spans="1:14" ht="12" customHeight="1" x14ac:dyDescent="0.25">
      <c r="A63" s="573"/>
      <c r="B63" s="574" t="s">
        <v>792</v>
      </c>
      <c r="C63" s="575">
        <v>35.725807950000004</v>
      </c>
      <c r="D63" s="575">
        <v>0.118573</v>
      </c>
      <c r="E63" s="575">
        <v>0</v>
      </c>
      <c r="F63" s="575">
        <v>0</v>
      </c>
      <c r="G63" s="576">
        <v>188.516446</v>
      </c>
      <c r="H63" s="576">
        <f t="shared" si="8"/>
        <v>224.36082694999999</v>
      </c>
      <c r="I63" s="38"/>
      <c r="J63" s="38"/>
      <c r="K63" s="38"/>
      <c r="L63" s="38"/>
      <c r="M63" s="38"/>
      <c r="N63" s="38"/>
    </row>
    <row r="64" spans="1:14" ht="12" customHeight="1" x14ac:dyDescent="0.25">
      <c r="A64" s="573"/>
      <c r="B64" s="574" t="s">
        <v>772</v>
      </c>
      <c r="C64" s="575">
        <v>17.303361020000001</v>
      </c>
      <c r="D64" s="575">
        <v>68.335785999999999</v>
      </c>
      <c r="E64" s="575">
        <v>54.845904000000004</v>
      </c>
      <c r="F64" s="575">
        <v>1.2825419999999998</v>
      </c>
      <c r="G64" s="576">
        <v>160.32859199999999</v>
      </c>
      <c r="H64" s="576">
        <f t="shared" si="8"/>
        <v>302.09618502000001</v>
      </c>
      <c r="I64" s="38"/>
      <c r="J64" s="38"/>
      <c r="K64" s="38"/>
      <c r="L64" s="38"/>
      <c r="M64" s="38"/>
      <c r="N64" s="38"/>
    </row>
    <row r="65" spans="1:14" ht="12" customHeight="1" x14ac:dyDescent="0.25">
      <c r="A65" s="573"/>
      <c r="B65" s="574" t="s">
        <v>773</v>
      </c>
      <c r="C65" s="575">
        <v>25.77045802</v>
      </c>
      <c r="D65" s="575">
        <v>121.26702998</v>
      </c>
      <c r="E65" s="575">
        <v>88.924022010000002</v>
      </c>
      <c r="F65" s="575">
        <v>12.761949000000001</v>
      </c>
      <c r="G65" s="576">
        <v>122.14297015999999</v>
      </c>
      <c r="H65" s="576">
        <f t="shared" si="8"/>
        <v>370.86642917</v>
      </c>
      <c r="I65" s="38"/>
      <c r="J65" s="38"/>
      <c r="K65" s="38"/>
      <c r="L65" s="38"/>
      <c r="M65" s="38"/>
      <c r="N65" s="38"/>
    </row>
    <row r="66" spans="1:14" ht="12" customHeight="1" x14ac:dyDescent="0.25">
      <c r="A66" s="573"/>
      <c r="B66" s="574" t="s">
        <v>774</v>
      </c>
      <c r="C66" s="575">
        <v>21.512294990000001</v>
      </c>
      <c r="D66" s="575">
        <v>0.88676000999999993</v>
      </c>
      <c r="E66" s="575">
        <v>0.41128899999999996</v>
      </c>
      <c r="F66" s="588">
        <v>1.9999999999999999E-6</v>
      </c>
      <c r="G66" s="576">
        <v>245.33227299999999</v>
      </c>
      <c r="H66" s="576">
        <f t="shared" si="8"/>
        <v>268.14261899999997</v>
      </c>
      <c r="I66" s="38"/>
      <c r="J66" s="38"/>
      <c r="K66" s="38"/>
      <c r="L66" s="38"/>
      <c r="M66" s="38"/>
      <c r="N66" s="38"/>
    </row>
    <row r="67" spans="1:14" ht="12" customHeight="1" x14ac:dyDescent="0.25">
      <c r="A67" s="573"/>
      <c r="B67" s="574" t="s">
        <v>775</v>
      </c>
      <c r="C67" s="575">
        <v>26.119572980000001</v>
      </c>
      <c r="D67" s="575">
        <v>62.119639999999997</v>
      </c>
      <c r="E67" s="575">
        <v>63.987432949999999</v>
      </c>
      <c r="F67" s="575">
        <v>2.2675949999999996</v>
      </c>
      <c r="G67" s="576">
        <v>185.87517600000001</v>
      </c>
      <c r="H67" s="576">
        <f t="shared" si="8"/>
        <v>340.36941693</v>
      </c>
      <c r="I67" s="38"/>
      <c r="J67" s="38"/>
      <c r="K67" s="38"/>
      <c r="L67" s="38"/>
      <c r="M67" s="38"/>
      <c r="N67" s="38"/>
    </row>
    <row r="68" spans="1:14" ht="12" customHeight="1" x14ac:dyDescent="0.25">
      <c r="A68" s="573"/>
      <c r="B68" s="574" t="s">
        <v>776</v>
      </c>
      <c r="C68" s="575">
        <v>28.093117030000002</v>
      </c>
      <c r="D68" s="575">
        <v>166.16893596</v>
      </c>
      <c r="E68" s="575">
        <v>129.40505494999999</v>
      </c>
      <c r="F68" s="580">
        <v>16.388428999999999</v>
      </c>
      <c r="G68" s="576">
        <v>437.39210000000003</v>
      </c>
      <c r="H68" s="576">
        <f t="shared" si="8"/>
        <v>777.44763693999994</v>
      </c>
      <c r="I68" s="38"/>
      <c r="J68" s="38"/>
      <c r="K68" s="38"/>
      <c r="L68" s="38"/>
      <c r="M68" s="38"/>
      <c r="N68" s="38"/>
    </row>
    <row r="69" spans="1:14" ht="12" customHeight="1" x14ac:dyDescent="0.25">
      <c r="A69" s="587"/>
      <c r="B69" s="582" t="s">
        <v>27</v>
      </c>
      <c r="C69" s="583">
        <f t="shared" ref="C69:H69" si="9">SUM(C57:C68)</f>
        <v>260.90940907000004</v>
      </c>
      <c r="D69" s="583">
        <f t="shared" si="9"/>
        <v>808.82568502999993</v>
      </c>
      <c r="E69" s="583">
        <f t="shared" si="9"/>
        <v>638.01203592000002</v>
      </c>
      <c r="F69" s="583">
        <f t="shared" si="9"/>
        <v>66.167433000000003</v>
      </c>
      <c r="G69" s="583">
        <f t="shared" si="9"/>
        <v>2569.22704316</v>
      </c>
      <c r="H69" s="583">
        <f t="shared" si="9"/>
        <v>4343.141606180001</v>
      </c>
      <c r="I69" s="38"/>
      <c r="J69" s="38"/>
      <c r="K69" s="38"/>
      <c r="L69" s="38"/>
      <c r="M69" s="38"/>
      <c r="N69" s="38"/>
    </row>
    <row r="70" spans="1:14" ht="12" customHeight="1" x14ac:dyDescent="0.25">
      <c r="A70" s="569">
        <v>2018</v>
      </c>
      <c r="B70" s="570" t="s">
        <v>765</v>
      </c>
      <c r="C70" s="571">
        <v>28.185164029999996</v>
      </c>
      <c r="D70" s="571">
        <v>0.24851297</v>
      </c>
      <c r="E70" s="571">
        <v>7.3141999999999999E-2</v>
      </c>
      <c r="F70" s="571">
        <v>0</v>
      </c>
      <c r="G70" s="572">
        <v>246.729105</v>
      </c>
      <c r="H70" s="572">
        <f>SUM(C70:G70)</f>
        <v>275.23592400000001</v>
      </c>
      <c r="I70" s="38"/>
      <c r="J70" s="38"/>
      <c r="K70" s="38"/>
      <c r="L70" s="38"/>
      <c r="M70" s="38"/>
      <c r="N70" s="38"/>
    </row>
    <row r="71" spans="1:14" ht="12" customHeight="1" x14ac:dyDescent="0.25">
      <c r="A71" s="573"/>
      <c r="B71" s="574" t="s">
        <v>766</v>
      </c>
      <c r="C71" s="575">
        <v>14.785137980000002</v>
      </c>
      <c r="D71" s="575">
        <v>53.634860969999998</v>
      </c>
      <c r="E71" s="575">
        <v>51.307370000000006</v>
      </c>
      <c r="F71" s="575">
        <v>4.6292420000000005</v>
      </c>
      <c r="G71" s="576">
        <v>210.671797</v>
      </c>
      <c r="H71" s="576">
        <f>SUM(C71:G71)</f>
        <v>335.02840795000003</v>
      </c>
      <c r="I71" s="38"/>
      <c r="J71" s="38"/>
      <c r="K71" s="38"/>
      <c r="L71" s="38"/>
      <c r="M71" s="38"/>
      <c r="N71" s="38"/>
    </row>
    <row r="72" spans="1:14" ht="12" customHeight="1" x14ac:dyDescent="0.25">
      <c r="A72" s="573"/>
      <c r="B72" s="574" t="s">
        <v>767</v>
      </c>
      <c r="C72" s="575">
        <v>27.507437999999997</v>
      </c>
      <c r="D72" s="575">
        <v>230.42256400000002</v>
      </c>
      <c r="E72" s="575">
        <v>183.65521099000003</v>
      </c>
      <c r="F72" s="575">
        <v>25.635743999999999</v>
      </c>
      <c r="G72" s="576">
        <v>421.25852099999997</v>
      </c>
      <c r="H72" s="576">
        <f t="shared" ref="H72:H81" si="10">SUM(C72:G72)</f>
        <v>888.47947799000008</v>
      </c>
      <c r="I72" s="38"/>
      <c r="J72" s="38"/>
      <c r="K72" s="38"/>
      <c r="L72" s="38"/>
      <c r="M72" s="38"/>
      <c r="N72" s="38"/>
    </row>
    <row r="73" spans="1:14" ht="12" customHeight="1" x14ac:dyDescent="0.25">
      <c r="A73" s="573"/>
      <c r="B73" s="574" t="s">
        <v>797</v>
      </c>
      <c r="C73" s="575">
        <v>22.11587007</v>
      </c>
      <c r="D73" s="575">
        <v>0</v>
      </c>
      <c r="E73" s="575">
        <v>0</v>
      </c>
      <c r="F73" s="575">
        <v>0</v>
      </c>
      <c r="G73" s="576">
        <v>1696.781698</v>
      </c>
      <c r="H73" s="576">
        <f t="shared" si="10"/>
        <v>1718.89756807</v>
      </c>
      <c r="I73" s="38"/>
      <c r="J73" s="38"/>
      <c r="K73" s="38"/>
      <c r="L73" s="38"/>
      <c r="M73" s="38"/>
      <c r="N73" s="38"/>
    </row>
    <row r="74" spans="1:14" ht="12" customHeight="1" x14ac:dyDescent="0.25">
      <c r="A74" s="573"/>
      <c r="B74" s="574" t="s">
        <v>790</v>
      </c>
      <c r="C74" s="575">
        <v>20.10221593</v>
      </c>
      <c r="D74" s="575">
        <v>96.473646129999992</v>
      </c>
      <c r="E74" s="575">
        <v>84.665308950000025</v>
      </c>
      <c r="F74" s="575">
        <v>18.949471030000002</v>
      </c>
      <c r="G74" s="576">
        <v>266.20489500000002</v>
      </c>
      <c r="H74" s="576">
        <f t="shared" si="10"/>
        <v>486.39553704000002</v>
      </c>
      <c r="I74" s="38"/>
      <c r="J74" s="38"/>
      <c r="K74" s="38"/>
      <c r="L74" s="38"/>
      <c r="M74" s="38"/>
      <c r="N74" s="38"/>
    </row>
    <row r="75" spans="1:14" ht="12" customHeight="1" x14ac:dyDescent="0.25">
      <c r="A75" s="573"/>
      <c r="B75" s="574" t="s">
        <v>791</v>
      </c>
      <c r="C75" s="575">
        <v>9.4005019900000004</v>
      </c>
      <c r="D75" s="575">
        <v>161.29537900999998</v>
      </c>
      <c r="E75" s="575">
        <v>129.72532995999998</v>
      </c>
      <c r="F75" s="575">
        <v>0</v>
      </c>
      <c r="G75" s="576">
        <v>293.54899499999999</v>
      </c>
      <c r="H75" s="576">
        <f t="shared" si="10"/>
        <v>593.97020595999993</v>
      </c>
      <c r="I75" s="38"/>
      <c r="J75" s="38"/>
      <c r="K75" s="38"/>
      <c r="L75" s="38"/>
      <c r="M75" s="38"/>
      <c r="N75" s="38"/>
    </row>
    <row r="76" spans="1:14" ht="12" customHeight="1" x14ac:dyDescent="0.25">
      <c r="A76" s="573"/>
      <c r="B76" s="574" t="s">
        <v>792</v>
      </c>
      <c r="C76" s="575">
        <v>38.109245000000001</v>
      </c>
      <c r="D76" s="575">
        <v>1.0131209999999999</v>
      </c>
      <c r="E76" s="575">
        <v>0.90428197999999993</v>
      </c>
      <c r="F76" s="575">
        <v>0</v>
      </c>
      <c r="G76" s="576">
        <v>378.34165999999999</v>
      </c>
      <c r="H76" s="576">
        <f t="shared" si="10"/>
        <v>418.36830798</v>
      </c>
      <c r="I76" s="38"/>
      <c r="J76" s="38"/>
      <c r="K76" s="38"/>
      <c r="L76" s="38"/>
      <c r="M76" s="38"/>
      <c r="N76" s="38"/>
    </row>
    <row r="77" spans="1:14" ht="12" customHeight="1" x14ac:dyDescent="0.25">
      <c r="A77" s="573"/>
      <c r="B77" s="574" t="s">
        <v>772</v>
      </c>
      <c r="C77" s="575">
        <v>21.991430039999997</v>
      </c>
      <c r="D77" s="575">
        <v>55.603507990000004</v>
      </c>
      <c r="E77" s="575">
        <v>59.342085009999998</v>
      </c>
      <c r="F77" s="575">
        <v>4.3461780000000001</v>
      </c>
      <c r="G77" s="576">
        <v>210.76406600000001</v>
      </c>
      <c r="H77" s="576">
        <f t="shared" si="10"/>
        <v>352.04726704000007</v>
      </c>
      <c r="I77" s="38"/>
      <c r="J77" s="38"/>
      <c r="K77" s="38"/>
      <c r="L77" s="38"/>
      <c r="M77" s="38"/>
      <c r="N77" s="38"/>
    </row>
    <row r="78" spans="1:14" ht="12" customHeight="1" x14ac:dyDescent="0.25">
      <c r="A78" s="573"/>
      <c r="B78" s="574" t="s">
        <v>773</v>
      </c>
      <c r="C78" s="575">
        <v>22.853468020000001</v>
      </c>
      <c r="D78" s="575">
        <v>194.43366202000001</v>
      </c>
      <c r="E78" s="575">
        <v>142.83755499999998</v>
      </c>
      <c r="F78" s="575">
        <v>13.161438960000002</v>
      </c>
      <c r="G78" s="576">
        <v>152.877802</v>
      </c>
      <c r="H78" s="576">
        <f t="shared" si="10"/>
        <v>526.16392600000006</v>
      </c>
      <c r="I78" s="38"/>
      <c r="J78" s="38"/>
      <c r="K78" s="38"/>
      <c r="L78" s="38"/>
      <c r="M78" s="38"/>
      <c r="N78" s="38"/>
    </row>
    <row r="79" spans="1:14" ht="12" customHeight="1" x14ac:dyDescent="0.25">
      <c r="A79" s="573"/>
      <c r="B79" s="574" t="s">
        <v>774</v>
      </c>
      <c r="C79" s="575">
        <v>15.62097704</v>
      </c>
      <c r="D79" s="575">
        <v>0.240261</v>
      </c>
      <c r="E79" s="575">
        <v>0.37177100000000002</v>
      </c>
      <c r="F79" s="575">
        <v>0</v>
      </c>
      <c r="G79" s="576">
        <v>179.34840600000001</v>
      </c>
      <c r="H79" s="576">
        <f t="shared" si="10"/>
        <v>195.58141504000002</v>
      </c>
      <c r="I79" s="38"/>
      <c r="J79" s="38"/>
      <c r="K79" s="38"/>
      <c r="L79" s="38"/>
      <c r="M79" s="38"/>
      <c r="N79" s="38"/>
    </row>
    <row r="80" spans="1:14" ht="12" customHeight="1" x14ac:dyDescent="0.25">
      <c r="A80" s="573"/>
      <c r="B80" s="574" t="s">
        <v>775</v>
      </c>
      <c r="C80" s="575">
        <v>11.426942029999999</v>
      </c>
      <c r="D80" s="575">
        <v>87.197300089999999</v>
      </c>
      <c r="E80" s="575">
        <v>48.732338009999999</v>
      </c>
      <c r="F80" s="575">
        <v>8.6598990399999991</v>
      </c>
      <c r="G80" s="576">
        <v>149.41684100000001</v>
      </c>
      <c r="H80" s="576">
        <f t="shared" si="10"/>
        <v>305.43332017</v>
      </c>
      <c r="I80" s="38"/>
      <c r="J80" s="38"/>
      <c r="K80" s="38"/>
      <c r="L80" s="38"/>
      <c r="M80" s="38"/>
      <c r="N80" s="38"/>
    </row>
    <row r="81" spans="1:14" ht="12" customHeight="1" x14ac:dyDescent="0.25">
      <c r="A81" s="573"/>
      <c r="B81" s="574" t="s">
        <v>776</v>
      </c>
      <c r="C81" s="575">
        <v>34.994355939999991</v>
      </c>
      <c r="D81" s="575">
        <v>99.502475029999999</v>
      </c>
      <c r="E81" s="575">
        <v>68.83049699</v>
      </c>
      <c r="F81" s="580">
        <v>12.940978980000001</v>
      </c>
      <c r="G81" s="576">
        <v>346.39063499999997</v>
      </c>
      <c r="H81" s="576">
        <f t="shared" si="10"/>
        <v>562.65894193999998</v>
      </c>
      <c r="I81" s="38"/>
      <c r="J81" s="38"/>
      <c r="K81" s="38"/>
      <c r="L81" s="38"/>
      <c r="M81" s="38"/>
      <c r="N81" s="38"/>
    </row>
    <row r="82" spans="1:14" ht="12" customHeight="1" x14ac:dyDescent="0.25">
      <c r="A82" s="587"/>
      <c r="B82" s="582" t="s">
        <v>27</v>
      </c>
      <c r="C82" s="583">
        <f t="shared" ref="C82:H82" si="11">SUM(C70:C81)</f>
        <v>267.09274606999998</v>
      </c>
      <c r="D82" s="583">
        <f t="shared" si="11"/>
        <v>980.06529021000017</v>
      </c>
      <c r="E82" s="583">
        <f t="shared" si="11"/>
        <v>770.44488989000013</v>
      </c>
      <c r="F82" s="583">
        <f t="shared" si="11"/>
        <v>88.322952010000009</v>
      </c>
      <c r="G82" s="583">
        <f t="shared" si="11"/>
        <v>4552.3344209999996</v>
      </c>
      <c r="H82" s="583">
        <f t="shared" si="11"/>
        <v>6658.2602991800004</v>
      </c>
      <c r="I82" s="38"/>
      <c r="J82" s="38"/>
      <c r="K82" s="38"/>
      <c r="L82" s="38"/>
      <c r="M82" s="38"/>
      <c r="N82" s="38"/>
    </row>
    <row r="83" spans="1:14" ht="12" customHeight="1" x14ac:dyDescent="0.25">
      <c r="A83" s="569">
        <v>2019</v>
      </c>
      <c r="B83" s="570" t="s">
        <v>765</v>
      </c>
      <c r="C83" s="571">
        <v>11.426939990000001</v>
      </c>
      <c r="D83" s="571">
        <v>2.0681000000000001E-2</v>
      </c>
      <c r="E83" s="571">
        <v>6.3909899999999992E-3</v>
      </c>
      <c r="F83" s="571">
        <v>0</v>
      </c>
      <c r="G83" s="572">
        <v>258.96268099999998</v>
      </c>
      <c r="H83" s="572">
        <f>SUM(C83:G83)</f>
        <v>270.41669297999999</v>
      </c>
      <c r="I83" s="589"/>
      <c r="J83" s="589"/>
      <c r="K83" s="589"/>
      <c r="L83" s="589"/>
      <c r="M83" s="589"/>
      <c r="N83" s="589"/>
    </row>
    <row r="84" spans="1:14" ht="12" customHeight="1" x14ac:dyDescent="0.25">
      <c r="A84" s="573"/>
      <c r="B84" s="574" t="s">
        <v>766</v>
      </c>
      <c r="C84" s="575">
        <v>26.161915019999999</v>
      </c>
      <c r="D84" s="575">
        <v>88.49270405</v>
      </c>
      <c r="E84" s="575">
        <v>59.328727999999998</v>
      </c>
      <c r="F84" s="588">
        <v>1.9999999999999999E-6</v>
      </c>
      <c r="G84" s="576">
        <v>194.68518599999999</v>
      </c>
      <c r="H84" s="576">
        <f>SUM(C84:G84)</f>
        <v>368.66853506999996</v>
      </c>
      <c r="I84" s="589"/>
      <c r="J84" s="589"/>
      <c r="K84" s="589"/>
      <c r="L84" s="589"/>
      <c r="M84" s="589"/>
      <c r="N84" s="589"/>
    </row>
    <row r="85" spans="1:14" ht="12" customHeight="1" x14ac:dyDescent="0.25">
      <c r="A85" s="573"/>
      <c r="B85" s="574" t="s">
        <v>767</v>
      </c>
      <c r="C85" s="575">
        <v>20.050967</v>
      </c>
      <c r="D85" s="575">
        <v>116.78598893</v>
      </c>
      <c r="E85" s="575">
        <v>78.104379980000004</v>
      </c>
      <c r="F85" s="575">
        <v>22.118126960000001</v>
      </c>
      <c r="G85" s="576">
        <v>235.27743799999999</v>
      </c>
      <c r="H85" s="576">
        <f t="shared" ref="H85:H94" si="12">SUM(C85:G85)</f>
        <v>472.33690087000002</v>
      </c>
      <c r="I85" s="590"/>
      <c r="J85" s="590"/>
      <c r="K85" s="589"/>
      <c r="L85" s="589"/>
      <c r="M85" s="589"/>
      <c r="N85" s="589"/>
    </row>
    <row r="86" spans="1:14" ht="12" customHeight="1" x14ac:dyDescent="0.25">
      <c r="A86" s="573"/>
      <c r="B86" s="574" t="s">
        <v>797</v>
      </c>
      <c r="C86" s="575">
        <v>22.847695100000003</v>
      </c>
      <c r="D86" s="575">
        <v>0.33974900000000002</v>
      </c>
      <c r="E86" s="575">
        <v>0</v>
      </c>
      <c r="F86" s="577">
        <v>2.8E-5</v>
      </c>
      <c r="G86" s="576">
        <v>406.84693499999997</v>
      </c>
      <c r="H86" s="576">
        <f t="shared" si="12"/>
        <v>430.03440709999995</v>
      </c>
      <c r="I86" s="589"/>
      <c r="J86" s="589"/>
      <c r="K86" s="589"/>
      <c r="L86" s="589"/>
      <c r="M86" s="589"/>
      <c r="N86" s="589"/>
    </row>
    <row r="87" spans="1:14" ht="12" customHeight="1" x14ac:dyDescent="0.25">
      <c r="A87" s="573"/>
      <c r="B87" s="574" t="s">
        <v>790</v>
      </c>
      <c r="C87" s="575">
        <v>221.78845898999998</v>
      </c>
      <c r="D87" s="575">
        <v>88.141457060000008</v>
      </c>
      <c r="E87" s="575">
        <v>73.117730980000005</v>
      </c>
      <c r="F87" s="575">
        <v>0</v>
      </c>
      <c r="G87" s="576">
        <v>205.125855</v>
      </c>
      <c r="H87" s="576">
        <f t="shared" si="12"/>
        <v>588.17350203000001</v>
      </c>
      <c r="I87" s="589"/>
      <c r="J87" s="589"/>
      <c r="K87" s="589"/>
      <c r="L87" s="589"/>
      <c r="M87" s="589"/>
      <c r="N87" s="589"/>
    </row>
    <row r="88" spans="1:14" ht="12" customHeight="1" x14ac:dyDescent="0.25">
      <c r="A88" s="573"/>
      <c r="B88" s="574" t="s">
        <v>791</v>
      </c>
      <c r="C88" s="575">
        <v>32.631771030000003</v>
      </c>
      <c r="D88" s="575">
        <v>103.81700495</v>
      </c>
      <c r="E88" s="575">
        <v>66.28986098</v>
      </c>
      <c r="F88" s="575">
        <v>8.0067529999999998</v>
      </c>
      <c r="G88" s="576">
        <v>193.972633</v>
      </c>
      <c r="H88" s="576">
        <f t="shared" si="12"/>
        <v>404.71802295999998</v>
      </c>
      <c r="I88" s="589"/>
      <c r="J88" s="589"/>
      <c r="K88" s="589"/>
      <c r="L88" s="589"/>
      <c r="M88" s="589"/>
      <c r="N88" s="589"/>
    </row>
    <row r="89" spans="1:14" ht="12" customHeight="1" x14ac:dyDescent="0.25">
      <c r="A89" s="573"/>
      <c r="B89" s="574" t="s">
        <v>792</v>
      </c>
      <c r="C89" s="575">
        <v>43.166266999999998</v>
      </c>
      <c r="D89" s="575">
        <v>0</v>
      </c>
      <c r="E89" s="575">
        <v>0</v>
      </c>
      <c r="F89" s="575">
        <v>0</v>
      </c>
      <c r="G89" s="576">
        <v>164.90631300000001</v>
      </c>
      <c r="H89" s="576">
        <f t="shared" si="12"/>
        <v>208.07258000000002</v>
      </c>
      <c r="I89" s="589"/>
      <c r="J89" s="589"/>
      <c r="K89" s="589"/>
      <c r="L89" s="589"/>
      <c r="M89" s="589"/>
      <c r="N89" s="589"/>
    </row>
    <row r="90" spans="1:14" ht="12" customHeight="1" x14ac:dyDescent="0.25">
      <c r="A90" s="573"/>
      <c r="B90" s="574" t="s">
        <v>772</v>
      </c>
      <c r="C90" s="575">
        <v>7.1771000000000001E-2</v>
      </c>
      <c r="D90" s="575">
        <v>41.759061129999999</v>
      </c>
      <c r="E90" s="575">
        <v>34.078951959999998</v>
      </c>
      <c r="F90" s="575">
        <v>0</v>
      </c>
      <c r="G90" s="576">
        <v>130.03807</v>
      </c>
      <c r="H90" s="576">
        <f t="shared" si="12"/>
        <v>205.94785408999999</v>
      </c>
      <c r="I90" s="591"/>
      <c r="J90" s="591"/>
      <c r="K90" s="591"/>
      <c r="L90" s="591"/>
      <c r="M90" s="591"/>
      <c r="N90" s="591"/>
    </row>
    <row r="91" spans="1:14" ht="12" customHeight="1" x14ac:dyDescent="0.25">
      <c r="A91" s="573"/>
      <c r="B91" s="574" t="s">
        <v>798</v>
      </c>
      <c r="C91" s="575">
        <v>117.698047</v>
      </c>
      <c r="D91" s="575">
        <v>194.03548491999999</v>
      </c>
      <c r="E91" s="575">
        <v>125.40333901999999</v>
      </c>
      <c r="F91" s="575">
        <v>5.6677949999999999</v>
      </c>
      <c r="G91" s="576">
        <v>135.14976999999999</v>
      </c>
      <c r="H91" s="576">
        <f t="shared" si="12"/>
        <v>577.95443593999994</v>
      </c>
      <c r="I91" s="591"/>
      <c r="J91" s="591"/>
      <c r="K91" s="591"/>
      <c r="L91" s="591"/>
      <c r="M91" s="591"/>
      <c r="N91" s="591"/>
    </row>
    <row r="92" spans="1:14" ht="12" customHeight="1" x14ac:dyDescent="0.25">
      <c r="A92" s="573"/>
      <c r="B92" s="574" t="s">
        <v>774</v>
      </c>
      <c r="C92" s="575">
        <v>35.981994</v>
      </c>
      <c r="D92" s="575">
        <v>6.0615590199999998</v>
      </c>
      <c r="E92" s="575">
        <v>0.57344097999999999</v>
      </c>
      <c r="F92" s="577">
        <v>1.9000000000000001E-5</v>
      </c>
      <c r="G92" s="576">
        <v>372.25390900000002</v>
      </c>
      <c r="H92" s="576">
        <f t="shared" si="12"/>
        <v>414.87092200000001</v>
      </c>
      <c r="I92" s="591"/>
      <c r="J92" s="591"/>
      <c r="K92" s="591"/>
      <c r="L92" s="591"/>
      <c r="M92" s="591"/>
      <c r="N92" s="591"/>
    </row>
    <row r="93" spans="1:14" ht="12" customHeight="1" x14ac:dyDescent="0.25">
      <c r="A93" s="573"/>
      <c r="B93" s="574" t="s">
        <v>775</v>
      </c>
      <c r="C93" s="575">
        <v>25.015386030000002</v>
      </c>
      <c r="D93" s="592">
        <v>123.99013307</v>
      </c>
      <c r="E93" s="593">
        <v>74.017821010000006</v>
      </c>
      <c r="F93" s="575">
        <v>0</v>
      </c>
      <c r="G93" s="576">
        <v>203.35182499999999</v>
      </c>
      <c r="H93" s="576">
        <f t="shared" si="12"/>
        <v>426.37516511000001</v>
      </c>
      <c r="I93" s="591"/>
      <c r="J93" s="591"/>
      <c r="K93" s="591"/>
      <c r="L93" s="591"/>
      <c r="M93" s="591"/>
      <c r="N93" s="591"/>
    </row>
    <row r="94" spans="1:14" ht="12" customHeight="1" x14ac:dyDescent="0.25">
      <c r="A94" s="573"/>
      <c r="B94" s="574" t="s">
        <v>776</v>
      </c>
      <c r="C94" s="575">
        <v>29.61313797</v>
      </c>
      <c r="D94" s="575">
        <v>119.93019901999999</v>
      </c>
      <c r="E94" s="575">
        <v>34.133329979999999</v>
      </c>
      <c r="F94" s="580">
        <v>4.3547849800000007</v>
      </c>
      <c r="G94" s="576">
        <v>206.682897</v>
      </c>
      <c r="H94" s="576">
        <f t="shared" si="12"/>
        <v>394.71434894999999</v>
      </c>
      <c r="I94" s="591"/>
      <c r="J94" s="591"/>
      <c r="K94" s="591"/>
      <c r="L94" s="591"/>
      <c r="M94" s="591"/>
      <c r="N94" s="591"/>
    </row>
    <row r="95" spans="1:14" ht="12" customHeight="1" x14ac:dyDescent="0.25">
      <c r="A95" s="587"/>
      <c r="B95" s="582" t="s">
        <v>27</v>
      </c>
      <c r="C95" s="583">
        <f t="shared" ref="C95:H95" si="13">SUM(C83:C94)</f>
        <v>586.45435012999997</v>
      </c>
      <c r="D95" s="583">
        <f t="shared" si="13"/>
        <v>883.37402215000009</v>
      </c>
      <c r="E95" s="583">
        <f t="shared" si="13"/>
        <v>545.05397387999994</v>
      </c>
      <c r="F95" s="583">
        <f t="shared" si="13"/>
        <v>40.147508940000002</v>
      </c>
      <c r="G95" s="583">
        <f t="shared" si="13"/>
        <v>2707.2535120000002</v>
      </c>
      <c r="H95" s="583">
        <f t="shared" si="13"/>
        <v>4762.2833670999999</v>
      </c>
      <c r="I95" s="589"/>
      <c r="J95" s="589"/>
      <c r="K95" s="589"/>
      <c r="L95" s="589"/>
      <c r="M95" s="589"/>
      <c r="N95" s="589"/>
    </row>
    <row r="96" spans="1:14" ht="12" customHeight="1" x14ac:dyDescent="0.25">
      <c r="A96" s="569">
        <v>2020</v>
      </c>
      <c r="B96" s="570" t="s">
        <v>765</v>
      </c>
      <c r="C96" s="571">
        <v>27.083633990000003</v>
      </c>
      <c r="D96" s="571">
        <v>40.885795979999997</v>
      </c>
      <c r="E96" s="571">
        <v>7.9618999999999995E-2</v>
      </c>
      <c r="F96" s="594">
        <v>1.1980000000000001E-3</v>
      </c>
      <c r="G96" s="572">
        <v>416.46875599999998</v>
      </c>
      <c r="H96" s="572">
        <f>SUM(C96:G96)</f>
        <v>484.51900296999997</v>
      </c>
      <c r="I96" s="589"/>
      <c r="J96" s="589"/>
      <c r="K96" s="589"/>
      <c r="L96" s="589"/>
      <c r="M96" s="589"/>
      <c r="N96" s="589"/>
    </row>
    <row r="97" spans="1:14" ht="12" customHeight="1" x14ac:dyDescent="0.25">
      <c r="A97" s="573"/>
      <c r="B97" s="574" t="s">
        <v>766</v>
      </c>
      <c r="C97" s="575">
        <v>20.403461</v>
      </c>
      <c r="D97" s="575">
        <v>115.99921098999999</v>
      </c>
      <c r="E97" s="575">
        <v>61.302308009999997</v>
      </c>
      <c r="F97" s="575">
        <v>0</v>
      </c>
      <c r="G97" s="576">
        <v>222.60940199999999</v>
      </c>
      <c r="H97" s="576">
        <f>SUM(C97:G97)</f>
        <v>420.31438199999997</v>
      </c>
      <c r="I97" s="589"/>
      <c r="J97" s="589"/>
      <c r="K97" s="589"/>
      <c r="L97" s="589"/>
      <c r="M97" s="589"/>
      <c r="N97" s="589"/>
    </row>
    <row r="98" spans="1:14" ht="12" customHeight="1" x14ac:dyDescent="0.25">
      <c r="A98" s="573"/>
      <c r="B98" s="574" t="s">
        <v>767</v>
      </c>
      <c r="C98" s="575">
        <v>23.11116999</v>
      </c>
      <c r="D98" s="575">
        <v>121.02743998999999</v>
      </c>
      <c r="E98" s="575">
        <v>83.498118000000005</v>
      </c>
      <c r="F98" s="575">
        <v>6.0839949999999998</v>
      </c>
      <c r="G98" s="576">
        <v>265.42993100000001</v>
      </c>
      <c r="H98" s="576">
        <f t="shared" ref="H98:H107" si="14">SUM(C98:G98)</f>
        <v>499.15065398000002</v>
      </c>
      <c r="I98" s="589"/>
      <c r="J98" s="589"/>
      <c r="K98" s="589"/>
      <c r="L98" s="589"/>
      <c r="M98" s="589"/>
      <c r="N98" s="589"/>
    </row>
    <row r="99" spans="1:14" ht="12" customHeight="1" x14ac:dyDescent="0.25">
      <c r="A99" s="573"/>
      <c r="B99" s="574" t="s">
        <v>797</v>
      </c>
      <c r="C99" s="575">
        <v>20.583821990000001</v>
      </c>
      <c r="D99" s="575">
        <v>7.3699300000000001</v>
      </c>
      <c r="E99" s="575">
        <v>0</v>
      </c>
      <c r="F99" s="575">
        <v>0</v>
      </c>
      <c r="G99" s="576">
        <v>228.94537500000001</v>
      </c>
      <c r="H99" s="576">
        <f t="shared" si="14"/>
        <v>256.89912699000001</v>
      </c>
      <c r="I99" s="589"/>
      <c r="J99" s="589"/>
      <c r="K99" s="589"/>
      <c r="L99" s="589"/>
      <c r="M99" s="589"/>
      <c r="N99" s="589"/>
    </row>
    <row r="100" spans="1:14" ht="12" customHeight="1" x14ac:dyDescent="0.25">
      <c r="A100" s="573"/>
      <c r="B100" s="574" t="s">
        <v>790</v>
      </c>
      <c r="C100" s="575">
        <v>16.398508</v>
      </c>
      <c r="D100" s="575">
        <v>100.41495599</v>
      </c>
      <c r="E100" s="575">
        <v>46.93246001</v>
      </c>
      <c r="F100" s="575">
        <v>0</v>
      </c>
      <c r="G100" s="576">
        <v>14.343439999999999</v>
      </c>
      <c r="H100" s="576">
        <f t="shared" si="14"/>
        <v>178.08936399999999</v>
      </c>
      <c r="I100" s="589"/>
      <c r="J100" s="589"/>
      <c r="K100" s="589"/>
      <c r="L100" s="589"/>
      <c r="M100" s="589"/>
      <c r="N100" s="589"/>
    </row>
    <row r="101" spans="1:14" ht="12" customHeight="1" x14ac:dyDescent="0.25">
      <c r="A101" s="573"/>
      <c r="B101" s="574" t="s">
        <v>791</v>
      </c>
      <c r="C101" s="575">
        <v>18.905241</v>
      </c>
      <c r="D101" s="575">
        <v>86.90097797</v>
      </c>
      <c r="E101" s="575">
        <v>10.043980980000001</v>
      </c>
      <c r="F101" s="575">
        <v>1.25421</v>
      </c>
      <c r="G101" s="576">
        <v>13.549749</v>
      </c>
      <c r="H101" s="576">
        <f t="shared" si="14"/>
        <v>130.65415895000001</v>
      </c>
      <c r="I101" s="589"/>
      <c r="J101" s="589"/>
      <c r="K101" s="589"/>
      <c r="L101" s="589"/>
      <c r="M101" s="589"/>
      <c r="N101" s="589"/>
    </row>
    <row r="102" spans="1:14" ht="12" customHeight="1" x14ac:dyDescent="0.25">
      <c r="A102" s="573"/>
      <c r="B102" s="574" t="s">
        <v>792</v>
      </c>
      <c r="C102" s="575">
        <v>28.952773069999999</v>
      </c>
      <c r="D102" s="575">
        <v>7.4953399999999997</v>
      </c>
      <c r="E102" s="575">
        <v>0</v>
      </c>
      <c r="F102" s="575">
        <v>0</v>
      </c>
      <c r="G102" s="576">
        <v>43.45458</v>
      </c>
      <c r="H102" s="576">
        <f t="shared" si="14"/>
        <v>79.902693069999998</v>
      </c>
      <c r="I102" s="589"/>
      <c r="J102" s="589"/>
      <c r="K102" s="589"/>
      <c r="L102" s="589"/>
      <c r="M102" s="589"/>
      <c r="N102" s="589"/>
    </row>
    <row r="103" spans="1:14" ht="12" customHeight="1" x14ac:dyDescent="0.25">
      <c r="A103" s="573"/>
      <c r="B103" s="574" t="s">
        <v>772</v>
      </c>
      <c r="C103" s="575">
        <v>11.669065029999999</v>
      </c>
      <c r="D103" s="575">
        <v>75.162655930000014</v>
      </c>
      <c r="E103" s="575">
        <v>37.151822009999997</v>
      </c>
      <c r="F103" s="595">
        <v>6.87E-4</v>
      </c>
      <c r="G103" s="576">
        <v>89.008900999999994</v>
      </c>
      <c r="H103" s="576">
        <f t="shared" si="14"/>
        <v>212.99313096999998</v>
      </c>
      <c r="I103" s="589"/>
      <c r="J103" s="589"/>
      <c r="K103" s="589"/>
      <c r="L103" s="589"/>
      <c r="M103" s="589"/>
      <c r="N103" s="589"/>
    </row>
    <row r="104" spans="1:14" ht="12" customHeight="1" x14ac:dyDescent="0.25">
      <c r="A104" s="573"/>
      <c r="B104" s="574" t="s">
        <v>773</v>
      </c>
      <c r="C104" s="575">
        <v>34.049206019999993</v>
      </c>
      <c r="D104" s="575">
        <v>32.346562970000001</v>
      </c>
      <c r="E104" s="575">
        <v>5.451047</v>
      </c>
      <c r="F104" s="595">
        <v>1.273E-3</v>
      </c>
      <c r="G104" s="576">
        <v>141.39104</v>
      </c>
      <c r="H104" s="576">
        <f t="shared" si="14"/>
        <v>213.23912898999998</v>
      </c>
      <c r="I104" s="589"/>
      <c r="J104" s="589"/>
      <c r="K104" s="589"/>
      <c r="L104" s="589"/>
      <c r="M104" s="589"/>
      <c r="N104" s="589"/>
    </row>
    <row r="105" spans="1:14" ht="12" customHeight="1" x14ac:dyDescent="0.25">
      <c r="A105" s="573"/>
      <c r="B105" s="574" t="s">
        <v>774</v>
      </c>
      <c r="C105" s="575">
        <v>35.877342049999996</v>
      </c>
      <c r="D105" s="575">
        <v>8.2146699999999999</v>
      </c>
      <c r="E105" s="575">
        <v>0.313915</v>
      </c>
      <c r="F105" s="584">
        <v>2.2599999999999999E-4</v>
      </c>
      <c r="G105" s="576">
        <v>216.57363599999999</v>
      </c>
      <c r="H105" s="576">
        <f t="shared" si="14"/>
        <v>260.97978904999997</v>
      </c>
      <c r="I105" s="589"/>
      <c r="J105" s="589"/>
      <c r="K105" s="589"/>
      <c r="L105" s="589"/>
      <c r="M105" s="589"/>
      <c r="N105" s="589"/>
    </row>
    <row r="106" spans="1:14" ht="12" customHeight="1" x14ac:dyDescent="0.25">
      <c r="A106" s="573"/>
      <c r="B106" s="574" t="s">
        <v>775</v>
      </c>
      <c r="C106" s="575">
        <v>41.307281000000003</v>
      </c>
      <c r="D106" s="575">
        <v>174.19078597999999</v>
      </c>
      <c r="E106" s="575">
        <v>105.01598202</v>
      </c>
      <c r="F106" s="575">
        <v>0</v>
      </c>
      <c r="G106" s="576">
        <v>223.877601</v>
      </c>
      <c r="H106" s="576">
        <f t="shared" si="14"/>
        <v>544.39165000000003</v>
      </c>
      <c r="I106" s="589"/>
      <c r="J106" s="589"/>
      <c r="K106" s="589"/>
      <c r="L106" s="589"/>
      <c r="M106" s="589"/>
      <c r="N106" s="589"/>
    </row>
    <row r="107" spans="1:14" ht="12" customHeight="1" x14ac:dyDescent="0.25">
      <c r="A107" s="573"/>
      <c r="B107" s="574" t="s">
        <v>776</v>
      </c>
      <c r="C107" s="575">
        <v>35.825760960000004</v>
      </c>
      <c r="D107" s="575">
        <v>118.77517901</v>
      </c>
      <c r="E107" s="575">
        <v>80.076481999999999</v>
      </c>
      <c r="F107" s="580">
        <v>8.2262129999999996</v>
      </c>
      <c r="G107" s="576">
        <v>275.69815599999998</v>
      </c>
      <c r="H107" s="576">
        <f t="shared" si="14"/>
        <v>518.60179097000002</v>
      </c>
      <c r="I107" s="589"/>
      <c r="J107" s="589"/>
      <c r="K107" s="589"/>
      <c r="L107" s="589"/>
      <c r="M107" s="589"/>
      <c r="N107" s="589"/>
    </row>
    <row r="108" spans="1:14" ht="12" customHeight="1" x14ac:dyDescent="0.25">
      <c r="A108" s="587"/>
      <c r="B108" s="582" t="s">
        <v>27</v>
      </c>
      <c r="C108" s="583">
        <f t="shared" ref="C108:H108" si="15">SUM(C96:C107)</f>
        <v>314.16726410000001</v>
      </c>
      <c r="D108" s="583">
        <f t="shared" si="15"/>
        <v>888.78350480999995</v>
      </c>
      <c r="E108" s="583">
        <f t="shared" si="15"/>
        <v>429.86573403</v>
      </c>
      <c r="F108" s="583">
        <f t="shared" si="15"/>
        <v>15.567801999999999</v>
      </c>
      <c r="G108" s="583">
        <f t="shared" si="15"/>
        <v>2151.3505670000004</v>
      </c>
      <c r="H108" s="583">
        <f t="shared" si="15"/>
        <v>3799.7348719400002</v>
      </c>
      <c r="I108" s="589"/>
      <c r="J108" s="589"/>
      <c r="K108" s="589"/>
      <c r="L108" s="589"/>
      <c r="M108" s="589"/>
      <c r="N108" s="589"/>
    </row>
    <row r="109" spans="1:14" ht="12" customHeight="1" x14ac:dyDescent="0.25">
      <c r="A109" s="569">
        <v>2021</v>
      </c>
      <c r="B109" s="570" t="s">
        <v>765</v>
      </c>
      <c r="C109" s="571">
        <v>21.034952989999997</v>
      </c>
      <c r="D109" s="594">
        <v>2.016E-3</v>
      </c>
      <c r="E109" s="571">
        <v>0</v>
      </c>
      <c r="F109" s="594">
        <v>1.248E-3</v>
      </c>
      <c r="G109" s="572">
        <v>612.23020899999995</v>
      </c>
      <c r="H109" s="572">
        <f>SUM(C109:G109)</f>
        <v>633.26842598999997</v>
      </c>
      <c r="I109" s="589"/>
      <c r="J109" s="589"/>
      <c r="K109" s="589"/>
      <c r="L109" s="589"/>
      <c r="M109" s="589"/>
      <c r="N109" s="589"/>
    </row>
    <row r="110" spans="1:14" ht="12" customHeight="1" x14ac:dyDescent="0.25">
      <c r="A110" s="573"/>
      <c r="B110" s="574" t="s">
        <v>766</v>
      </c>
      <c r="C110" s="575">
        <v>43.604856010000006</v>
      </c>
      <c r="D110" s="575">
        <v>233.81441108999999</v>
      </c>
      <c r="E110" s="575">
        <v>143.29365096000001</v>
      </c>
      <c r="F110" s="575">
        <v>16.105035999999998</v>
      </c>
      <c r="G110" s="576">
        <v>391.505988</v>
      </c>
      <c r="H110" s="576">
        <f>SUM(C110:G110)</f>
        <v>828.32394206000004</v>
      </c>
      <c r="I110" s="589"/>
      <c r="J110" s="589"/>
      <c r="K110" s="589"/>
      <c r="L110" s="589"/>
      <c r="M110" s="589"/>
      <c r="N110" s="589"/>
    </row>
    <row r="111" spans="1:14" ht="12" customHeight="1" x14ac:dyDescent="0.25">
      <c r="A111" s="573"/>
      <c r="B111" s="574" t="s">
        <v>767</v>
      </c>
      <c r="C111" s="575">
        <v>73.506124970000002</v>
      </c>
      <c r="D111" s="575">
        <v>207.33997097999998</v>
      </c>
      <c r="E111" s="575">
        <v>145.33410099</v>
      </c>
      <c r="F111" s="575">
        <v>12.570309999999999</v>
      </c>
      <c r="G111" s="576">
        <v>728.08371499999998</v>
      </c>
      <c r="H111" s="576">
        <f t="shared" ref="H111:H120" si="16">SUM(C111:G111)</f>
        <v>1166.8342219399999</v>
      </c>
      <c r="I111" s="589"/>
      <c r="J111" s="589"/>
      <c r="K111" s="589"/>
      <c r="L111" s="589"/>
      <c r="M111" s="589"/>
      <c r="N111" s="589"/>
    </row>
    <row r="112" spans="1:14" ht="12" customHeight="1" x14ac:dyDescent="0.25">
      <c r="A112" s="573"/>
      <c r="B112" s="574" t="s">
        <v>797</v>
      </c>
      <c r="C112" s="575">
        <v>32.115377979999998</v>
      </c>
      <c r="D112" s="575">
        <v>7.3699300000000001</v>
      </c>
      <c r="E112" s="575">
        <v>0</v>
      </c>
      <c r="F112" s="575">
        <v>0</v>
      </c>
      <c r="G112" s="576">
        <v>1523.173299</v>
      </c>
      <c r="H112" s="576">
        <f t="shared" si="16"/>
        <v>1562.6586069800001</v>
      </c>
      <c r="I112" s="589"/>
      <c r="J112" s="589"/>
      <c r="K112" s="589"/>
      <c r="L112" s="589"/>
      <c r="M112" s="589"/>
      <c r="N112" s="589"/>
    </row>
    <row r="113" spans="1:14" ht="12" customHeight="1" x14ac:dyDescent="0.25">
      <c r="A113" s="573"/>
      <c r="B113" s="574" t="s">
        <v>790</v>
      </c>
      <c r="C113" s="575">
        <v>55.764318029999998</v>
      </c>
      <c r="D113" s="575">
        <v>350.71361804000003</v>
      </c>
      <c r="E113" s="575">
        <v>277.89746205</v>
      </c>
      <c r="F113" s="575">
        <v>31.626093000000001</v>
      </c>
      <c r="G113" s="576">
        <v>499.46975700000002</v>
      </c>
      <c r="H113" s="576">
        <f t="shared" si="16"/>
        <v>1215.4712481199999</v>
      </c>
      <c r="I113" s="589"/>
      <c r="J113" s="589"/>
      <c r="K113" s="589"/>
      <c r="L113" s="589"/>
      <c r="M113" s="589"/>
      <c r="N113" s="589"/>
    </row>
    <row r="114" spans="1:14" ht="12" customHeight="1" x14ac:dyDescent="0.25">
      <c r="A114" s="573"/>
      <c r="B114" s="574" t="s">
        <v>791</v>
      </c>
      <c r="C114" s="575">
        <v>38.292294939999998</v>
      </c>
      <c r="D114" s="575">
        <v>183.31362287000002</v>
      </c>
      <c r="E114" s="575">
        <v>138.00908996000001</v>
      </c>
      <c r="F114" s="575">
        <v>13.758561</v>
      </c>
      <c r="G114" s="576">
        <v>606.27932599999997</v>
      </c>
      <c r="H114" s="576">
        <f t="shared" si="16"/>
        <v>979.65289476999999</v>
      </c>
      <c r="I114" s="589"/>
      <c r="J114" s="589"/>
      <c r="K114" s="589"/>
      <c r="L114" s="589"/>
      <c r="M114" s="589"/>
      <c r="N114" s="589"/>
    </row>
    <row r="115" spans="1:14" ht="12" customHeight="1" x14ac:dyDescent="0.25">
      <c r="A115" s="573"/>
      <c r="B115" s="574" t="s">
        <v>792</v>
      </c>
      <c r="C115" s="575">
        <v>48.678658939999998</v>
      </c>
      <c r="D115" s="575">
        <v>8.7680830000000007</v>
      </c>
      <c r="E115" s="575">
        <v>1.4271390100000001</v>
      </c>
      <c r="F115" s="575">
        <v>0</v>
      </c>
      <c r="G115" s="576">
        <v>843.21313099999998</v>
      </c>
      <c r="H115" s="576">
        <f t="shared" si="16"/>
        <v>902.08701194999992</v>
      </c>
      <c r="I115" s="589"/>
      <c r="J115" s="589"/>
      <c r="K115" s="589"/>
      <c r="L115" s="589"/>
      <c r="M115" s="589"/>
      <c r="N115" s="589"/>
    </row>
    <row r="116" spans="1:14" ht="12" customHeight="1" x14ac:dyDescent="0.25">
      <c r="A116" s="573"/>
      <c r="B116" s="574" t="s">
        <v>772</v>
      </c>
      <c r="C116" s="575">
        <v>528.66832698000007</v>
      </c>
      <c r="D116" s="575">
        <v>662.90944910999997</v>
      </c>
      <c r="E116" s="575">
        <v>308.20465799999999</v>
      </c>
      <c r="F116" s="575">
        <v>112.93643797</v>
      </c>
      <c r="G116" s="576">
        <v>412.77753100000001</v>
      </c>
      <c r="H116" s="576">
        <f t="shared" si="16"/>
        <v>2025.4964030600001</v>
      </c>
      <c r="I116" s="589"/>
      <c r="J116" s="589"/>
      <c r="K116" s="589"/>
      <c r="L116" s="589"/>
      <c r="M116" s="589"/>
      <c r="N116" s="589"/>
    </row>
    <row r="117" spans="1:14" ht="12" customHeight="1" x14ac:dyDescent="0.25">
      <c r="A117" s="573"/>
      <c r="B117" s="574" t="s">
        <v>773</v>
      </c>
      <c r="C117" s="575">
        <v>16.393999999999998</v>
      </c>
      <c r="D117" s="575">
        <v>271.85272802999998</v>
      </c>
      <c r="E117" s="575">
        <v>213.34890999999999</v>
      </c>
      <c r="F117" s="595">
        <v>5.1500000000000005E-4</v>
      </c>
      <c r="G117" s="576">
        <v>572.73990500000002</v>
      </c>
      <c r="H117" s="576">
        <f t="shared" si="16"/>
        <v>1074.33605803</v>
      </c>
      <c r="I117" s="589"/>
      <c r="J117" s="589"/>
      <c r="K117" s="589"/>
      <c r="L117" s="589"/>
      <c r="M117" s="589"/>
      <c r="N117" s="589"/>
    </row>
    <row r="118" spans="1:14" ht="12" customHeight="1" x14ac:dyDescent="0.25">
      <c r="A118" s="573"/>
      <c r="B118" s="574" t="s">
        <v>774</v>
      </c>
      <c r="C118" s="575">
        <v>37.570762019999997</v>
      </c>
      <c r="D118" s="575">
        <v>3.9723290000000002</v>
      </c>
      <c r="E118" s="575">
        <v>2.1734100000000001</v>
      </c>
      <c r="F118" s="575">
        <v>0</v>
      </c>
      <c r="G118" s="576">
        <v>563.21829300000002</v>
      </c>
      <c r="H118" s="576">
        <f t="shared" si="16"/>
        <v>606.93479402000003</v>
      </c>
      <c r="I118" s="589"/>
      <c r="J118" s="589"/>
      <c r="K118" s="589"/>
      <c r="L118" s="589"/>
      <c r="M118" s="589"/>
      <c r="N118" s="589"/>
    </row>
    <row r="119" spans="1:14" ht="12" customHeight="1" x14ac:dyDescent="0.25">
      <c r="A119" s="573"/>
      <c r="B119" s="574" t="s">
        <v>775</v>
      </c>
      <c r="C119" s="575">
        <v>11.402119019999999</v>
      </c>
      <c r="D119" s="575">
        <v>505.08801702999995</v>
      </c>
      <c r="E119" s="575">
        <v>388.67516795999995</v>
      </c>
      <c r="F119" s="575">
        <v>0</v>
      </c>
      <c r="G119" s="576">
        <v>454.48364099999998</v>
      </c>
      <c r="H119" s="576">
        <f t="shared" si="16"/>
        <v>1359.6489450099998</v>
      </c>
      <c r="I119" s="589"/>
      <c r="J119" s="589"/>
      <c r="K119" s="589"/>
      <c r="L119" s="589"/>
      <c r="M119" s="589"/>
      <c r="N119" s="589"/>
    </row>
    <row r="120" spans="1:14" ht="12" customHeight="1" x14ac:dyDescent="0.25">
      <c r="A120" s="573"/>
      <c r="B120" s="574" t="s">
        <v>776</v>
      </c>
      <c r="C120" s="575">
        <v>24.222648030000002</v>
      </c>
      <c r="D120" s="575">
        <v>205.56632997</v>
      </c>
      <c r="E120" s="575">
        <v>183.37907293000001</v>
      </c>
      <c r="F120" s="580">
        <v>12.026498</v>
      </c>
      <c r="G120" s="576">
        <v>1330.5852219999999</v>
      </c>
      <c r="H120" s="576">
        <f t="shared" si="16"/>
        <v>1755.7797709299998</v>
      </c>
      <c r="I120" s="589"/>
      <c r="J120" s="589"/>
      <c r="K120" s="589"/>
      <c r="L120" s="589"/>
      <c r="M120" s="589"/>
      <c r="N120" s="589"/>
    </row>
    <row r="121" spans="1:14" ht="12" customHeight="1" x14ac:dyDescent="0.25">
      <c r="A121" s="587"/>
      <c r="B121" s="582" t="s">
        <v>27</v>
      </c>
      <c r="C121" s="583">
        <f t="shared" ref="C121:H121" si="17">SUM(C109:C120)</f>
        <v>931.25443990999997</v>
      </c>
      <c r="D121" s="583">
        <f t="shared" si="17"/>
        <v>2640.7105051199997</v>
      </c>
      <c r="E121" s="583">
        <f t="shared" si="17"/>
        <v>1801.7426618600002</v>
      </c>
      <c r="F121" s="583">
        <f t="shared" si="17"/>
        <v>199.02469897000003</v>
      </c>
      <c r="G121" s="583">
        <f t="shared" si="17"/>
        <v>8537.7600170000005</v>
      </c>
      <c r="H121" s="583">
        <f t="shared" si="17"/>
        <v>14110.492322859998</v>
      </c>
      <c r="I121" s="589"/>
      <c r="J121" s="589"/>
      <c r="K121" s="589"/>
      <c r="L121" s="589"/>
      <c r="M121" s="589"/>
      <c r="N121" s="589"/>
    </row>
    <row r="122" spans="1:14" ht="12" customHeight="1" x14ac:dyDescent="0.25">
      <c r="A122" s="569">
        <v>2022</v>
      </c>
      <c r="B122" s="570" t="s">
        <v>765</v>
      </c>
      <c r="C122" s="571">
        <v>18.851783040000001</v>
      </c>
      <c r="D122" s="571">
        <v>0.69204900000000003</v>
      </c>
      <c r="E122" s="571">
        <v>2.4954329999999998</v>
      </c>
      <c r="F122" s="571">
        <v>0</v>
      </c>
      <c r="G122" s="572">
        <v>532.36150099999998</v>
      </c>
      <c r="H122" s="572">
        <f>SUM(C122:G122)</f>
        <v>554.40076604000001</v>
      </c>
      <c r="I122" s="38"/>
      <c r="J122" s="38"/>
      <c r="K122" s="38"/>
      <c r="L122" s="38"/>
      <c r="M122" s="38"/>
      <c r="N122" s="38"/>
    </row>
    <row r="123" spans="1:14" ht="12" customHeight="1" x14ac:dyDescent="0.25">
      <c r="A123" s="573"/>
      <c r="B123" s="574" t="s">
        <v>766</v>
      </c>
      <c r="C123" s="575">
        <v>0.58232600000000001</v>
      </c>
      <c r="D123" s="575">
        <v>260.57629600999996</v>
      </c>
      <c r="E123" s="575">
        <v>214.53995800999999</v>
      </c>
      <c r="F123" s="575">
        <v>84.572823010000008</v>
      </c>
      <c r="G123" s="576">
        <v>468.00008700000001</v>
      </c>
      <c r="H123" s="576">
        <f>SUM(C123:G123)</f>
        <v>1028.27149003</v>
      </c>
      <c r="I123" s="38"/>
      <c r="J123" s="38"/>
      <c r="K123" s="38"/>
      <c r="L123" s="38"/>
      <c r="M123" s="38"/>
      <c r="N123" s="38"/>
    </row>
    <row r="124" spans="1:14" ht="12" customHeight="1" x14ac:dyDescent="0.25">
      <c r="A124" s="573"/>
      <c r="B124" s="574" t="s">
        <v>767</v>
      </c>
      <c r="C124" s="575">
        <v>20.992203019999998</v>
      </c>
      <c r="D124" s="575">
        <v>439.02039694999996</v>
      </c>
      <c r="E124" s="575">
        <v>343.63290998000002</v>
      </c>
      <c r="F124" s="575">
        <v>13.157351999999999</v>
      </c>
      <c r="G124" s="576">
        <v>3482.825707</v>
      </c>
      <c r="H124" s="576">
        <f t="shared" ref="H124:H133" si="18">SUM(C124:G124)</f>
        <v>4299.62856895</v>
      </c>
      <c r="I124" s="38"/>
      <c r="J124" s="38"/>
      <c r="K124" s="38"/>
      <c r="L124" s="38"/>
      <c r="M124" s="38"/>
      <c r="N124" s="38"/>
    </row>
    <row r="125" spans="1:14" ht="12" customHeight="1" x14ac:dyDescent="0.25">
      <c r="A125" s="573"/>
      <c r="B125" s="574" t="s">
        <v>797</v>
      </c>
      <c r="C125" s="575">
        <v>11.804759990000001</v>
      </c>
      <c r="D125" s="575">
        <v>1.3877390000000001</v>
      </c>
      <c r="E125" s="575">
        <v>0.80815800000000004</v>
      </c>
      <c r="F125" s="575">
        <v>0</v>
      </c>
      <c r="G125" s="576">
        <v>3595.8476649999998</v>
      </c>
      <c r="H125" s="576">
        <f t="shared" si="18"/>
        <v>3609.8483219899999</v>
      </c>
      <c r="I125" s="38"/>
      <c r="J125" s="38"/>
      <c r="K125" s="38"/>
      <c r="L125" s="38"/>
      <c r="M125" s="38"/>
      <c r="N125" s="38"/>
    </row>
    <row r="126" spans="1:14" ht="12" customHeight="1" x14ac:dyDescent="0.25">
      <c r="A126" s="573"/>
      <c r="B126" s="574" t="s">
        <v>790</v>
      </c>
      <c r="C126" s="575">
        <v>0.58981899999999998</v>
      </c>
      <c r="D126" s="575">
        <v>385.35373496</v>
      </c>
      <c r="E126" s="575">
        <v>315.87935698000001</v>
      </c>
      <c r="F126" s="575">
        <v>5.592155</v>
      </c>
      <c r="G126" s="576">
        <v>602.57275900000002</v>
      </c>
      <c r="H126" s="576">
        <f t="shared" si="18"/>
        <v>1309.9878249399999</v>
      </c>
      <c r="I126" s="38"/>
      <c r="J126" s="38"/>
      <c r="K126" s="38"/>
      <c r="L126" s="38"/>
      <c r="M126" s="38"/>
      <c r="N126" s="38"/>
    </row>
    <row r="127" spans="1:14" ht="15" customHeight="1" x14ac:dyDescent="0.25">
      <c r="A127" s="573"/>
      <c r="B127" s="574" t="s">
        <v>791</v>
      </c>
      <c r="C127" s="575">
        <v>22.438028989999999</v>
      </c>
      <c r="D127" s="575">
        <v>214.70052697</v>
      </c>
      <c r="E127" s="575">
        <v>166.16587100999999</v>
      </c>
      <c r="F127" s="584">
        <v>2.7E-4</v>
      </c>
      <c r="G127" s="576">
        <v>765.09899800000005</v>
      </c>
      <c r="H127" s="576">
        <f t="shared" si="18"/>
        <v>1168.4036949700001</v>
      </c>
    </row>
    <row r="128" spans="1:14" ht="15" customHeight="1" x14ac:dyDescent="0.25">
      <c r="A128" s="573"/>
      <c r="B128" s="574" t="s">
        <v>792</v>
      </c>
      <c r="C128" s="575">
        <v>19.075702969999998</v>
      </c>
      <c r="D128" s="575">
        <v>2.5052999999999999E-2</v>
      </c>
      <c r="E128" s="575">
        <v>1.1590000000000001E-3</v>
      </c>
      <c r="F128" s="575">
        <v>0</v>
      </c>
      <c r="G128" s="576">
        <v>632.143055</v>
      </c>
      <c r="H128" s="576">
        <f t="shared" si="18"/>
        <v>651.24496997000006</v>
      </c>
    </row>
    <row r="129" spans="1:8" ht="15" customHeight="1" x14ac:dyDescent="0.25">
      <c r="A129" s="573"/>
      <c r="B129" s="574" t="s">
        <v>772</v>
      </c>
      <c r="C129" s="575">
        <v>6.2006760099999996</v>
      </c>
      <c r="D129" s="575">
        <v>279.70707087</v>
      </c>
      <c r="E129" s="575">
        <v>223.37296599999999</v>
      </c>
      <c r="F129" s="575">
        <v>64.970886969999995</v>
      </c>
      <c r="G129" s="576">
        <v>350.39214800000002</v>
      </c>
      <c r="H129" s="576">
        <f t="shared" si="18"/>
        <v>924.64374785000007</v>
      </c>
    </row>
    <row r="130" spans="1:8" ht="15" customHeight="1" x14ac:dyDescent="0.25">
      <c r="A130" s="573"/>
      <c r="B130" s="574" t="s">
        <v>773</v>
      </c>
      <c r="C130" s="575">
        <v>5.6235950300000006</v>
      </c>
      <c r="D130" s="575">
        <v>262.11038797999998</v>
      </c>
      <c r="E130" s="575">
        <v>206.088852</v>
      </c>
      <c r="F130" s="584">
        <v>2.0000000000000001E-4</v>
      </c>
      <c r="G130" s="576">
        <v>239.230659</v>
      </c>
      <c r="H130" s="576">
        <f t="shared" si="18"/>
        <v>713.05369400999996</v>
      </c>
    </row>
    <row r="131" spans="1:8" ht="15" customHeight="1" x14ac:dyDescent="0.25">
      <c r="A131" s="573"/>
      <c r="B131" s="574" t="s">
        <v>774</v>
      </c>
      <c r="C131" s="575">
        <v>9.3552209700000013</v>
      </c>
      <c r="D131" s="575">
        <v>7.3900999999999994E-2</v>
      </c>
      <c r="E131" s="575">
        <v>0</v>
      </c>
      <c r="F131" s="575">
        <v>0</v>
      </c>
      <c r="G131" s="576">
        <v>399.59670499999999</v>
      </c>
      <c r="H131" s="576">
        <f t="shared" si="18"/>
        <v>409.02582696999997</v>
      </c>
    </row>
    <row r="132" spans="1:8" ht="15" customHeight="1" x14ac:dyDescent="0.25">
      <c r="A132" s="573"/>
      <c r="B132" s="574" t="s">
        <v>775</v>
      </c>
      <c r="C132" s="575">
        <v>12.119476000000001</v>
      </c>
      <c r="D132" s="575">
        <v>87.340896010000009</v>
      </c>
      <c r="E132" s="575">
        <v>37.544224999999997</v>
      </c>
      <c r="F132" s="584">
        <v>2.5999999999999998E-4</v>
      </c>
      <c r="G132" s="576">
        <v>361.764771</v>
      </c>
      <c r="H132" s="576">
        <f t="shared" si="18"/>
        <v>498.76962801000002</v>
      </c>
    </row>
    <row r="133" spans="1:8" ht="15" customHeight="1" x14ac:dyDescent="0.25">
      <c r="A133" s="573"/>
      <c r="B133" s="574" t="s">
        <v>776</v>
      </c>
      <c r="C133" s="575">
        <v>9.8113380299999999</v>
      </c>
      <c r="D133" s="575">
        <v>134.03181301000001</v>
      </c>
      <c r="E133" s="575">
        <v>97.749339019999994</v>
      </c>
      <c r="F133" s="580">
        <v>0</v>
      </c>
      <c r="G133" s="576">
        <v>439.54804100000001</v>
      </c>
      <c r="H133" s="576">
        <f t="shared" si="18"/>
        <v>681.14053106000006</v>
      </c>
    </row>
    <row r="134" spans="1:8" ht="15" customHeight="1" thickBot="1" x14ac:dyDescent="0.3">
      <c r="A134" s="587"/>
      <c r="B134" s="582" t="s">
        <v>27</v>
      </c>
      <c r="C134" s="583">
        <f t="shared" ref="C134:H134" si="19">SUM(C122:C133)</f>
        <v>137.44492904999998</v>
      </c>
      <c r="D134" s="583">
        <f t="shared" si="19"/>
        <v>2065.0198647600005</v>
      </c>
      <c r="E134" s="583">
        <f t="shared" si="19"/>
        <v>1608.2782280000001</v>
      </c>
      <c r="F134" s="583">
        <f t="shared" si="19"/>
        <v>168.29394698000002</v>
      </c>
      <c r="G134" s="583">
        <f t="shared" si="19"/>
        <v>11869.382096000001</v>
      </c>
      <c r="H134" s="583">
        <f t="shared" si="19"/>
        <v>15848.41906479</v>
      </c>
    </row>
    <row r="135" spans="1:8" ht="15" customHeight="1" thickBot="1" x14ac:dyDescent="0.3">
      <c r="A135" s="596" t="s">
        <v>800</v>
      </c>
      <c r="B135" s="597"/>
      <c r="C135" s="598">
        <f>C17+C30+C43+C56+C69+C82+C95+C108+C121+C134</f>
        <v>3034.3415976400001</v>
      </c>
      <c r="D135" s="598">
        <f t="shared" ref="D135:H135" si="20">D17+D30+D43+D56+D69+D82+D95+D108+D121+D134</f>
        <v>10172.84994346</v>
      </c>
      <c r="E135" s="598">
        <f t="shared" si="20"/>
        <v>6947.4392167100004</v>
      </c>
      <c r="F135" s="598">
        <f t="shared" si="20"/>
        <v>2367.7719938100004</v>
      </c>
      <c r="G135" s="598">
        <f t="shared" si="20"/>
        <v>40064.477367380008</v>
      </c>
      <c r="H135" s="598">
        <f t="shared" si="20"/>
        <v>62586.880118999994</v>
      </c>
    </row>
    <row r="136" spans="1:8" ht="15" customHeight="1" x14ac:dyDescent="0.25">
      <c r="A136" s="38"/>
      <c r="B136" s="574"/>
      <c r="C136" s="599"/>
      <c r="D136" s="599"/>
      <c r="E136" s="599"/>
      <c r="F136" s="599"/>
      <c r="G136" s="599"/>
      <c r="H136" s="599"/>
    </row>
    <row r="137" spans="1:8" ht="15" customHeight="1" x14ac:dyDescent="0.25">
      <c r="A137" s="38"/>
      <c r="B137" s="38"/>
      <c r="C137" s="38"/>
      <c r="D137" s="38"/>
      <c r="E137" s="38"/>
      <c r="F137" s="38"/>
      <c r="G137" s="38"/>
      <c r="H137" s="38"/>
    </row>
    <row r="138" spans="1:8" ht="15" customHeight="1" x14ac:dyDescent="0.25">
      <c r="A138" s="600" t="s">
        <v>801</v>
      </c>
      <c r="B138" s="601"/>
      <c r="C138" s="602"/>
      <c r="D138" s="602"/>
      <c r="E138" s="602"/>
      <c r="F138" s="602"/>
      <c r="G138" s="602"/>
      <c r="H138" s="602"/>
    </row>
    <row r="139" spans="1:8" ht="13.15" customHeight="1" x14ac:dyDescent="0.25">
      <c r="A139" s="603" t="s">
        <v>802</v>
      </c>
      <c r="B139" s="604"/>
      <c r="C139" s="605"/>
      <c r="D139" s="605"/>
      <c r="E139" s="605"/>
      <c r="F139" s="605"/>
      <c r="G139" s="605"/>
      <c r="H139" s="605"/>
    </row>
    <row r="140" spans="1:8" ht="10.9" customHeight="1" x14ac:dyDescent="0.25">
      <c r="A140" s="603" t="s">
        <v>803</v>
      </c>
      <c r="B140" s="604"/>
      <c r="C140" s="605"/>
      <c r="D140" s="605"/>
      <c r="E140" s="605"/>
      <c r="F140" s="605"/>
      <c r="G140" s="605"/>
      <c r="H140" s="605"/>
    </row>
    <row r="141" spans="1:8" ht="15" customHeight="1" x14ac:dyDescent="0.25">
      <c r="A141" s="606" t="s">
        <v>804</v>
      </c>
      <c r="B141" s="606"/>
      <c r="C141" s="606"/>
      <c r="D141" s="606"/>
      <c r="E141" s="606"/>
      <c r="F141" s="606"/>
      <c r="G141" s="606"/>
      <c r="H141" s="606"/>
    </row>
    <row r="142" spans="1:8" ht="15" customHeight="1" x14ac:dyDescent="0.25">
      <c r="C142" s="607"/>
      <c r="D142" s="608"/>
      <c r="E142" s="608"/>
    </row>
    <row r="143" spans="1:8" ht="15" customHeight="1" x14ac:dyDescent="0.25">
      <c r="C143" s="607"/>
      <c r="D143" s="608"/>
      <c r="E143" s="608"/>
    </row>
    <row r="144" spans="1:8" ht="15" customHeight="1" x14ac:dyDescent="0.25">
      <c r="C144" s="607"/>
      <c r="D144" s="608"/>
      <c r="E144" s="608"/>
    </row>
    <row r="145" spans="3:5" ht="15" customHeight="1" x14ac:dyDescent="0.25">
      <c r="C145" s="607"/>
      <c r="D145" s="608"/>
      <c r="E145" s="608"/>
    </row>
    <row r="146" spans="3:5" ht="15" customHeight="1" x14ac:dyDescent="0.25">
      <c r="C146" s="607"/>
      <c r="D146" s="608"/>
      <c r="E146" s="608"/>
    </row>
    <row r="147" spans="3:5" ht="15" customHeight="1" x14ac:dyDescent="0.25">
      <c r="C147" s="607"/>
      <c r="D147" s="608"/>
      <c r="E147" s="608"/>
    </row>
    <row r="148" spans="3:5" ht="15" customHeight="1" x14ac:dyDescent="0.25">
      <c r="C148" s="607"/>
      <c r="D148" s="608"/>
      <c r="E148" s="608"/>
    </row>
    <row r="149" spans="3:5" ht="15" customHeight="1" x14ac:dyDescent="0.25">
      <c r="C149" s="607"/>
      <c r="D149" s="608"/>
      <c r="E149" s="608"/>
    </row>
    <row r="150" spans="3:5" ht="15" customHeight="1" x14ac:dyDescent="0.25">
      <c r="C150" s="607"/>
      <c r="D150" s="608"/>
      <c r="E150" s="608"/>
    </row>
    <row r="151" spans="3:5" ht="15" customHeight="1" x14ac:dyDescent="0.25">
      <c r="C151" s="607"/>
      <c r="D151" s="608"/>
      <c r="E151" s="608"/>
    </row>
    <row r="152" spans="3:5" ht="15" customHeight="1" x14ac:dyDescent="0.25">
      <c r="C152" s="607"/>
      <c r="D152" s="608"/>
      <c r="E152" s="608"/>
    </row>
    <row r="153" spans="3:5" ht="15" customHeight="1" x14ac:dyDescent="0.25">
      <c r="C153" s="608"/>
      <c r="D153" s="608"/>
      <c r="E153" s="608"/>
    </row>
    <row r="154" spans="3:5" ht="15" customHeight="1" x14ac:dyDescent="0.25">
      <c r="C154" s="608"/>
      <c r="D154" s="608"/>
      <c r="E154" s="608"/>
    </row>
  </sheetData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5"/>
  <sheetViews>
    <sheetView showGridLines="0" workbookViewId="0">
      <selection activeCell="A2" sqref="A2"/>
    </sheetView>
  </sheetViews>
  <sheetFormatPr baseColWidth="10" defaultColWidth="11.42578125" defaultRowHeight="15" x14ac:dyDescent="0.25"/>
  <cols>
    <col min="1" max="1" width="11.42578125" style="562"/>
    <col min="2" max="2" width="20" style="562" customWidth="1"/>
    <col min="3" max="3" width="22.42578125" style="562" customWidth="1"/>
    <col min="4" max="4" width="37.42578125" style="562" customWidth="1"/>
    <col min="5" max="5" width="33.5703125" style="562" customWidth="1"/>
    <col min="6" max="6" width="30.28515625" style="562" customWidth="1"/>
    <col min="7" max="7" width="24.28515625" style="562" customWidth="1"/>
    <col min="8" max="9" width="18.7109375" style="562" customWidth="1"/>
    <col min="10" max="10" width="16.140625" style="562" customWidth="1"/>
    <col min="11" max="11" width="20.28515625" style="562" customWidth="1"/>
    <col min="12" max="12" width="15.5703125" style="562" customWidth="1"/>
    <col min="13" max="13" width="17.85546875" style="562" customWidth="1"/>
    <col min="14" max="14" width="30.28515625" style="562" customWidth="1"/>
    <col min="15" max="15" width="28" style="562" customWidth="1"/>
    <col min="16" max="16384" width="11.42578125" style="562"/>
  </cols>
  <sheetData>
    <row r="2" spans="1:7" x14ac:dyDescent="0.25">
      <c r="A2" s="22" t="s">
        <v>651</v>
      </c>
      <c r="B2" s="22" t="s">
        <v>998</v>
      </c>
      <c r="C2" s="22" t="s">
        <v>999</v>
      </c>
      <c r="D2" s="22" t="s">
        <v>997</v>
      </c>
      <c r="E2" s="22" t="s">
        <v>779</v>
      </c>
      <c r="F2" s="22" t="s">
        <v>996</v>
      </c>
      <c r="G2" s="22" t="s">
        <v>780</v>
      </c>
    </row>
    <row r="3" spans="1:7" x14ac:dyDescent="0.25">
      <c r="A3" s="564">
        <v>2011</v>
      </c>
      <c r="B3" s="563">
        <v>39</v>
      </c>
      <c r="C3" s="563">
        <v>0</v>
      </c>
      <c r="D3" s="563">
        <v>0</v>
      </c>
      <c r="E3" s="563">
        <v>0</v>
      </c>
      <c r="F3" s="563">
        <v>0</v>
      </c>
      <c r="G3" s="563">
        <v>39</v>
      </c>
    </row>
    <row r="4" spans="1:7" x14ac:dyDescent="0.25">
      <c r="A4" s="564">
        <v>2012</v>
      </c>
      <c r="B4" s="563">
        <v>55</v>
      </c>
      <c r="C4" s="563">
        <v>308</v>
      </c>
      <c r="D4" s="563">
        <v>0</v>
      </c>
      <c r="E4" s="563">
        <v>0</v>
      </c>
      <c r="F4" s="563">
        <v>0</v>
      </c>
      <c r="G4" s="563">
        <v>363</v>
      </c>
    </row>
    <row r="5" spans="1:7" x14ac:dyDescent="0.25">
      <c r="A5" s="564">
        <v>2013</v>
      </c>
      <c r="B5" s="563">
        <v>269</v>
      </c>
      <c r="C5" s="563">
        <v>464</v>
      </c>
      <c r="D5" s="563">
        <v>0</v>
      </c>
      <c r="E5" s="563">
        <v>0</v>
      </c>
      <c r="F5" s="563">
        <v>0</v>
      </c>
      <c r="G5" s="563">
        <v>733</v>
      </c>
    </row>
    <row r="6" spans="1:7" x14ac:dyDescent="0.25">
      <c r="A6" s="564">
        <v>2014</v>
      </c>
      <c r="B6" s="563">
        <v>251</v>
      </c>
      <c r="C6" s="563">
        <v>922</v>
      </c>
      <c r="D6" s="563">
        <v>0</v>
      </c>
      <c r="E6" s="563">
        <v>0</v>
      </c>
      <c r="F6" s="563">
        <v>0</v>
      </c>
      <c r="G6" s="563">
        <v>1173</v>
      </c>
    </row>
    <row r="7" spans="1:7" x14ac:dyDescent="0.25">
      <c r="A7" s="564">
        <v>2015</v>
      </c>
      <c r="B7" s="563">
        <v>232</v>
      </c>
      <c r="C7" s="563">
        <v>348</v>
      </c>
      <c r="D7" s="563">
        <v>0</v>
      </c>
      <c r="E7" s="563">
        <v>0</v>
      </c>
      <c r="F7" s="563">
        <v>0</v>
      </c>
      <c r="G7" s="563">
        <v>580</v>
      </c>
    </row>
    <row r="8" spans="1:7" x14ac:dyDescent="0.25">
      <c r="A8" s="564">
        <v>2016</v>
      </c>
      <c r="B8" s="563">
        <v>256</v>
      </c>
      <c r="C8" s="563">
        <v>1035</v>
      </c>
      <c r="D8" s="563">
        <v>0</v>
      </c>
      <c r="E8" s="563">
        <v>0</v>
      </c>
      <c r="F8" s="563">
        <v>0</v>
      </c>
      <c r="G8" s="563">
        <v>1291</v>
      </c>
    </row>
    <row r="9" spans="1:7" x14ac:dyDescent="0.25">
      <c r="A9" s="564">
        <v>2017</v>
      </c>
      <c r="B9" s="563">
        <v>116</v>
      </c>
      <c r="C9" s="563">
        <v>465</v>
      </c>
      <c r="D9" s="563">
        <v>0</v>
      </c>
      <c r="E9" s="563">
        <v>0</v>
      </c>
      <c r="F9" s="563">
        <v>0</v>
      </c>
      <c r="G9" s="563">
        <v>581</v>
      </c>
    </row>
    <row r="10" spans="1:7" x14ac:dyDescent="0.25">
      <c r="A10" s="564">
        <v>2018</v>
      </c>
      <c r="B10" s="563">
        <v>83</v>
      </c>
      <c r="C10" s="563">
        <v>111</v>
      </c>
      <c r="D10" s="563">
        <v>244</v>
      </c>
      <c r="E10" s="563">
        <v>0</v>
      </c>
      <c r="F10" s="563">
        <v>0</v>
      </c>
      <c r="G10" s="563">
        <v>438</v>
      </c>
    </row>
    <row r="11" spans="1:7" x14ac:dyDescent="0.25">
      <c r="A11" s="564">
        <v>2019</v>
      </c>
      <c r="B11" s="563">
        <v>28</v>
      </c>
      <c r="C11" s="563">
        <v>741</v>
      </c>
      <c r="D11" s="563">
        <v>609</v>
      </c>
      <c r="E11" s="563">
        <v>65</v>
      </c>
      <c r="F11" s="563">
        <v>50</v>
      </c>
      <c r="G11" s="563">
        <v>1493</v>
      </c>
    </row>
    <row r="12" spans="1:7" x14ac:dyDescent="0.25">
      <c r="A12" s="564">
        <v>2020</v>
      </c>
      <c r="B12" s="563">
        <v>17</v>
      </c>
      <c r="C12" s="563">
        <v>259</v>
      </c>
      <c r="D12" s="563">
        <v>730</v>
      </c>
      <c r="E12" s="563">
        <v>151</v>
      </c>
      <c r="F12" s="563">
        <v>56</v>
      </c>
      <c r="G12" s="563">
        <v>1213</v>
      </c>
    </row>
    <row r="13" spans="1:7" x14ac:dyDescent="0.25">
      <c r="A13" s="564">
        <v>2021</v>
      </c>
      <c r="B13" s="563">
        <v>98</v>
      </c>
      <c r="C13" s="563">
        <v>675</v>
      </c>
      <c r="D13" s="563">
        <v>303</v>
      </c>
      <c r="E13" s="563">
        <v>353</v>
      </c>
      <c r="F13" s="563">
        <v>103</v>
      </c>
      <c r="G13" s="563">
        <v>1532</v>
      </c>
    </row>
    <row r="14" spans="1:7" x14ac:dyDescent="0.25">
      <c r="A14" s="564">
        <v>2022</v>
      </c>
      <c r="B14" s="563">
        <v>170</v>
      </c>
      <c r="C14" s="563">
        <v>1498</v>
      </c>
      <c r="D14" s="704">
        <v>331</v>
      </c>
      <c r="E14" s="563">
        <v>478</v>
      </c>
      <c r="F14" s="563">
        <v>202</v>
      </c>
      <c r="G14" s="563">
        <v>2679</v>
      </c>
    </row>
    <row r="15" spans="1:7" x14ac:dyDescent="0.25">
      <c r="A15" s="22" t="s">
        <v>27</v>
      </c>
      <c r="B15" s="565">
        <v>1614</v>
      </c>
      <c r="C15" s="565">
        <v>6826</v>
      </c>
      <c r="D15" s="565">
        <f>SUM(D3:D14)</f>
        <v>2217</v>
      </c>
      <c r="E15" s="565">
        <v>1047</v>
      </c>
      <c r="F15" s="565">
        <v>411</v>
      </c>
      <c r="G15" s="565">
        <v>12115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99"/>
  <sheetViews>
    <sheetView showGridLines="0" zoomScaleNormal="100" workbookViewId="0"/>
  </sheetViews>
  <sheetFormatPr baseColWidth="10" defaultColWidth="14.42578125" defaultRowHeight="15" customHeight="1" x14ac:dyDescent="0.25"/>
  <cols>
    <col min="1" max="1" width="37.42578125" style="175" customWidth="1"/>
    <col min="2" max="2" width="25.85546875" style="175" customWidth="1"/>
    <col min="3" max="3" width="14.140625" style="175" customWidth="1"/>
    <col min="4" max="4" width="19.28515625" style="175" bestFit="1" customWidth="1"/>
    <col min="5" max="11" width="11.5703125" style="175" customWidth="1"/>
    <col min="12" max="16384" width="14.42578125" style="175"/>
  </cols>
  <sheetData>
    <row r="1" spans="1:11" x14ac:dyDescent="0.25">
      <c r="A1" s="227" t="s">
        <v>918</v>
      </c>
      <c r="B1" s="394"/>
      <c r="C1" s="201"/>
      <c r="D1" s="202"/>
      <c r="E1" s="202"/>
      <c r="F1" s="202"/>
      <c r="G1" s="202"/>
      <c r="H1" s="202"/>
      <c r="I1" s="202"/>
      <c r="J1" s="202"/>
      <c r="K1" s="202"/>
    </row>
    <row r="2" spans="1:11" x14ac:dyDescent="0.25">
      <c r="A2" s="203" t="s">
        <v>919</v>
      </c>
      <c r="B2" s="394"/>
      <c r="C2" s="201"/>
      <c r="D2" s="202"/>
      <c r="E2" s="202"/>
      <c r="F2" s="202"/>
      <c r="G2" s="202"/>
      <c r="H2" s="202"/>
      <c r="I2" s="202"/>
      <c r="J2" s="202"/>
      <c r="K2" s="202"/>
    </row>
    <row r="3" spans="1:11" x14ac:dyDescent="0.25">
      <c r="A3" s="394"/>
      <c r="B3" s="201"/>
      <c r="C3" s="201"/>
      <c r="D3" s="202"/>
      <c r="E3" s="202"/>
      <c r="F3" s="202"/>
      <c r="G3" s="202"/>
      <c r="H3" s="202"/>
      <c r="I3" s="202"/>
      <c r="J3" s="202"/>
      <c r="K3" s="202"/>
    </row>
    <row r="4" spans="1:11" x14ac:dyDescent="0.25">
      <c r="A4" s="394"/>
      <c r="B4" s="201"/>
      <c r="C4" s="201"/>
      <c r="D4" s="202"/>
      <c r="E4" s="202"/>
      <c r="F4" s="202"/>
      <c r="G4" s="202"/>
      <c r="H4" s="202"/>
      <c r="I4" s="202"/>
      <c r="J4" s="202"/>
      <c r="K4" s="202"/>
    </row>
    <row r="5" spans="1:11" s="236" customFormat="1" x14ac:dyDescent="0.25">
      <c r="A5" s="442" t="s">
        <v>605</v>
      </c>
      <c r="B5" s="234" t="s">
        <v>920</v>
      </c>
      <c r="C5" s="234" t="s">
        <v>921</v>
      </c>
      <c r="D5" s="235"/>
      <c r="E5" s="235"/>
      <c r="F5" s="235"/>
      <c r="G5" s="235"/>
      <c r="H5" s="235"/>
      <c r="I5" s="235"/>
      <c r="J5" s="235"/>
      <c r="K5" s="235"/>
    </row>
    <row r="6" spans="1:11" x14ac:dyDescent="0.25">
      <c r="A6" s="394" t="s">
        <v>475</v>
      </c>
      <c r="B6" s="241">
        <v>2</v>
      </c>
      <c r="C6" s="241">
        <v>10</v>
      </c>
      <c r="D6" s="202"/>
      <c r="E6" s="202"/>
      <c r="F6" s="202"/>
      <c r="G6" s="202"/>
      <c r="H6" s="202"/>
      <c r="I6" s="202"/>
      <c r="J6" s="202"/>
      <c r="K6" s="202"/>
    </row>
    <row r="7" spans="1:11" x14ac:dyDescent="0.25">
      <c r="A7" s="394" t="s">
        <v>83</v>
      </c>
      <c r="B7" s="241">
        <v>2</v>
      </c>
      <c r="C7" s="241">
        <v>2</v>
      </c>
      <c r="D7" s="202"/>
      <c r="E7" s="202"/>
      <c r="F7" s="202"/>
      <c r="G7" s="202"/>
      <c r="H7" s="202"/>
      <c r="I7" s="202"/>
      <c r="J7" s="202"/>
      <c r="K7" s="202"/>
    </row>
    <row r="8" spans="1:11" x14ac:dyDescent="0.25">
      <c r="A8" s="394" t="s">
        <v>745</v>
      </c>
      <c r="B8" s="556">
        <v>2</v>
      </c>
      <c r="C8" s="556">
        <v>3</v>
      </c>
      <c r="D8" s="202"/>
      <c r="E8" s="202"/>
      <c r="F8" s="202"/>
      <c r="G8" s="202"/>
      <c r="H8" s="202"/>
      <c r="I8" s="202"/>
      <c r="J8" s="202"/>
      <c r="K8" s="202"/>
    </row>
    <row r="9" spans="1:11" x14ac:dyDescent="0.25">
      <c r="A9" s="394" t="s">
        <v>922</v>
      </c>
      <c r="B9" s="241">
        <v>1</v>
      </c>
      <c r="C9" s="241">
        <v>2</v>
      </c>
      <c r="D9" s="202"/>
      <c r="E9" s="202"/>
      <c r="F9" s="202"/>
      <c r="G9" s="202"/>
      <c r="H9" s="202"/>
      <c r="I9" s="202"/>
      <c r="J9" s="202"/>
      <c r="K9" s="202"/>
    </row>
    <row r="10" spans="1:11" x14ac:dyDescent="0.25">
      <c r="A10" s="394" t="s">
        <v>114</v>
      </c>
      <c r="B10" s="241">
        <v>2</v>
      </c>
      <c r="C10" s="241">
        <v>5</v>
      </c>
      <c r="D10" s="202"/>
      <c r="E10" s="202"/>
      <c r="F10" s="202"/>
      <c r="G10" s="202"/>
      <c r="H10" s="202"/>
      <c r="I10" s="202"/>
      <c r="J10" s="202"/>
      <c r="K10" s="202"/>
    </row>
    <row r="11" spans="1:11" x14ac:dyDescent="0.25">
      <c r="A11" s="394" t="s">
        <v>923</v>
      </c>
      <c r="B11" s="241">
        <v>1</v>
      </c>
      <c r="C11" s="241">
        <v>4</v>
      </c>
      <c r="D11" s="202"/>
      <c r="E11" s="202"/>
      <c r="F11" s="202"/>
      <c r="G11" s="202"/>
      <c r="H11" s="202"/>
      <c r="I11" s="202"/>
      <c r="J11" s="202"/>
      <c r="K11" s="202"/>
    </row>
    <row r="12" spans="1:11" x14ac:dyDescent="0.25">
      <c r="A12" s="394" t="s">
        <v>747</v>
      </c>
      <c r="B12" s="556">
        <v>2</v>
      </c>
      <c r="C12" s="556">
        <v>4</v>
      </c>
      <c r="D12" s="202"/>
      <c r="E12" s="202"/>
      <c r="F12" s="202"/>
      <c r="G12" s="202"/>
      <c r="H12" s="202"/>
      <c r="I12" s="202"/>
      <c r="J12" s="202"/>
      <c r="K12" s="202"/>
    </row>
    <row r="13" spans="1:11" x14ac:dyDescent="0.25">
      <c r="A13" s="621" t="s">
        <v>924</v>
      </c>
      <c r="B13" s="622">
        <v>2</v>
      </c>
      <c r="C13" s="622">
        <v>14</v>
      </c>
      <c r="D13" s="202"/>
      <c r="E13" s="202"/>
      <c r="F13" s="202"/>
      <c r="G13" s="202"/>
      <c r="H13" s="202"/>
      <c r="I13" s="202"/>
      <c r="J13" s="202"/>
      <c r="K13" s="202"/>
    </row>
    <row r="14" spans="1:11" x14ac:dyDescent="0.25">
      <c r="A14" s="623" t="s">
        <v>925</v>
      </c>
      <c r="B14" s="624">
        <v>2</v>
      </c>
      <c r="C14" s="624">
        <v>10</v>
      </c>
      <c r="D14" s="202"/>
      <c r="E14" s="202"/>
      <c r="F14" s="202"/>
      <c r="G14" s="202"/>
      <c r="H14" s="202"/>
      <c r="I14" s="202"/>
      <c r="J14" s="202"/>
      <c r="K14" s="202"/>
    </row>
    <row r="15" spans="1:11" x14ac:dyDescent="0.25">
      <c r="A15" s="623" t="s">
        <v>926</v>
      </c>
      <c r="B15" s="624">
        <v>3</v>
      </c>
      <c r="C15" s="624">
        <v>7</v>
      </c>
      <c r="D15" s="202"/>
      <c r="E15" s="202"/>
      <c r="F15" s="202"/>
      <c r="G15" s="202"/>
      <c r="H15" s="202"/>
      <c r="I15" s="202"/>
      <c r="J15" s="202"/>
      <c r="K15" s="202"/>
    </row>
    <row r="16" spans="1:11" x14ac:dyDescent="0.25">
      <c r="A16" s="623" t="s">
        <v>927</v>
      </c>
      <c r="B16" s="624">
        <v>1</v>
      </c>
      <c r="C16" s="624">
        <v>4</v>
      </c>
      <c r="D16" s="202"/>
      <c r="E16" s="202"/>
      <c r="F16" s="202"/>
      <c r="G16" s="202"/>
      <c r="H16" s="202"/>
      <c r="I16" s="202"/>
      <c r="J16" s="202"/>
      <c r="K16" s="202"/>
    </row>
    <row r="17" spans="1:11" x14ac:dyDescent="0.25">
      <c r="A17" s="623" t="s">
        <v>928</v>
      </c>
      <c r="B17" s="624">
        <v>1</v>
      </c>
      <c r="C17" s="624">
        <v>10</v>
      </c>
      <c r="D17" s="202"/>
      <c r="E17" s="202"/>
      <c r="F17" s="202"/>
      <c r="G17" s="202"/>
      <c r="H17" s="202"/>
      <c r="I17" s="202"/>
      <c r="J17" s="202"/>
      <c r="K17" s="202"/>
    </row>
    <row r="18" spans="1:11" x14ac:dyDescent="0.25">
      <c r="A18" s="719" t="s">
        <v>929</v>
      </c>
      <c r="B18" s="720"/>
      <c r="C18" s="720"/>
      <c r="D18" s="202"/>
      <c r="E18" s="202"/>
      <c r="F18" s="202"/>
      <c r="G18" s="202"/>
      <c r="H18" s="202"/>
      <c r="I18" s="202"/>
      <c r="J18" s="202"/>
      <c r="K18" s="202"/>
    </row>
    <row r="19" spans="1:11" x14ac:dyDescent="0.25">
      <c r="A19" s="224" t="s">
        <v>930</v>
      </c>
      <c r="B19" s="225"/>
      <c r="C19" s="225"/>
      <c r="D19" s="202"/>
      <c r="E19" s="202"/>
      <c r="F19" s="202"/>
      <c r="G19" s="202"/>
      <c r="H19" s="202"/>
      <c r="I19" s="202"/>
      <c r="J19" s="202"/>
      <c r="K19" s="202"/>
    </row>
    <row r="20" spans="1:11" x14ac:dyDescent="0.25">
      <c r="A20" s="394"/>
      <c r="B20" s="201"/>
      <c r="C20" s="201"/>
      <c r="D20" s="202"/>
      <c r="E20" s="202"/>
      <c r="F20" s="202"/>
      <c r="G20" s="202"/>
      <c r="H20" s="202"/>
      <c r="I20" s="202"/>
      <c r="J20" s="202"/>
      <c r="K20" s="202"/>
    </row>
    <row r="21" spans="1:11" x14ac:dyDescent="0.25">
      <c r="A21" s="394"/>
      <c r="B21" s="201"/>
      <c r="C21" s="201"/>
      <c r="D21" s="202"/>
      <c r="E21" s="202"/>
      <c r="F21" s="202"/>
      <c r="G21" s="202"/>
      <c r="H21" s="202"/>
      <c r="I21" s="202"/>
      <c r="J21" s="202"/>
      <c r="K21" s="202"/>
    </row>
    <row r="22" spans="1:11" x14ac:dyDescent="0.25">
      <c r="A22" s="227" t="s">
        <v>931</v>
      </c>
      <c r="B22" s="201"/>
      <c r="C22" s="201"/>
      <c r="D22" s="202"/>
      <c r="E22" s="202"/>
      <c r="F22" s="202"/>
      <c r="G22" s="202"/>
      <c r="H22" s="202"/>
      <c r="I22" s="202"/>
      <c r="J22" s="202"/>
      <c r="K22" s="202"/>
    </row>
    <row r="23" spans="1:11" x14ac:dyDescent="0.25">
      <c r="A23" s="203" t="s">
        <v>932</v>
      </c>
      <c r="B23" s="201"/>
      <c r="C23" s="201"/>
      <c r="D23" s="202"/>
      <c r="E23" s="202"/>
      <c r="F23" s="202"/>
      <c r="G23" s="202"/>
      <c r="H23" s="202"/>
      <c r="I23" s="202"/>
      <c r="J23" s="202"/>
      <c r="K23" s="202"/>
    </row>
    <row r="24" spans="1:11" x14ac:dyDescent="0.25">
      <c r="A24" s="394"/>
      <c r="B24" s="201"/>
      <c r="C24" s="201"/>
      <c r="D24" s="202"/>
      <c r="E24" s="202"/>
      <c r="F24" s="202"/>
      <c r="G24" s="202"/>
      <c r="H24" s="202"/>
      <c r="I24" s="202"/>
      <c r="J24" s="202"/>
      <c r="K24" s="202"/>
    </row>
    <row r="25" spans="1:11" x14ac:dyDescent="0.25">
      <c r="A25" s="442" t="s">
        <v>605</v>
      </c>
      <c r="B25" s="205" t="s">
        <v>920</v>
      </c>
      <c r="C25" s="205" t="s">
        <v>921</v>
      </c>
      <c r="D25" s="202"/>
      <c r="E25" s="202"/>
      <c r="F25" s="202"/>
      <c r="G25" s="202"/>
      <c r="H25" s="202"/>
      <c r="I25" s="202"/>
      <c r="J25" s="202"/>
      <c r="K25" s="202"/>
    </row>
    <row r="26" spans="1:11" x14ac:dyDescent="0.25">
      <c r="A26" s="394" t="s">
        <v>475</v>
      </c>
      <c r="B26" s="241">
        <v>1</v>
      </c>
      <c r="C26" s="241">
        <v>5</v>
      </c>
      <c r="D26" s="202"/>
      <c r="E26" s="202"/>
      <c r="F26" s="202"/>
      <c r="G26" s="202"/>
      <c r="H26" s="202"/>
      <c r="I26" s="202"/>
      <c r="J26" s="202"/>
      <c r="K26" s="202"/>
    </row>
    <row r="27" spans="1:11" x14ac:dyDescent="0.25">
      <c r="A27" s="394" t="s">
        <v>83</v>
      </c>
      <c r="B27" s="241">
        <v>2</v>
      </c>
      <c r="C27" s="241">
        <v>3</v>
      </c>
      <c r="D27" s="202"/>
      <c r="E27" s="202"/>
      <c r="F27" s="202"/>
      <c r="G27" s="202"/>
      <c r="H27" s="202"/>
      <c r="I27" s="202"/>
      <c r="J27" s="202"/>
      <c r="K27" s="202"/>
    </row>
    <row r="28" spans="1:11" x14ac:dyDescent="0.25">
      <c r="A28" s="394" t="s">
        <v>745</v>
      </c>
      <c r="B28" s="556">
        <v>1</v>
      </c>
      <c r="C28" s="556">
        <v>1</v>
      </c>
      <c r="D28" s="202"/>
      <c r="E28" s="202"/>
      <c r="F28" s="202"/>
      <c r="G28" s="202"/>
      <c r="H28" s="202"/>
      <c r="I28" s="202"/>
      <c r="J28" s="202"/>
      <c r="K28" s="202"/>
    </row>
    <row r="29" spans="1:11" x14ac:dyDescent="0.25">
      <c r="A29" s="394" t="s">
        <v>922</v>
      </c>
      <c r="B29" s="241">
        <v>1</v>
      </c>
      <c r="C29" s="241">
        <v>4</v>
      </c>
      <c r="D29" s="202"/>
      <c r="E29" s="202"/>
      <c r="F29" s="202"/>
      <c r="G29" s="202"/>
      <c r="H29" s="202"/>
      <c r="I29" s="202"/>
      <c r="J29" s="202"/>
      <c r="K29" s="202"/>
    </row>
    <row r="30" spans="1:11" x14ac:dyDescent="0.25">
      <c r="A30" s="394" t="s">
        <v>114</v>
      </c>
      <c r="B30" s="241">
        <v>2</v>
      </c>
      <c r="C30" s="241">
        <v>5</v>
      </c>
      <c r="D30" s="202"/>
      <c r="E30" s="202"/>
      <c r="F30" s="202"/>
      <c r="G30" s="202"/>
      <c r="H30" s="202"/>
      <c r="I30" s="202"/>
      <c r="J30" s="202"/>
      <c r="K30" s="202"/>
    </row>
    <row r="31" spans="1:11" x14ac:dyDescent="0.25">
      <c r="A31" s="394" t="s">
        <v>923</v>
      </c>
      <c r="B31" s="241">
        <v>3</v>
      </c>
      <c r="C31" s="241">
        <v>8</v>
      </c>
      <c r="D31" s="202"/>
      <c r="E31" s="202"/>
      <c r="F31" s="202"/>
      <c r="G31" s="202"/>
      <c r="H31" s="202"/>
      <c r="I31" s="202"/>
      <c r="J31" s="202"/>
      <c r="K31" s="202"/>
    </row>
    <row r="32" spans="1:11" x14ac:dyDescent="0.25">
      <c r="A32" s="394" t="s">
        <v>747</v>
      </c>
      <c r="B32" s="556">
        <v>1</v>
      </c>
      <c r="C32" s="556">
        <v>3</v>
      </c>
      <c r="D32" s="202"/>
      <c r="E32" s="202"/>
      <c r="F32" s="202"/>
      <c r="G32" s="202"/>
      <c r="H32" s="202"/>
      <c r="I32" s="202"/>
      <c r="J32" s="202"/>
      <c r="K32" s="202"/>
    </row>
    <row r="33" spans="1:11" x14ac:dyDescent="0.25">
      <c r="A33" s="719" t="s">
        <v>929</v>
      </c>
      <c r="B33" s="720"/>
      <c r="C33" s="720"/>
      <c r="D33" s="202"/>
      <c r="E33" s="202"/>
      <c r="F33" s="202"/>
      <c r="G33" s="202"/>
      <c r="H33" s="202"/>
      <c r="I33" s="202"/>
      <c r="J33" s="202"/>
      <c r="K33" s="202"/>
    </row>
    <row r="34" spans="1:11" x14ac:dyDescent="0.25">
      <c r="A34" s="224" t="s">
        <v>930</v>
      </c>
      <c r="B34" s="225"/>
      <c r="C34" s="225"/>
      <c r="D34" s="202"/>
      <c r="E34" s="202"/>
      <c r="F34" s="202"/>
      <c r="G34" s="202"/>
      <c r="H34" s="202"/>
      <c r="I34" s="202"/>
      <c r="J34" s="202"/>
      <c r="K34" s="202"/>
    </row>
    <row r="35" spans="1:11" x14ac:dyDescent="0.25">
      <c r="D35" s="202"/>
      <c r="E35" s="202"/>
      <c r="F35" s="202"/>
      <c r="G35" s="202"/>
      <c r="H35" s="202"/>
      <c r="I35" s="202"/>
      <c r="J35" s="202"/>
      <c r="K35" s="202"/>
    </row>
    <row r="36" spans="1:11" x14ac:dyDescent="0.25">
      <c r="D36" s="202"/>
      <c r="E36" s="202"/>
      <c r="F36" s="202"/>
      <c r="G36" s="202"/>
      <c r="H36" s="202"/>
      <c r="I36" s="202"/>
      <c r="J36" s="202"/>
      <c r="K36" s="202"/>
    </row>
    <row r="37" spans="1:11" x14ac:dyDescent="0.25">
      <c r="D37" s="202"/>
      <c r="E37" s="202"/>
      <c r="F37" s="202"/>
      <c r="G37" s="202"/>
      <c r="H37" s="202"/>
      <c r="I37" s="202"/>
      <c r="J37" s="202"/>
      <c r="K37" s="202"/>
    </row>
    <row r="38" spans="1:11" x14ac:dyDescent="0.25">
      <c r="D38" s="202"/>
      <c r="E38" s="202"/>
      <c r="F38" s="202"/>
      <c r="G38" s="202"/>
      <c r="H38" s="202"/>
      <c r="I38" s="202"/>
      <c r="J38" s="202"/>
      <c r="K38" s="202"/>
    </row>
    <row r="39" spans="1:11" x14ac:dyDescent="0.25">
      <c r="D39" s="202"/>
      <c r="E39" s="202"/>
      <c r="F39" s="202"/>
      <c r="G39" s="202"/>
      <c r="H39" s="202"/>
      <c r="I39" s="202"/>
      <c r="J39" s="202"/>
      <c r="K39" s="202"/>
    </row>
    <row r="40" spans="1:11" x14ac:dyDescent="0.25">
      <c r="D40" s="202"/>
      <c r="E40" s="202"/>
      <c r="F40" s="202"/>
      <c r="G40" s="202"/>
      <c r="H40" s="202"/>
      <c r="I40" s="202"/>
      <c r="J40" s="202"/>
      <c r="K40" s="202"/>
    </row>
    <row r="41" spans="1:11" x14ac:dyDescent="0.25">
      <c r="D41" s="202"/>
      <c r="E41" s="202"/>
      <c r="F41" s="202"/>
      <c r="G41" s="202"/>
      <c r="H41" s="202"/>
      <c r="I41" s="202"/>
      <c r="J41" s="202"/>
      <c r="K41" s="202"/>
    </row>
    <row r="42" spans="1:11" x14ac:dyDescent="0.25">
      <c r="D42" s="202"/>
      <c r="E42" s="202"/>
      <c r="F42" s="202"/>
      <c r="G42" s="202"/>
      <c r="H42" s="202"/>
      <c r="I42" s="202"/>
      <c r="J42" s="202"/>
      <c r="K42" s="202"/>
    </row>
    <row r="43" spans="1:11" x14ac:dyDescent="0.25">
      <c r="D43" s="202"/>
      <c r="E43" s="202"/>
      <c r="F43" s="202"/>
      <c r="G43" s="202"/>
      <c r="H43" s="202"/>
      <c r="I43" s="202"/>
      <c r="J43" s="202"/>
      <c r="K43" s="202"/>
    </row>
    <row r="44" spans="1:11" x14ac:dyDescent="0.25">
      <c r="A44" s="394"/>
      <c r="B44" s="201"/>
      <c r="C44" s="201"/>
      <c r="D44" s="202"/>
      <c r="E44" s="202"/>
      <c r="F44" s="202"/>
      <c r="G44" s="202"/>
      <c r="H44" s="202"/>
      <c r="I44" s="202"/>
      <c r="J44" s="202"/>
      <c r="K44" s="202"/>
    </row>
    <row r="45" spans="1:11" x14ac:dyDescent="0.25">
      <c r="A45" s="394"/>
      <c r="B45" s="201"/>
      <c r="C45" s="201"/>
      <c r="D45" s="202"/>
      <c r="E45" s="202"/>
      <c r="F45" s="202"/>
      <c r="G45" s="202"/>
      <c r="H45" s="202"/>
      <c r="I45" s="202"/>
      <c r="J45" s="202"/>
      <c r="K45" s="202"/>
    </row>
    <row r="46" spans="1:11" x14ac:dyDescent="0.25">
      <c r="A46" s="394"/>
      <c r="B46" s="201"/>
      <c r="C46" s="201"/>
      <c r="D46" s="202"/>
      <c r="E46" s="202"/>
      <c r="F46" s="202"/>
      <c r="G46" s="202"/>
      <c r="H46" s="202"/>
      <c r="I46" s="202"/>
      <c r="J46" s="202"/>
      <c r="K46" s="202"/>
    </row>
    <row r="47" spans="1:11" x14ac:dyDescent="0.25">
      <c r="A47" s="394"/>
      <c r="B47" s="201"/>
      <c r="C47" s="201"/>
      <c r="D47" s="202"/>
      <c r="E47" s="202"/>
      <c r="F47" s="202"/>
      <c r="G47" s="202"/>
      <c r="H47" s="202"/>
      <c r="I47" s="202"/>
      <c r="J47" s="202"/>
      <c r="K47" s="202"/>
    </row>
    <row r="48" spans="1:11" x14ac:dyDescent="0.25">
      <c r="A48" s="394"/>
      <c r="B48" s="201"/>
      <c r="C48" s="201"/>
      <c r="D48" s="202"/>
      <c r="E48" s="202"/>
      <c r="F48" s="202"/>
      <c r="G48" s="202"/>
      <c r="H48" s="202"/>
      <c r="I48" s="202"/>
      <c r="J48" s="202"/>
      <c r="K48" s="202"/>
    </row>
    <row r="49" spans="1:11" x14ac:dyDescent="0.25">
      <c r="A49" s="394"/>
      <c r="B49" s="201"/>
      <c r="C49" s="201"/>
      <c r="D49" s="202"/>
      <c r="E49" s="202"/>
      <c r="F49" s="202"/>
      <c r="G49" s="202"/>
      <c r="H49" s="202"/>
      <c r="I49" s="202"/>
      <c r="J49" s="202"/>
      <c r="K49" s="202"/>
    </row>
    <row r="50" spans="1:11" x14ac:dyDescent="0.25">
      <c r="A50" s="394"/>
      <c r="B50" s="201"/>
      <c r="C50" s="201"/>
      <c r="D50" s="202"/>
      <c r="E50" s="202"/>
      <c r="F50" s="202"/>
      <c r="G50" s="202"/>
      <c r="H50" s="202"/>
      <c r="I50" s="202"/>
      <c r="J50" s="202"/>
      <c r="K50" s="202"/>
    </row>
    <row r="51" spans="1:11" x14ac:dyDescent="0.25">
      <c r="A51" s="394"/>
      <c r="B51" s="201"/>
      <c r="C51" s="201"/>
      <c r="D51" s="202"/>
      <c r="E51" s="202"/>
      <c r="F51" s="202"/>
      <c r="G51" s="202"/>
      <c r="H51" s="202"/>
      <c r="I51" s="202"/>
      <c r="J51" s="202"/>
      <c r="K51" s="202"/>
    </row>
    <row r="52" spans="1:11" x14ac:dyDescent="0.25">
      <c r="A52" s="394"/>
      <c r="B52" s="201"/>
      <c r="C52" s="201"/>
      <c r="D52" s="202"/>
      <c r="E52" s="202"/>
      <c r="F52" s="202"/>
      <c r="G52" s="202"/>
      <c r="H52" s="202"/>
      <c r="I52" s="202"/>
      <c r="J52" s="202"/>
      <c r="K52" s="202"/>
    </row>
    <row r="53" spans="1:11" x14ac:dyDescent="0.25">
      <c r="A53" s="394"/>
      <c r="B53" s="201"/>
      <c r="C53" s="201"/>
      <c r="D53" s="202"/>
      <c r="E53" s="202"/>
      <c r="F53" s="202"/>
      <c r="G53" s="202"/>
      <c r="H53" s="202"/>
      <c r="I53" s="202"/>
      <c r="J53" s="202"/>
      <c r="K53" s="202"/>
    </row>
    <row r="54" spans="1:11" x14ac:dyDescent="0.25">
      <c r="A54" s="394"/>
      <c r="B54" s="201"/>
      <c r="C54" s="201"/>
      <c r="D54" s="202"/>
      <c r="E54" s="202"/>
      <c r="F54" s="202"/>
      <c r="G54" s="202"/>
      <c r="H54" s="202"/>
      <c r="I54" s="202"/>
      <c r="J54" s="202"/>
      <c r="K54" s="202"/>
    </row>
    <row r="55" spans="1:11" x14ac:dyDescent="0.25">
      <c r="A55" s="394"/>
      <c r="B55" s="201"/>
      <c r="C55" s="201"/>
      <c r="D55" s="202"/>
      <c r="E55" s="202"/>
      <c r="F55" s="202"/>
      <c r="G55" s="202"/>
      <c r="H55" s="202"/>
      <c r="I55" s="202"/>
      <c r="J55" s="202"/>
      <c r="K55" s="202"/>
    </row>
    <row r="56" spans="1:11" x14ac:dyDescent="0.25">
      <c r="A56" s="394"/>
      <c r="B56" s="201"/>
      <c r="C56" s="201"/>
      <c r="D56" s="202"/>
      <c r="E56" s="202"/>
      <c r="F56" s="202"/>
      <c r="G56" s="202"/>
      <c r="H56" s="202"/>
      <c r="I56" s="202"/>
      <c r="J56" s="202"/>
      <c r="K56" s="202"/>
    </row>
    <row r="57" spans="1:11" x14ac:dyDescent="0.25">
      <c r="A57" s="394"/>
      <c r="B57" s="201"/>
      <c r="C57" s="201"/>
      <c r="D57" s="202"/>
      <c r="E57" s="202"/>
      <c r="F57" s="202"/>
      <c r="G57" s="202"/>
      <c r="H57" s="202"/>
      <c r="I57" s="202"/>
      <c r="J57" s="202"/>
      <c r="K57" s="202"/>
    </row>
    <row r="58" spans="1:11" x14ac:dyDescent="0.25">
      <c r="A58" s="394"/>
      <c r="B58" s="201"/>
      <c r="C58" s="201"/>
      <c r="D58" s="202"/>
      <c r="E58" s="202"/>
      <c r="F58" s="202"/>
      <c r="G58" s="202"/>
      <c r="H58" s="202"/>
      <c r="I58" s="202"/>
      <c r="J58" s="202"/>
      <c r="K58" s="202"/>
    </row>
    <row r="59" spans="1:11" x14ac:dyDescent="0.25">
      <c r="A59" s="394"/>
      <c r="B59" s="201"/>
      <c r="C59" s="201"/>
      <c r="D59" s="202"/>
      <c r="E59" s="202"/>
      <c r="F59" s="202"/>
      <c r="G59" s="202"/>
      <c r="H59" s="202"/>
      <c r="I59" s="202"/>
      <c r="J59" s="202"/>
      <c r="K59" s="202"/>
    </row>
    <row r="60" spans="1:11" x14ac:dyDescent="0.25">
      <c r="A60" s="394"/>
      <c r="B60" s="201"/>
      <c r="C60" s="201"/>
      <c r="D60" s="202"/>
      <c r="E60" s="202"/>
      <c r="F60" s="202"/>
      <c r="G60" s="202"/>
      <c r="H60" s="202"/>
      <c r="I60" s="202"/>
      <c r="J60" s="202"/>
      <c r="K60" s="202"/>
    </row>
    <row r="61" spans="1:11" x14ac:dyDescent="0.25">
      <c r="A61" s="394"/>
      <c r="B61" s="201"/>
      <c r="C61" s="201"/>
      <c r="D61" s="202"/>
      <c r="E61" s="202"/>
      <c r="F61" s="202"/>
      <c r="G61" s="202"/>
      <c r="H61" s="202"/>
      <c r="I61" s="202"/>
      <c r="J61" s="202"/>
      <c r="K61" s="202"/>
    </row>
    <row r="62" spans="1:11" x14ac:dyDescent="0.25">
      <c r="A62" s="394"/>
      <c r="B62" s="201"/>
      <c r="C62" s="201"/>
      <c r="D62" s="202"/>
      <c r="E62" s="202"/>
      <c r="F62" s="202"/>
      <c r="G62" s="202"/>
      <c r="H62" s="202"/>
      <c r="I62" s="202"/>
      <c r="J62" s="202"/>
      <c r="K62" s="202"/>
    </row>
    <row r="63" spans="1:11" x14ac:dyDescent="0.25">
      <c r="A63" s="394"/>
      <c r="B63" s="201"/>
      <c r="C63" s="201"/>
      <c r="D63" s="202"/>
      <c r="E63" s="202"/>
      <c r="F63" s="202"/>
      <c r="G63" s="202"/>
      <c r="H63" s="202"/>
      <c r="I63" s="202"/>
      <c r="J63" s="202"/>
      <c r="K63" s="202"/>
    </row>
    <row r="64" spans="1:11" x14ac:dyDescent="0.25">
      <c r="A64" s="394"/>
      <c r="B64" s="201"/>
      <c r="C64" s="201"/>
      <c r="D64" s="202"/>
      <c r="E64" s="202"/>
      <c r="F64" s="202"/>
      <c r="G64" s="202"/>
      <c r="H64" s="202"/>
      <c r="I64" s="202"/>
      <c r="J64" s="202"/>
      <c r="K64" s="202"/>
    </row>
    <row r="65" spans="1:11" x14ac:dyDescent="0.25">
      <c r="A65" s="394"/>
      <c r="B65" s="201"/>
      <c r="C65" s="201"/>
      <c r="D65" s="202"/>
      <c r="E65" s="202"/>
      <c r="F65" s="202"/>
      <c r="G65" s="202"/>
      <c r="H65" s="202"/>
      <c r="I65" s="202"/>
      <c r="J65" s="202"/>
      <c r="K65" s="202"/>
    </row>
    <row r="66" spans="1:11" x14ac:dyDescent="0.25">
      <c r="A66" s="394"/>
      <c r="B66" s="201"/>
      <c r="C66" s="201"/>
      <c r="D66" s="202"/>
      <c r="E66" s="202"/>
      <c r="F66" s="202"/>
      <c r="G66" s="202"/>
      <c r="H66" s="202"/>
      <c r="I66" s="202"/>
      <c r="J66" s="202"/>
      <c r="K66" s="202"/>
    </row>
    <row r="67" spans="1:11" x14ac:dyDescent="0.25">
      <c r="A67" s="394"/>
      <c r="B67" s="201"/>
      <c r="C67" s="201"/>
      <c r="D67" s="202"/>
      <c r="E67" s="202"/>
      <c r="F67" s="202"/>
      <c r="G67" s="202"/>
      <c r="H67" s="202"/>
      <c r="I67" s="202"/>
      <c r="J67" s="202"/>
      <c r="K67" s="202"/>
    </row>
    <row r="68" spans="1:11" x14ac:dyDescent="0.25">
      <c r="A68" s="394"/>
      <c r="B68" s="201"/>
      <c r="C68" s="201"/>
      <c r="D68" s="202"/>
      <c r="E68" s="202"/>
      <c r="F68" s="202"/>
      <c r="G68" s="202"/>
      <c r="H68" s="202"/>
      <c r="I68" s="202"/>
      <c r="J68" s="202"/>
      <c r="K68" s="202"/>
    </row>
    <row r="69" spans="1:11" x14ac:dyDescent="0.25">
      <c r="A69" s="394"/>
      <c r="B69" s="201"/>
      <c r="C69" s="201"/>
      <c r="D69" s="202"/>
      <c r="E69" s="202"/>
      <c r="F69" s="202"/>
      <c r="G69" s="202"/>
      <c r="H69" s="202"/>
      <c r="I69" s="202"/>
      <c r="J69" s="202"/>
      <c r="K69" s="202"/>
    </row>
    <row r="70" spans="1:11" x14ac:dyDescent="0.25">
      <c r="A70" s="394"/>
      <c r="B70" s="201"/>
      <c r="C70" s="201"/>
      <c r="D70" s="202"/>
      <c r="E70" s="202"/>
      <c r="F70" s="202"/>
      <c r="G70" s="202"/>
      <c r="H70" s="202"/>
      <c r="I70" s="202"/>
      <c r="J70" s="202"/>
      <c r="K70" s="202"/>
    </row>
    <row r="71" spans="1:11" x14ac:dyDescent="0.25">
      <c r="A71" s="394"/>
      <c r="B71" s="201"/>
      <c r="C71" s="201"/>
      <c r="D71" s="202"/>
      <c r="E71" s="202"/>
      <c r="F71" s="202"/>
      <c r="G71" s="202"/>
      <c r="H71" s="202"/>
      <c r="I71" s="202"/>
      <c r="J71" s="202"/>
      <c r="K71" s="202"/>
    </row>
    <row r="72" spans="1:11" x14ac:dyDescent="0.25">
      <c r="A72" s="394"/>
      <c r="B72" s="201"/>
      <c r="C72" s="201"/>
      <c r="D72" s="202"/>
      <c r="E72" s="202"/>
      <c r="F72" s="202"/>
      <c r="G72" s="202"/>
      <c r="H72" s="202"/>
      <c r="I72" s="202"/>
      <c r="J72" s="202"/>
      <c r="K72" s="202"/>
    </row>
    <row r="73" spans="1:11" x14ac:dyDescent="0.25">
      <c r="A73" s="394"/>
      <c r="B73" s="201"/>
      <c r="C73" s="201"/>
      <c r="D73" s="202"/>
      <c r="E73" s="202"/>
      <c r="F73" s="202"/>
      <c r="G73" s="202"/>
      <c r="H73" s="202"/>
      <c r="I73" s="202"/>
      <c r="J73" s="202"/>
      <c r="K73" s="202"/>
    </row>
    <row r="74" spans="1:11" x14ac:dyDescent="0.25">
      <c r="A74" s="394"/>
      <c r="B74" s="201"/>
      <c r="C74" s="201"/>
      <c r="D74" s="202"/>
      <c r="E74" s="202"/>
      <c r="F74" s="202"/>
      <c r="G74" s="202"/>
      <c r="H74" s="202"/>
      <c r="I74" s="202"/>
      <c r="J74" s="202"/>
      <c r="K74" s="202"/>
    </row>
    <row r="75" spans="1:11" x14ac:dyDescent="0.25">
      <c r="A75" s="394"/>
      <c r="B75" s="201"/>
      <c r="C75" s="201"/>
      <c r="D75" s="202"/>
      <c r="E75" s="202"/>
      <c r="F75" s="202"/>
      <c r="G75" s="202"/>
      <c r="H75" s="202"/>
      <c r="I75" s="202"/>
      <c r="J75" s="202"/>
      <c r="K75" s="202"/>
    </row>
    <row r="76" spans="1:11" x14ac:dyDescent="0.25">
      <c r="A76" s="394"/>
      <c r="B76" s="201"/>
      <c r="C76" s="201"/>
      <c r="D76" s="202"/>
      <c r="E76" s="202"/>
      <c r="F76" s="202"/>
      <c r="G76" s="202"/>
      <c r="H76" s="202"/>
      <c r="I76" s="202"/>
      <c r="J76" s="202"/>
      <c r="K76" s="202"/>
    </row>
    <row r="77" spans="1:11" x14ac:dyDescent="0.25">
      <c r="A77" s="394"/>
      <c r="B77" s="201"/>
      <c r="C77" s="201"/>
      <c r="D77" s="202"/>
      <c r="E77" s="202"/>
      <c r="F77" s="202"/>
      <c r="G77" s="202"/>
      <c r="H77" s="202"/>
      <c r="I77" s="202"/>
      <c r="J77" s="202"/>
      <c r="K77" s="202"/>
    </row>
    <row r="78" spans="1:11" x14ac:dyDescent="0.25">
      <c r="A78" s="394"/>
      <c r="B78" s="201"/>
      <c r="C78" s="201"/>
      <c r="D78" s="202"/>
      <c r="E78" s="202"/>
      <c r="F78" s="202"/>
      <c r="G78" s="202"/>
      <c r="H78" s="202"/>
      <c r="I78" s="202"/>
      <c r="J78" s="202"/>
      <c r="K78" s="202"/>
    </row>
    <row r="79" spans="1:11" x14ac:dyDescent="0.25">
      <c r="A79" s="394"/>
      <c r="B79" s="201"/>
      <c r="C79" s="201"/>
      <c r="D79" s="202"/>
      <c r="E79" s="202"/>
      <c r="F79" s="202"/>
      <c r="G79" s="202"/>
      <c r="H79" s="202"/>
      <c r="I79" s="202"/>
      <c r="J79" s="202"/>
      <c r="K79" s="202"/>
    </row>
    <row r="80" spans="1:11" x14ac:dyDescent="0.25">
      <c r="A80" s="394"/>
      <c r="B80" s="201"/>
      <c r="C80" s="201"/>
      <c r="D80" s="202"/>
      <c r="E80" s="202"/>
      <c r="F80" s="202"/>
      <c r="G80" s="202"/>
      <c r="H80" s="202"/>
      <c r="I80" s="202"/>
      <c r="J80" s="202"/>
      <c r="K80" s="202"/>
    </row>
    <row r="81" spans="1:11" x14ac:dyDescent="0.25">
      <c r="A81" s="394"/>
      <c r="B81" s="201"/>
      <c r="C81" s="201"/>
      <c r="D81" s="202"/>
      <c r="E81" s="202"/>
      <c r="F81" s="202"/>
      <c r="G81" s="202"/>
      <c r="H81" s="202"/>
      <c r="I81" s="202"/>
      <c r="J81" s="202"/>
      <c r="K81" s="202"/>
    </row>
    <row r="82" spans="1:11" x14ac:dyDescent="0.25">
      <c r="A82" s="394"/>
      <c r="B82" s="201"/>
      <c r="C82" s="201"/>
      <c r="D82" s="202"/>
      <c r="E82" s="202"/>
      <c r="F82" s="202"/>
      <c r="G82" s="202"/>
      <c r="H82" s="202"/>
      <c r="I82" s="202"/>
      <c r="J82" s="202"/>
      <c r="K82" s="202"/>
    </row>
    <row r="83" spans="1:11" x14ac:dyDescent="0.25">
      <c r="A83" s="394"/>
      <c r="B83" s="201"/>
      <c r="C83" s="201"/>
      <c r="D83" s="202"/>
      <c r="E83" s="202"/>
      <c r="F83" s="202"/>
      <c r="G83" s="202"/>
      <c r="H83" s="202"/>
      <c r="I83" s="202"/>
      <c r="J83" s="202"/>
      <c r="K83" s="202"/>
    </row>
    <row r="84" spans="1:11" ht="12" customHeight="1" x14ac:dyDescent="0.25">
      <c r="A84" s="394"/>
      <c r="B84" s="201"/>
      <c r="C84" s="201"/>
      <c r="D84" s="202"/>
      <c r="E84" s="202"/>
      <c r="F84" s="202"/>
      <c r="G84" s="202"/>
      <c r="H84" s="202"/>
      <c r="I84" s="202"/>
      <c r="J84" s="202"/>
      <c r="K84" s="202"/>
    </row>
    <row r="85" spans="1:11" ht="12" customHeight="1" x14ac:dyDescent="0.25">
      <c r="A85" s="394"/>
      <c r="B85" s="201"/>
      <c r="C85" s="201"/>
      <c r="D85" s="202"/>
      <c r="E85" s="202"/>
      <c r="F85" s="202"/>
      <c r="G85" s="202"/>
      <c r="H85" s="202"/>
      <c r="I85" s="202"/>
      <c r="J85" s="202"/>
      <c r="K85" s="202"/>
    </row>
    <row r="86" spans="1:11" ht="12" customHeight="1" x14ac:dyDescent="0.25">
      <c r="A86" s="394"/>
      <c r="B86" s="201"/>
      <c r="C86" s="201"/>
      <c r="D86" s="202"/>
      <c r="E86" s="202"/>
      <c r="F86" s="202"/>
      <c r="G86" s="202"/>
      <c r="H86" s="202"/>
      <c r="I86" s="202"/>
      <c r="J86" s="202"/>
      <c r="K86" s="202"/>
    </row>
    <row r="87" spans="1:11" ht="12" customHeight="1" x14ac:dyDescent="0.25">
      <c r="A87" s="394"/>
      <c r="B87" s="201"/>
      <c r="C87" s="201"/>
      <c r="D87" s="202"/>
      <c r="E87" s="202"/>
      <c r="F87" s="202"/>
      <c r="G87" s="202"/>
      <c r="H87" s="202"/>
      <c r="I87" s="202"/>
      <c r="J87" s="202"/>
      <c r="K87" s="202"/>
    </row>
    <row r="88" spans="1:11" ht="12" customHeight="1" x14ac:dyDescent="0.25">
      <c r="A88" s="394"/>
      <c r="B88" s="201"/>
      <c r="C88" s="201"/>
      <c r="D88" s="202"/>
      <c r="E88" s="202"/>
      <c r="F88" s="202"/>
      <c r="G88" s="202"/>
      <c r="H88" s="202"/>
      <c r="I88" s="202"/>
      <c r="J88" s="202"/>
      <c r="K88" s="202"/>
    </row>
    <row r="89" spans="1:11" ht="12" customHeight="1" x14ac:dyDescent="0.25">
      <c r="A89" s="394"/>
      <c r="B89" s="201"/>
      <c r="C89" s="201"/>
      <c r="D89" s="202"/>
      <c r="E89" s="202"/>
      <c r="F89" s="202"/>
      <c r="G89" s="202"/>
      <c r="H89" s="202"/>
      <c r="I89" s="202"/>
      <c r="J89" s="202"/>
      <c r="K89" s="202"/>
    </row>
    <row r="90" spans="1:11" ht="12" customHeight="1" x14ac:dyDescent="0.25">
      <c r="A90" s="394"/>
      <c r="B90" s="201"/>
      <c r="C90" s="201"/>
      <c r="D90" s="202"/>
      <c r="E90" s="202"/>
      <c r="F90" s="202"/>
      <c r="G90" s="202"/>
      <c r="H90" s="202"/>
      <c r="I90" s="202"/>
      <c r="J90" s="202"/>
      <c r="K90" s="202"/>
    </row>
    <row r="91" spans="1:11" ht="12" customHeight="1" x14ac:dyDescent="0.25">
      <c r="A91" s="394"/>
      <c r="B91" s="201"/>
      <c r="C91" s="201"/>
      <c r="D91" s="202"/>
      <c r="E91" s="202"/>
      <c r="F91" s="202"/>
      <c r="G91" s="202"/>
      <c r="H91" s="202"/>
      <c r="I91" s="202"/>
      <c r="J91" s="202"/>
      <c r="K91" s="202"/>
    </row>
    <row r="92" spans="1:11" ht="12" customHeight="1" x14ac:dyDescent="0.25">
      <c r="A92" s="394"/>
      <c r="B92" s="201"/>
      <c r="C92" s="201"/>
      <c r="D92" s="202"/>
      <c r="E92" s="202"/>
      <c r="F92" s="202"/>
      <c r="G92" s="202"/>
      <c r="H92" s="202"/>
      <c r="I92" s="202"/>
      <c r="J92" s="202"/>
      <c r="K92" s="202"/>
    </row>
    <row r="93" spans="1:11" ht="12" customHeight="1" x14ac:dyDescent="0.25">
      <c r="A93" s="394"/>
      <c r="B93" s="201"/>
      <c r="C93" s="201"/>
      <c r="D93" s="202"/>
      <c r="E93" s="202"/>
      <c r="F93" s="202"/>
      <c r="G93" s="202"/>
      <c r="H93" s="202"/>
      <c r="I93" s="202"/>
      <c r="J93" s="202"/>
      <c r="K93" s="202"/>
    </row>
    <row r="94" spans="1:11" ht="12" customHeight="1" x14ac:dyDescent="0.25">
      <c r="A94" s="394"/>
      <c r="B94" s="201"/>
      <c r="C94" s="201"/>
      <c r="D94" s="202"/>
      <c r="E94" s="202"/>
      <c r="F94" s="202"/>
      <c r="G94" s="202"/>
      <c r="H94" s="202"/>
      <c r="I94" s="202"/>
      <c r="J94" s="202"/>
      <c r="K94" s="202"/>
    </row>
    <row r="95" spans="1:11" ht="12" customHeight="1" x14ac:dyDescent="0.25">
      <c r="A95" s="394"/>
      <c r="B95" s="201"/>
      <c r="C95" s="201"/>
      <c r="D95" s="202"/>
      <c r="E95" s="202"/>
      <c r="F95" s="202"/>
      <c r="G95" s="202"/>
      <c r="H95" s="202"/>
      <c r="I95" s="202"/>
      <c r="J95" s="202"/>
      <c r="K95" s="202"/>
    </row>
    <row r="96" spans="1:11" ht="12" customHeight="1" x14ac:dyDescent="0.25">
      <c r="A96" s="394"/>
      <c r="B96" s="201"/>
      <c r="C96" s="201"/>
      <c r="D96" s="202"/>
      <c r="E96" s="202"/>
      <c r="F96" s="202"/>
      <c r="G96" s="202"/>
      <c r="H96" s="202"/>
      <c r="I96" s="202"/>
      <c r="J96" s="202"/>
      <c r="K96" s="202"/>
    </row>
    <row r="97" spans="1:11" ht="12" customHeight="1" x14ac:dyDescent="0.25">
      <c r="A97" s="394"/>
      <c r="B97" s="201"/>
      <c r="C97" s="201"/>
      <c r="D97" s="202"/>
      <c r="E97" s="202"/>
      <c r="F97" s="202"/>
      <c r="G97" s="202"/>
      <c r="H97" s="202"/>
      <c r="I97" s="202"/>
      <c r="J97" s="202"/>
      <c r="K97" s="202"/>
    </row>
    <row r="98" spans="1:11" ht="12" customHeight="1" x14ac:dyDescent="0.25">
      <c r="A98" s="394"/>
      <c r="B98" s="201"/>
      <c r="C98" s="201"/>
      <c r="D98" s="202"/>
      <c r="E98" s="202"/>
      <c r="F98" s="202"/>
      <c r="G98" s="202"/>
      <c r="H98" s="202"/>
      <c r="I98" s="202"/>
      <c r="J98" s="202"/>
      <c r="K98" s="202"/>
    </row>
    <row r="99" spans="1:11" ht="12" customHeight="1" x14ac:dyDescent="0.25">
      <c r="A99" s="394"/>
      <c r="B99" s="201"/>
      <c r="C99" s="201"/>
      <c r="D99" s="202"/>
      <c r="E99" s="202"/>
      <c r="F99" s="202"/>
      <c r="G99" s="202"/>
      <c r="H99" s="202"/>
      <c r="I99" s="202"/>
      <c r="J99" s="202"/>
      <c r="K99" s="202"/>
    </row>
  </sheetData>
  <mergeCells count="2">
    <mergeCell ref="A18:C18"/>
    <mergeCell ref="A33:C33"/>
  </mergeCells>
  <pageMargins left="0.7" right="0.7" top="0.75" bottom="0.75" header="0" footer="0"/>
  <pageSetup paperSize="9" scale="9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76</vt:i4>
      </vt:variant>
    </vt:vector>
  </HeadingPairs>
  <TitlesOfParts>
    <vt:vector size="76" baseType="lpstr">
      <vt:lpstr>Contenido</vt:lpstr>
      <vt:lpstr>PBI</vt:lpstr>
      <vt:lpstr>Macro</vt:lpstr>
      <vt:lpstr>Catastro </vt:lpstr>
      <vt:lpstr>Actividad Minera </vt:lpstr>
      <vt:lpstr>Restringidas </vt:lpstr>
      <vt:lpstr>Participantes PIM </vt:lpstr>
      <vt:lpstr>Pasantías </vt:lpstr>
      <vt:lpstr>Ránking</vt:lpstr>
      <vt:lpstr>Producción</vt:lpstr>
      <vt:lpstr>Variación</vt:lpstr>
      <vt:lpstr>Reservas</vt:lpstr>
      <vt:lpstr>Reservas nacionales</vt:lpstr>
      <vt:lpstr>Reservas mundiales </vt:lpstr>
      <vt:lpstr>Exportaciones</vt:lpstr>
      <vt:lpstr>Destino export</vt:lpstr>
      <vt:lpstr>Export Min</vt:lpstr>
      <vt:lpstr>Precios</vt:lpstr>
      <vt:lpstr>Cu-Países</vt:lpstr>
      <vt:lpstr>Cu-Empresas</vt:lpstr>
      <vt:lpstr>Cu-Departamento</vt:lpstr>
      <vt:lpstr>Cu-Estrato</vt:lpstr>
      <vt:lpstr>Cu-Export</vt:lpstr>
      <vt:lpstr>Cu-Destino</vt:lpstr>
      <vt:lpstr>Au-Países</vt:lpstr>
      <vt:lpstr>Au-Empresas</vt:lpstr>
      <vt:lpstr>Au-Departamento</vt:lpstr>
      <vt:lpstr>Au-Estrato</vt:lpstr>
      <vt:lpstr>Au-Export</vt:lpstr>
      <vt:lpstr>Au-Destino</vt:lpstr>
      <vt:lpstr>Ag-Países</vt:lpstr>
      <vt:lpstr>Ag-Empresas</vt:lpstr>
      <vt:lpstr>Ag-Departamento</vt:lpstr>
      <vt:lpstr>Ag-Estrato</vt:lpstr>
      <vt:lpstr>Ag-Export</vt:lpstr>
      <vt:lpstr>Ag-Destino</vt:lpstr>
      <vt:lpstr>Zn-Países</vt:lpstr>
      <vt:lpstr>Zn-Empresas</vt:lpstr>
      <vt:lpstr>Zn-Departamento</vt:lpstr>
      <vt:lpstr>Zn-Estrato</vt:lpstr>
      <vt:lpstr>Zn-Export</vt:lpstr>
      <vt:lpstr>Zn-Destino</vt:lpstr>
      <vt:lpstr>Pb-Países</vt:lpstr>
      <vt:lpstr>Pb-Empresas</vt:lpstr>
      <vt:lpstr>Pb-Departamento</vt:lpstr>
      <vt:lpstr>Pb-Estrato</vt:lpstr>
      <vt:lpstr>Pb-Export</vt:lpstr>
      <vt:lpstr>Pb-Destino</vt:lpstr>
      <vt:lpstr>Fe-Producción </vt:lpstr>
      <vt:lpstr>Fe-Export </vt:lpstr>
      <vt:lpstr>Fe-Destino</vt:lpstr>
      <vt:lpstr>Sn-Países</vt:lpstr>
      <vt:lpstr>Sn-Producción </vt:lpstr>
      <vt:lpstr>Sn-Export</vt:lpstr>
      <vt:lpstr>Sn-Destino</vt:lpstr>
      <vt:lpstr>Mo-Países</vt:lpstr>
      <vt:lpstr>Mo-Empresas</vt:lpstr>
      <vt:lpstr>Mo-Departamento </vt:lpstr>
      <vt:lpstr>Mo-Export</vt:lpstr>
      <vt:lpstr>Mo-Destino</vt:lpstr>
      <vt:lpstr>No Metálico</vt:lpstr>
      <vt:lpstr>NM-Export</vt:lpstr>
      <vt:lpstr>NM-Departamento</vt:lpstr>
      <vt:lpstr>Inversión Minera</vt:lpstr>
      <vt:lpstr>Inversión-Empresas</vt:lpstr>
      <vt:lpstr>Inversión-Rubros</vt:lpstr>
      <vt:lpstr>Inversión-Departamentos</vt:lpstr>
      <vt:lpstr>Inversión-Departamentos2</vt:lpstr>
      <vt:lpstr>Empleo</vt:lpstr>
      <vt:lpstr>Empleo-Género</vt:lpstr>
      <vt:lpstr>Empleo-Departamentos</vt:lpstr>
      <vt:lpstr>Empleo-Procedencia</vt:lpstr>
      <vt:lpstr>Fatales</vt:lpstr>
      <vt:lpstr>Transferencias</vt:lpstr>
      <vt:lpstr>Tranferencias2</vt:lpstr>
      <vt:lpstr>Reg.Fiscal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SEGURA PARRAGUEZ, ANGHELA MERCEDES;CAMPOS ROJAS KIARA STEPHANY</dc:creator>
  <cp:lastModifiedBy>DGPSM</cp:lastModifiedBy>
  <dcterms:created xsi:type="dcterms:W3CDTF">2021-03-16T18:58:14Z</dcterms:created>
  <dcterms:modified xsi:type="dcterms:W3CDTF">2023-07-21T14:57:58Z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{8ECA2FEC-ACEE-4957-B660-7CB9A7AD326A}</vt:lpwstr>
  </property>
</Properties>
</file>